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<sst xmlns="http://schemas.openxmlformats.org/spreadsheetml/2006/main" count="99" uniqueCount="99">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</sst>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177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Border="1" applyAlignment="1">
      <alignment/>
    </xf>
    <xf numFmtId="0" fontId="37" fillId="14" borderId="0" xfId="0" applyFont="1" applyFill="1" applyAlignment="1">
      <alignment horizontal="center"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7" fillId="14" borderId="0" xfId="0" applyNumberFormat="1" applyFont="1" applyFill="1" applyAlignment="1">
      <alignment horizontal="center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2</xdr:row>
      <xdr:rowOff>85725</xdr:rowOff>
    </xdr:from>
    <xdr:to>
      <xdr:col>2</xdr:col>
      <xdr:colOff>752475</xdr:colOff>
      <xdr:row>5</xdr:row>
      <xdr:rowOff>161925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1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161925</xdr:rowOff>
    </xdr:from>
    <xdr:to>
      <xdr:col>0</xdr:col>
      <xdr:colOff>962025</xdr:colOff>
      <xdr:row>6</xdr:row>
      <xdr:rowOff>76200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38175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tabSelected="1" zoomScalePageLayoutView="0" workbookViewId="0" topLeftCell="A1">
      <selection activeCell="A8" sqref="A8"/>
    </sheetView>
  </sheetViews>
  <sheetFormatPr defaultColWidth="9.140625" defaultRowHeight="15"/>
  <cols>
    <col min="1" max="1" width="49.8515625" style="0" customWidth="1"/>
    <col min="2" max="2" width="16.7109375" style="6" customWidth="1"/>
    <col min="3" max="3" width="13.28125" style="20" customWidth="1"/>
    <col min="4" max="4" width="16.57421875" style="0" bestFit="1" customWidth="1"/>
    <col min="5" max="5" width="15.140625" style="0" bestFit="1" customWidth="1"/>
    <col min="6" max="6" width="15.140625" style="0" customWidth="1"/>
    <col min="7" max="7" width="15.140625" style="42" customWidth="1"/>
    <col min="8" max="8" width="15.140625" style="0" bestFit="1" customWidth="1"/>
  </cols>
  <sheetData>
    <row r="1" spans="1:7" ht="18.75">
      <c r="A1" s="46" t="s">
        <v>81</v>
      </c>
      <c r="B1" s="46"/>
      <c r="C1" s="46"/>
      <c r="E1" s="1"/>
      <c r="F1" s="1"/>
      <c r="G1" s="36"/>
    </row>
    <row r="2" spans="1:7" ht="18.75">
      <c r="A2" s="46" t="s">
        <v>82</v>
      </c>
      <c r="B2" s="46"/>
      <c r="C2" s="46"/>
      <c r="E2" s="2"/>
      <c r="F2" s="2"/>
      <c r="G2" s="37"/>
    </row>
    <row r="3" spans="1:7" ht="15.75">
      <c r="A3" s="48" t="s">
        <v>84</v>
      </c>
      <c r="B3" s="48"/>
      <c r="C3" s="48"/>
      <c r="E3" s="2"/>
      <c r="F3" s="2"/>
      <c r="G3" s="37"/>
    </row>
    <row r="4" spans="1:7" ht="18.75">
      <c r="A4" s="47" t="s">
        <v>35</v>
      </c>
      <c r="B4" s="47"/>
      <c r="C4" s="47"/>
      <c r="E4" s="1"/>
      <c r="F4" s="1"/>
      <c r="G4" s="36"/>
    </row>
    <row r="5" spans="5:7" ht="15">
      <c r="E5" s="2"/>
      <c r="F5" s="2"/>
      <c r="G5" s="37"/>
    </row>
    <row r="6" spans="1:7" ht="15">
      <c r="A6" s="45"/>
      <c r="B6" s="45"/>
      <c r="C6" s="45"/>
      <c r="D6" s="49" t="s">
        <v>85</v>
      </c>
      <c r="E6" s="50"/>
      <c r="F6" s="50"/>
      <c r="G6" s="51"/>
    </row>
    <row r="7" spans="1:8" ht="63">
      <c r="A7" s="15" t="s">
        <v>0</v>
      </c>
      <c r="B7" s="4" t="s">
        <v>36</v>
      </c>
      <c r="C7" s="17" t="s">
        <v>37</v>
      </c>
      <c r="D7" s="27" t="s">
        <v>86</v>
      </c>
      <c r="E7" s="27" t="s">
        <v>88</v>
      </c>
      <c r="F7" s="27" t="s">
        <v>97</v>
      </c>
      <c r="G7" s="38" t="s">
        <v>98</v>
      </c>
      <c r="H7" s="28" t="s">
        <v>87</v>
      </c>
    </row>
    <row r="8" spans="1:8" ht="15">
      <c r="A8" s="12" t="s">
        <v>1</v>
      </c>
      <c r="B8" s="5">
        <f>+B9+B15+B25+B35+B51+B61</f>
        <v>2359343180</v>
      </c>
      <c r="C8" s="5"/>
      <c r="D8" s="5">
        <f>+D9+D15+D25+D35+D51+D61</f>
        <v>48504727.080000006</v>
      </c>
      <c r="E8" s="5">
        <f>+E9+E15+E25+E35+E51+E61</f>
        <v>160869033.5</v>
      </c>
      <c r="F8" s="5">
        <f>+F9+F15+F25+F35+F51+F61</f>
        <v>175349495.33</v>
      </c>
      <c r="G8" s="44">
        <f>G9+G15+G25+G51+G61+G66+G69</f>
        <v>71908163.57000001</v>
      </c>
      <c r="H8" s="5">
        <f>+H9+H15+H25+H35+H51+H61</f>
        <v>456631419.48</v>
      </c>
    </row>
    <row r="9" spans="1:8" ht="15">
      <c r="A9" s="12" t="s">
        <v>2</v>
      </c>
      <c r="B9" s="8">
        <f>B10+B11+B12+B13+B14</f>
        <v>715950000</v>
      </c>
      <c r="C9" s="8">
        <f>SUM(C10:C14)</f>
        <v>0</v>
      </c>
      <c r="D9" s="26">
        <f>SUM(D10:D14)</f>
        <v>45448376.52</v>
      </c>
      <c r="E9" s="26">
        <f>SUM(E10:E14)</f>
        <v>52563936.61</v>
      </c>
      <c r="F9" s="26">
        <f>SUM(F10:F14)</f>
        <v>74338159.03000002</v>
      </c>
      <c r="G9" s="39">
        <f>SUM(G10:G14)</f>
        <v>47275417.9</v>
      </c>
      <c r="H9" s="26">
        <f aca="true" t="shared" si="0" ref="H9:H17">SUM(D9:G9)</f>
        <v>219625890.06000003</v>
      </c>
    </row>
    <row r="10" spans="1:8" ht="15">
      <c r="A10" s="14" t="s">
        <v>3</v>
      </c>
      <c r="B10" s="9">
        <v>559500000</v>
      </c>
      <c r="C10" s="22">
        <v>0</v>
      </c>
      <c r="D10" s="23">
        <v>37733055.95</v>
      </c>
      <c r="E10" s="23">
        <v>38990527.29</v>
      </c>
      <c r="F10" s="23">
        <v>40745227.06</v>
      </c>
      <c r="G10" s="40">
        <v>38601616.43</v>
      </c>
      <c r="H10" s="26">
        <f t="shared" si="0"/>
        <v>156070426.73000002</v>
      </c>
    </row>
    <row r="11" spans="1:8" ht="15">
      <c r="A11" s="14" t="s">
        <v>4</v>
      </c>
      <c r="B11" s="9">
        <v>85000000</v>
      </c>
      <c r="C11" s="21">
        <v>0</v>
      </c>
      <c r="D11" s="23">
        <v>1987985.5</v>
      </c>
      <c r="E11" s="23">
        <v>7871057.03</v>
      </c>
      <c r="F11" s="7">
        <v>27798536.43</v>
      </c>
      <c r="G11" s="7">
        <v>2939185.5</v>
      </c>
      <c r="H11" s="26">
        <f t="shared" si="0"/>
        <v>40596764.46</v>
      </c>
    </row>
    <row r="12" spans="1:8" ht="15">
      <c r="A12" s="14" t="s">
        <v>38</v>
      </c>
      <c r="B12" s="9">
        <v>450000</v>
      </c>
      <c r="C12" s="21">
        <v>0</v>
      </c>
      <c r="D12" s="22"/>
      <c r="E12" s="23"/>
      <c r="F12" s="7"/>
      <c r="G12" s="7"/>
      <c r="H12" s="26">
        <f t="shared" si="0"/>
        <v>0</v>
      </c>
    </row>
    <row r="13" spans="1:8" ht="15">
      <c r="A13" s="3" t="s">
        <v>83</v>
      </c>
      <c r="B13" s="21">
        <v>0</v>
      </c>
      <c r="C13" s="21">
        <v>0</v>
      </c>
      <c r="D13" s="22"/>
      <c r="E13" s="23"/>
      <c r="F13" s="3"/>
      <c r="G13" s="7"/>
      <c r="H13" s="26">
        <f t="shared" si="0"/>
        <v>0</v>
      </c>
    </row>
    <row r="14" spans="1:8" ht="15">
      <c r="A14" s="14" t="s">
        <v>5</v>
      </c>
      <c r="B14" s="9">
        <v>71000000</v>
      </c>
      <c r="C14" s="21">
        <v>0</v>
      </c>
      <c r="D14" s="23">
        <v>5727335.07</v>
      </c>
      <c r="E14" s="23">
        <v>5702352.29</v>
      </c>
      <c r="F14" s="7">
        <v>5794395.54</v>
      </c>
      <c r="G14" s="7">
        <v>5734615.97</v>
      </c>
      <c r="H14" s="26">
        <f t="shared" si="0"/>
        <v>22958698.869999997</v>
      </c>
    </row>
    <row r="15" spans="1:8" ht="15">
      <c r="A15" s="12" t="s">
        <v>6</v>
      </c>
      <c r="B15" s="10">
        <f>B16+B17+B18+B19+B20+B21+B22+B23+B24</f>
        <v>1558340000</v>
      </c>
      <c r="C15" s="10">
        <f>SUM(C16:C24)</f>
        <v>0</v>
      </c>
      <c r="D15" s="26">
        <f>SUM(D16:D24)</f>
        <v>3056350.56</v>
      </c>
      <c r="E15" s="26">
        <f>SUM(E16:E24)</f>
        <v>106361091.17</v>
      </c>
      <c r="F15" s="26">
        <f>SUM(F16:F24)</f>
        <v>100359318.78</v>
      </c>
      <c r="G15" s="39">
        <f>SUM(G16:G24)</f>
        <v>13610377.580000002</v>
      </c>
      <c r="H15" s="26">
        <f t="shared" si="0"/>
        <v>223387138.09</v>
      </c>
    </row>
    <row r="16" spans="1:8" ht="15">
      <c r="A16" s="14" t="s">
        <v>7</v>
      </c>
      <c r="B16" s="9">
        <v>34510000</v>
      </c>
      <c r="C16" s="21">
        <v>0</v>
      </c>
      <c r="D16" s="22">
        <v>3056350.56</v>
      </c>
      <c r="E16" s="23">
        <v>2775363.56</v>
      </c>
      <c r="F16" s="7">
        <v>3238592.93</v>
      </c>
      <c r="G16" s="7">
        <v>2723980.39</v>
      </c>
      <c r="H16" s="26">
        <f t="shared" si="0"/>
        <v>11794287.440000001</v>
      </c>
    </row>
    <row r="17" spans="1:8" ht="30">
      <c r="A17" s="14" t="s">
        <v>8</v>
      </c>
      <c r="B17" s="9">
        <v>76308334</v>
      </c>
      <c r="C17" s="21">
        <v>0</v>
      </c>
      <c r="D17" s="22"/>
      <c r="E17" s="23"/>
      <c r="F17" s="7">
        <v>1171756.21</v>
      </c>
      <c r="G17" s="7">
        <v>430304.7</v>
      </c>
      <c r="H17" s="26">
        <f t="shared" si="0"/>
        <v>1602060.91</v>
      </c>
    </row>
    <row r="18" spans="1:8" ht="15">
      <c r="A18" s="14" t="s">
        <v>9</v>
      </c>
      <c r="B18" s="9">
        <v>15000000</v>
      </c>
      <c r="C18" s="21">
        <v>0</v>
      </c>
      <c r="D18" s="22"/>
      <c r="E18" s="23">
        <v>478350</v>
      </c>
      <c r="F18" s="7">
        <v>1249050</v>
      </c>
      <c r="G18" s="7">
        <v>448200</v>
      </c>
      <c r="H18" s="26">
        <f aca="true" t="shared" si="1" ref="H18:H73">SUM(D18:G18)</f>
        <v>2175600</v>
      </c>
    </row>
    <row r="19" spans="1:8" ht="18" customHeight="1">
      <c r="A19" s="14" t="s">
        <v>10</v>
      </c>
      <c r="B19" s="9">
        <v>1855000</v>
      </c>
      <c r="C19" s="21">
        <v>0</v>
      </c>
      <c r="D19" s="22"/>
      <c r="E19" s="23"/>
      <c r="F19" s="7">
        <v>2400</v>
      </c>
      <c r="G19" s="7">
        <v>2600</v>
      </c>
      <c r="H19" s="26">
        <f>SUM(D19:G19)</f>
        <v>5000</v>
      </c>
    </row>
    <row r="20" spans="1:8" ht="15">
      <c r="A20" s="14" t="s">
        <v>11</v>
      </c>
      <c r="B20" s="9">
        <v>7100000</v>
      </c>
      <c r="C20" s="21">
        <v>0</v>
      </c>
      <c r="D20" s="22"/>
      <c r="E20" s="23">
        <v>20000</v>
      </c>
      <c r="F20" s="7">
        <v>905171.84</v>
      </c>
      <c r="G20" s="7">
        <v>540317.16</v>
      </c>
      <c r="H20" s="26">
        <f>SUM(D20:G20)</f>
        <v>1465489</v>
      </c>
    </row>
    <row r="21" spans="1:8" ht="15">
      <c r="A21" s="14" t="s">
        <v>12</v>
      </c>
      <c r="B21" s="9">
        <v>12800000</v>
      </c>
      <c r="C21" s="21">
        <v>0</v>
      </c>
      <c r="D21" s="22"/>
      <c r="E21" s="23"/>
      <c r="F21" s="7">
        <v>7381892</v>
      </c>
      <c r="G21" s="7"/>
      <c r="H21" s="26">
        <f>SUM(D21:G21)</f>
        <v>7381892</v>
      </c>
    </row>
    <row r="22" spans="1:8" ht="45">
      <c r="A22" s="14" t="s">
        <v>13</v>
      </c>
      <c r="B22" s="9">
        <v>17800000</v>
      </c>
      <c r="C22" s="21">
        <v>0</v>
      </c>
      <c r="D22" s="22"/>
      <c r="E22" s="23"/>
      <c r="F22" s="7">
        <v>2414347.87</v>
      </c>
      <c r="G22" s="7">
        <v>238734.31</v>
      </c>
      <c r="H22" s="26">
        <f>SUM(D22:G22)</f>
        <v>2653082.18</v>
      </c>
    </row>
    <row r="23" spans="1:8" ht="30">
      <c r="A23" s="14" t="s">
        <v>14</v>
      </c>
      <c r="B23" s="9">
        <v>1391966666</v>
      </c>
      <c r="C23" s="21">
        <v>0</v>
      </c>
      <c r="D23" s="22"/>
      <c r="E23" s="23">
        <v>103087377.61</v>
      </c>
      <c r="F23" s="7">
        <v>83996107.93</v>
      </c>
      <c r="G23" s="7">
        <v>8163875.22</v>
      </c>
      <c r="H23" s="26">
        <f t="shared" si="1"/>
        <v>195247360.76000002</v>
      </c>
    </row>
    <row r="24" spans="1:8" ht="15">
      <c r="A24" s="14" t="s">
        <v>39</v>
      </c>
      <c r="B24" s="9">
        <v>1000000</v>
      </c>
      <c r="C24" s="24">
        <v>0</v>
      </c>
      <c r="D24" s="3"/>
      <c r="E24" s="3"/>
      <c r="F24" s="3"/>
      <c r="G24" s="7">
        <v>1062365.8</v>
      </c>
      <c r="H24" s="26">
        <f t="shared" si="1"/>
        <v>1062365.8</v>
      </c>
    </row>
    <row r="25" spans="1:8" ht="15">
      <c r="A25" s="12" t="s">
        <v>15</v>
      </c>
      <c r="B25" s="10">
        <f>B26+B27+B28+B29+B30+B31+B32+B33+B34</f>
        <v>51353180</v>
      </c>
      <c r="C25" s="10">
        <f>SUM(C26:C34)</f>
        <v>0</v>
      </c>
      <c r="D25" s="13">
        <f>SUM(D26:D34)</f>
        <v>0</v>
      </c>
      <c r="E25" s="13">
        <f>SUM(E26:E34)</f>
        <v>1944005.72</v>
      </c>
      <c r="F25" s="13">
        <f>SUM(F26:F34)</f>
        <v>652017.52</v>
      </c>
      <c r="G25" s="41">
        <f>SUM(G26:G34)</f>
        <v>10876660.51</v>
      </c>
      <c r="H25" s="26">
        <f t="shared" si="1"/>
        <v>13472683.75</v>
      </c>
    </row>
    <row r="26" spans="1:8" ht="15">
      <c r="A26" s="14" t="s">
        <v>16</v>
      </c>
      <c r="B26" s="9">
        <v>2700000</v>
      </c>
      <c r="C26" s="21">
        <v>0</v>
      </c>
      <c r="D26" s="3"/>
      <c r="E26" s="3"/>
      <c r="F26" s="7">
        <v>111329</v>
      </c>
      <c r="G26" s="7">
        <v>683899.17</v>
      </c>
      <c r="H26" s="26">
        <f t="shared" si="1"/>
        <v>795228.17</v>
      </c>
    </row>
    <row r="27" spans="1:8" ht="15">
      <c r="A27" s="14" t="s">
        <v>17</v>
      </c>
      <c r="B27" s="9">
        <v>4800000</v>
      </c>
      <c r="C27" s="21">
        <v>0</v>
      </c>
      <c r="D27" s="3"/>
      <c r="E27" s="23">
        <v>20424</v>
      </c>
      <c r="F27" s="3">
        <v>30644.63</v>
      </c>
      <c r="G27" s="7">
        <v>8991.6</v>
      </c>
      <c r="H27" s="26">
        <f t="shared" si="1"/>
        <v>60060.23</v>
      </c>
    </row>
    <row r="28" spans="1:8" ht="15">
      <c r="A28" s="14" t="s">
        <v>18</v>
      </c>
      <c r="B28" s="9">
        <v>1900000</v>
      </c>
      <c r="C28" s="21">
        <v>0</v>
      </c>
      <c r="D28" s="3"/>
      <c r="E28" s="23"/>
      <c r="F28" s="7">
        <v>108980</v>
      </c>
      <c r="G28" s="7">
        <v>185850</v>
      </c>
      <c r="H28" s="26">
        <f t="shared" si="1"/>
        <v>294830</v>
      </c>
    </row>
    <row r="29" spans="1:8" ht="15">
      <c r="A29" s="14" t="s">
        <v>19</v>
      </c>
      <c r="B29" s="22">
        <v>100000</v>
      </c>
      <c r="C29" s="21"/>
      <c r="D29" s="3"/>
      <c r="E29" s="23"/>
      <c r="F29" s="3"/>
      <c r="G29" s="7">
        <v>85786</v>
      </c>
      <c r="H29" s="26">
        <f t="shared" si="1"/>
        <v>85786</v>
      </c>
    </row>
    <row r="30" spans="1:8" ht="15">
      <c r="A30" s="14" t="s">
        <v>20</v>
      </c>
      <c r="B30" s="9">
        <v>1575000</v>
      </c>
      <c r="C30" s="21">
        <v>0</v>
      </c>
      <c r="D30" s="3"/>
      <c r="E30" s="23"/>
      <c r="F30" s="7">
        <v>52226.28</v>
      </c>
      <c r="G30" s="7">
        <v>27758.32</v>
      </c>
      <c r="H30" s="26">
        <f t="shared" si="1"/>
        <v>79984.6</v>
      </c>
    </row>
    <row r="31" spans="1:8" ht="30">
      <c r="A31" s="14" t="s">
        <v>21</v>
      </c>
      <c r="B31" s="9">
        <v>678180</v>
      </c>
      <c r="C31" s="23">
        <v>0</v>
      </c>
      <c r="D31" s="3"/>
      <c r="E31" s="23"/>
      <c r="F31" s="3"/>
      <c r="G31" s="7">
        <v>368849.12</v>
      </c>
      <c r="H31" s="26">
        <f t="shared" si="1"/>
        <v>368849.12</v>
      </c>
    </row>
    <row r="32" spans="1:8" ht="30">
      <c r="A32" s="14" t="s">
        <v>22</v>
      </c>
      <c r="B32" s="9">
        <v>19350000</v>
      </c>
      <c r="C32" s="21">
        <v>0</v>
      </c>
      <c r="D32" s="3"/>
      <c r="E32" s="23">
        <v>1893681.72</v>
      </c>
      <c r="F32" s="7">
        <v>73398.29</v>
      </c>
      <c r="G32" s="7">
        <v>2373745.46</v>
      </c>
      <c r="H32" s="26">
        <f t="shared" si="1"/>
        <v>4340825.47</v>
      </c>
    </row>
    <row r="33" spans="1:8" ht="30">
      <c r="A33" s="14" t="s">
        <v>40</v>
      </c>
      <c r="B33" s="9">
        <v>0</v>
      </c>
      <c r="C33" s="21">
        <f>B33</f>
        <v>0</v>
      </c>
      <c r="D33" s="3"/>
      <c r="E33" s="23"/>
      <c r="F33" s="3"/>
      <c r="G33" s="7"/>
      <c r="H33" s="26">
        <f t="shared" si="1"/>
        <v>0</v>
      </c>
    </row>
    <row r="34" spans="1:8" ht="15">
      <c r="A34" s="14" t="s">
        <v>23</v>
      </c>
      <c r="B34" s="9">
        <v>20250000</v>
      </c>
      <c r="C34" s="21">
        <v>0</v>
      </c>
      <c r="D34" s="3"/>
      <c r="E34" s="23">
        <v>29900</v>
      </c>
      <c r="F34" s="7">
        <v>275439.32</v>
      </c>
      <c r="G34" s="7">
        <v>7141780.84</v>
      </c>
      <c r="H34" s="26">
        <f t="shared" si="1"/>
        <v>7447120.16</v>
      </c>
    </row>
    <row r="35" spans="1:8" ht="15">
      <c r="A35" s="12" t="s">
        <v>24</v>
      </c>
      <c r="B35" s="10">
        <f>B36+B37+B38+B39+B40+B41+B42</f>
        <v>250000</v>
      </c>
      <c r="C35" s="10">
        <f>SUM(C36:C42)</f>
        <v>0</v>
      </c>
      <c r="D35" s="3"/>
      <c r="E35" s="3"/>
      <c r="F35" s="3"/>
      <c r="G35" s="39">
        <f>SUM(G36:G42)</f>
        <v>0</v>
      </c>
      <c r="H35" s="26">
        <f t="shared" si="1"/>
        <v>0</v>
      </c>
    </row>
    <row r="36" spans="1:8" ht="30">
      <c r="A36" s="14" t="s">
        <v>25</v>
      </c>
      <c r="B36" s="9">
        <v>250000</v>
      </c>
      <c r="C36" s="21">
        <v>0</v>
      </c>
      <c r="D36" s="3"/>
      <c r="E36" s="3"/>
      <c r="F36" s="3"/>
      <c r="G36" s="7"/>
      <c r="H36" s="26">
        <f t="shared" si="1"/>
        <v>0</v>
      </c>
    </row>
    <row r="37" spans="1:8" ht="30">
      <c r="A37" s="14" t="s">
        <v>41</v>
      </c>
      <c r="B37" s="9"/>
      <c r="C37" s="18"/>
      <c r="D37" s="3"/>
      <c r="E37" s="3"/>
      <c r="F37" s="3"/>
      <c r="G37" s="7"/>
      <c r="H37" s="26">
        <f t="shared" si="1"/>
        <v>0</v>
      </c>
    </row>
    <row r="38" spans="1:8" ht="30">
      <c r="A38" s="14" t="s">
        <v>42</v>
      </c>
      <c r="B38" s="9"/>
      <c r="C38" s="18"/>
      <c r="D38" s="3"/>
      <c r="E38" s="3"/>
      <c r="F38" s="3"/>
      <c r="G38" s="7"/>
      <c r="H38" s="26">
        <f t="shared" si="1"/>
        <v>0</v>
      </c>
    </row>
    <row r="39" spans="1:8" ht="30">
      <c r="A39" s="14" t="s">
        <v>43</v>
      </c>
      <c r="B39" s="9"/>
      <c r="C39" s="23"/>
      <c r="D39" s="3"/>
      <c r="E39" s="3"/>
      <c r="F39" s="3"/>
      <c r="G39" s="7"/>
      <c r="H39" s="26">
        <f t="shared" si="1"/>
        <v>0</v>
      </c>
    </row>
    <row r="40" spans="1:8" ht="30">
      <c r="A40" s="14" t="s">
        <v>44</v>
      </c>
      <c r="B40" s="9"/>
      <c r="C40" s="18"/>
      <c r="D40" s="3"/>
      <c r="E40" s="3"/>
      <c r="F40" s="3"/>
      <c r="G40" s="7"/>
      <c r="H40" s="26">
        <f t="shared" si="1"/>
        <v>0</v>
      </c>
    </row>
    <row r="41" spans="1:8" ht="30">
      <c r="A41" s="14" t="s">
        <v>26</v>
      </c>
      <c r="B41" s="9"/>
      <c r="C41" s="18">
        <v>0</v>
      </c>
      <c r="D41" s="3"/>
      <c r="E41" s="3"/>
      <c r="F41" s="3"/>
      <c r="G41" s="7"/>
      <c r="H41" s="26">
        <f t="shared" si="1"/>
        <v>0</v>
      </c>
    </row>
    <row r="42" spans="1:8" ht="30">
      <c r="A42" s="14" t="s">
        <v>45</v>
      </c>
      <c r="B42" s="11"/>
      <c r="C42" s="18"/>
      <c r="D42" s="3"/>
      <c r="E42" s="3"/>
      <c r="F42" s="3"/>
      <c r="G42" s="7"/>
      <c r="H42" s="26">
        <f t="shared" si="1"/>
        <v>0</v>
      </c>
    </row>
    <row r="43" spans="1:8" ht="15">
      <c r="A43" s="12" t="s">
        <v>46</v>
      </c>
      <c r="B43" s="10"/>
      <c r="C43" s="13">
        <f>SUM(C44:C50)</f>
        <v>0</v>
      </c>
      <c r="D43" s="3"/>
      <c r="E43" s="3"/>
      <c r="F43" s="3"/>
      <c r="G43" s="39">
        <f>SUM(G44:G50)</f>
        <v>0</v>
      </c>
      <c r="H43" s="26">
        <f t="shared" si="1"/>
        <v>0</v>
      </c>
    </row>
    <row r="44" spans="1:8" ht="30">
      <c r="A44" s="14" t="s">
        <v>47</v>
      </c>
      <c r="B44" s="9"/>
      <c r="C44" s="18"/>
      <c r="D44" s="3"/>
      <c r="E44" s="3"/>
      <c r="F44" s="3"/>
      <c r="G44" s="7"/>
      <c r="H44" s="26">
        <f t="shared" si="1"/>
        <v>0</v>
      </c>
    </row>
    <row r="45" spans="1:8" ht="30">
      <c r="A45" s="14" t="s">
        <v>48</v>
      </c>
      <c r="B45" s="9"/>
      <c r="C45" s="18"/>
      <c r="D45" s="3"/>
      <c r="E45" s="3"/>
      <c r="F45" s="3"/>
      <c r="G45" s="7"/>
      <c r="H45" s="26">
        <f t="shared" si="1"/>
        <v>0</v>
      </c>
    </row>
    <row r="46" spans="1:8" ht="30">
      <c r="A46" s="14" t="s">
        <v>49</v>
      </c>
      <c r="B46" s="9"/>
      <c r="C46" s="18"/>
      <c r="D46" s="3"/>
      <c r="E46" s="3"/>
      <c r="F46" s="3"/>
      <c r="G46" s="7"/>
      <c r="H46" s="26">
        <f t="shared" si="1"/>
        <v>0</v>
      </c>
    </row>
    <row r="47" spans="1:8" ht="30">
      <c r="A47" s="14" t="s">
        <v>50</v>
      </c>
      <c r="B47" s="9"/>
      <c r="C47" s="18">
        <v>0</v>
      </c>
      <c r="D47" s="3"/>
      <c r="E47" s="3"/>
      <c r="F47" s="3"/>
      <c r="G47" s="7"/>
      <c r="H47" s="26">
        <f t="shared" si="1"/>
        <v>0</v>
      </c>
    </row>
    <row r="48" spans="1:8" ht="30">
      <c r="A48" s="14" t="s">
        <v>51</v>
      </c>
      <c r="B48" s="9"/>
      <c r="C48" s="18"/>
      <c r="D48" s="3"/>
      <c r="E48" s="3"/>
      <c r="F48" s="3"/>
      <c r="G48" s="7"/>
      <c r="H48" s="26">
        <f t="shared" si="1"/>
        <v>0</v>
      </c>
    </row>
    <row r="49" spans="1:8" ht="30">
      <c r="A49" s="14" t="s">
        <v>52</v>
      </c>
      <c r="B49" s="9"/>
      <c r="C49" s="18"/>
      <c r="D49" s="3"/>
      <c r="E49" s="3"/>
      <c r="F49" s="3"/>
      <c r="G49" s="7"/>
      <c r="H49" s="26">
        <f t="shared" si="1"/>
        <v>0</v>
      </c>
    </row>
    <row r="50" spans="1:8" ht="30">
      <c r="A50" s="14" t="s">
        <v>53</v>
      </c>
      <c r="B50" s="9"/>
      <c r="C50" s="18"/>
      <c r="D50" s="3"/>
      <c r="E50" s="3"/>
      <c r="F50" s="3"/>
      <c r="G50" s="7"/>
      <c r="H50" s="26">
        <f t="shared" si="1"/>
        <v>0</v>
      </c>
    </row>
    <row r="51" spans="1:8" ht="15">
      <c r="A51" s="12" t="s">
        <v>27</v>
      </c>
      <c r="B51" s="10">
        <f>B52+B53+B54+B55+B56+B57+B58+B60+B59</f>
        <v>9450000</v>
      </c>
      <c r="C51" s="10">
        <f>SUM(C52:C60)</f>
        <v>0</v>
      </c>
      <c r="D51" s="3"/>
      <c r="E51" s="3"/>
      <c r="F51" s="3"/>
      <c r="G51" s="39">
        <f>SUM(G52:G60)</f>
        <v>145707.58</v>
      </c>
      <c r="H51" s="26">
        <f t="shared" si="1"/>
        <v>145707.58</v>
      </c>
    </row>
    <row r="52" spans="1:8" ht="15">
      <c r="A52" s="14" t="s">
        <v>28</v>
      </c>
      <c r="B52" s="9">
        <v>1350000</v>
      </c>
      <c r="C52" s="21">
        <v>0</v>
      </c>
      <c r="D52" s="3"/>
      <c r="E52" s="3"/>
      <c r="F52" s="3"/>
      <c r="G52" s="7"/>
      <c r="H52" s="26">
        <f t="shared" si="1"/>
        <v>0</v>
      </c>
    </row>
    <row r="53" spans="1:8" ht="30">
      <c r="A53" s="14" t="s">
        <v>29</v>
      </c>
      <c r="B53" s="9">
        <v>200000</v>
      </c>
      <c r="C53" s="21">
        <v>0</v>
      </c>
      <c r="D53" s="3"/>
      <c r="E53" s="3"/>
      <c r="F53" s="3"/>
      <c r="G53" s="7"/>
      <c r="H53" s="26">
        <f t="shared" si="1"/>
        <v>0</v>
      </c>
    </row>
    <row r="54" spans="1:8" ht="30">
      <c r="A54" s="14" t="s">
        <v>30</v>
      </c>
      <c r="B54" s="9">
        <v>50000</v>
      </c>
      <c r="C54" s="21"/>
      <c r="D54" s="3"/>
      <c r="E54" s="3"/>
      <c r="F54" s="3"/>
      <c r="G54" s="7">
        <v>18293.54</v>
      </c>
      <c r="H54" s="26">
        <f t="shared" si="1"/>
        <v>18293.54</v>
      </c>
    </row>
    <row r="55" spans="1:8" ht="30">
      <c r="A55" s="14" t="s">
        <v>31</v>
      </c>
      <c r="B55" s="9">
        <v>4200000</v>
      </c>
      <c r="C55" s="21">
        <v>0</v>
      </c>
      <c r="D55" s="3"/>
      <c r="E55" s="3"/>
      <c r="F55" s="3"/>
      <c r="G55" s="7"/>
      <c r="H55" s="26">
        <f t="shared" si="1"/>
        <v>0</v>
      </c>
    </row>
    <row r="56" spans="1:8" ht="30">
      <c r="A56" s="14" t="s">
        <v>32</v>
      </c>
      <c r="B56" s="9">
        <v>150000</v>
      </c>
      <c r="C56" s="21">
        <v>0</v>
      </c>
      <c r="D56" s="3"/>
      <c r="E56" s="3"/>
      <c r="F56" s="3"/>
      <c r="G56" s="7">
        <v>127414.04</v>
      </c>
      <c r="H56" s="26">
        <f t="shared" si="1"/>
        <v>127414.04</v>
      </c>
    </row>
    <row r="57" spans="1:8" ht="15">
      <c r="A57" s="14" t="s">
        <v>54</v>
      </c>
      <c r="B57" s="9">
        <v>0</v>
      </c>
      <c r="C57" s="21">
        <v>0</v>
      </c>
      <c r="D57" s="3"/>
      <c r="E57" s="3"/>
      <c r="F57" s="3"/>
      <c r="G57" s="7"/>
      <c r="H57" s="26">
        <f t="shared" si="1"/>
        <v>0</v>
      </c>
    </row>
    <row r="58" spans="1:8" ht="15">
      <c r="A58" s="14" t="s">
        <v>55</v>
      </c>
      <c r="B58" s="9"/>
      <c r="C58" s="21"/>
      <c r="D58" s="3"/>
      <c r="E58" s="3"/>
      <c r="F58" s="3"/>
      <c r="G58" s="7"/>
      <c r="H58" s="26">
        <f t="shared" si="1"/>
        <v>0</v>
      </c>
    </row>
    <row r="59" spans="1:8" ht="15">
      <c r="A59" s="14" t="s">
        <v>33</v>
      </c>
      <c r="B59" s="9">
        <v>3500000</v>
      </c>
      <c r="C59" s="21">
        <v>0</v>
      </c>
      <c r="D59" s="3"/>
      <c r="E59" s="3"/>
      <c r="F59" s="3"/>
      <c r="G59" s="7"/>
      <c r="H59" s="26">
        <f t="shared" si="1"/>
        <v>0</v>
      </c>
    </row>
    <row r="60" spans="1:8" ht="30">
      <c r="A60" s="14" t="s">
        <v>56</v>
      </c>
      <c r="B60" s="9"/>
      <c r="C60" s="18"/>
      <c r="D60" s="3"/>
      <c r="E60" s="3"/>
      <c r="F60" s="3"/>
      <c r="G60" s="7"/>
      <c r="H60" s="26">
        <f t="shared" si="1"/>
        <v>0</v>
      </c>
    </row>
    <row r="61" spans="1:8" ht="15">
      <c r="A61" s="12" t="s">
        <v>57</v>
      </c>
      <c r="B61" s="10">
        <f>B62+B63+B64+B65</f>
        <v>24000000</v>
      </c>
      <c r="C61" s="10">
        <f>SUM(C62:C65)</f>
        <v>0</v>
      </c>
      <c r="D61" s="3"/>
      <c r="E61" s="3"/>
      <c r="F61" s="3"/>
      <c r="G61" s="39">
        <f>SUM(G62:G65)</f>
        <v>0</v>
      </c>
      <c r="H61" s="26">
        <f t="shared" si="1"/>
        <v>0</v>
      </c>
    </row>
    <row r="62" spans="1:8" ht="15">
      <c r="A62" s="14" t="s">
        <v>58</v>
      </c>
      <c r="B62" s="9">
        <v>24000000</v>
      </c>
      <c r="C62" s="21">
        <v>0</v>
      </c>
      <c r="D62" s="3"/>
      <c r="E62" s="3"/>
      <c r="F62" s="3"/>
      <c r="G62" s="7"/>
      <c r="H62" s="26">
        <f t="shared" si="1"/>
        <v>0</v>
      </c>
    </row>
    <row r="63" spans="1:8" ht="15">
      <c r="A63" s="14" t="s">
        <v>59</v>
      </c>
      <c r="B63" s="9">
        <v>0</v>
      </c>
      <c r="C63" s="21">
        <v>0</v>
      </c>
      <c r="D63" s="3"/>
      <c r="E63" s="3"/>
      <c r="F63" s="3"/>
      <c r="G63" s="7"/>
      <c r="H63" s="26">
        <f t="shared" si="1"/>
        <v>0</v>
      </c>
    </row>
    <row r="64" spans="1:8" ht="30">
      <c r="A64" s="14" t="s">
        <v>60</v>
      </c>
      <c r="B64" s="9"/>
      <c r="C64" s="18"/>
      <c r="D64" s="3"/>
      <c r="E64" s="3"/>
      <c r="F64" s="3"/>
      <c r="G64" s="7"/>
      <c r="H64" s="26">
        <f t="shared" si="1"/>
        <v>0</v>
      </c>
    </row>
    <row r="65" spans="1:8" ht="45">
      <c r="A65" s="14" t="s">
        <v>61</v>
      </c>
      <c r="B65" s="9"/>
      <c r="C65" s="18"/>
      <c r="D65" s="3"/>
      <c r="E65" s="3"/>
      <c r="F65" s="3"/>
      <c r="G65" s="7"/>
      <c r="H65" s="26">
        <f t="shared" si="1"/>
        <v>0</v>
      </c>
    </row>
    <row r="66" spans="1:8" ht="30">
      <c r="A66" s="12" t="s">
        <v>62</v>
      </c>
      <c r="B66" s="10">
        <f>B67+B68</f>
        <v>0</v>
      </c>
      <c r="C66" s="10">
        <f>SUM(C67:C68)</f>
        <v>0</v>
      </c>
      <c r="D66" s="3"/>
      <c r="E66" s="3"/>
      <c r="F66" s="3"/>
      <c r="G66" s="39">
        <f>SUM(G67:G68)</f>
        <v>0</v>
      </c>
      <c r="H66" s="26">
        <f t="shared" si="1"/>
        <v>0</v>
      </c>
    </row>
    <row r="67" spans="1:8" ht="15">
      <c r="A67" s="14" t="s">
        <v>63</v>
      </c>
      <c r="B67" s="9"/>
      <c r="C67" s="18"/>
      <c r="D67" s="3"/>
      <c r="E67" s="3"/>
      <c r="F67" s="3"/>
      <c r="G67" s="7"/>
      <c r="H67" s="26">
        <f t="shared" si="1"/>
        <v>0</v>
      </c>
    </row>
    <row r="68" spans="1:8" ht="30">
      <c r="A68" s="14" t="s">
        <v>64</v>
      </c>
      <c r="B68" s="9"/>
      <c r="C68" s="18"/>
      <c r="D68" s="3"/>
      <c r="E68" s="3"/>
      <c r="F68" s="3"/>
      <c r="G68" s="7"/>
      <c r="H68" s="26">
        <f t="shared" si="1"/>
        <v>0</v>
      </c>
    </row>
    <row r="69" spans="1:8" ht="15">
      <c r="A69" s="12" t="s">
        <v>65</v>
      </c>
      <c r="B69" s="10">
        <f>B70+B71+B72</f>
        <v>0</v>
      </c>
      <c r="C69" s="10">
        <f>SUM(C70:C72)</f>
        <v>0</v>
      </c>
      <c r="D69" s="3"/>
      <c r="E69" s="3"/>
      <c r="F69" s="3"/>
      <c r="G69" s="39">
        <f>SUM(G70:G72)</f>
        <v>0</v>
      </c>
      <c r="H69" s="26">
        <f t="shared" si="1"/>
        <v>0</v>
      </c>
    </row>
    <row r="70" spans="1:8" ht="15">
      <c r="A70" s="14" t="s">
        <v>66</v>
      </c>
      <c r="B70" s="9"/>
      <c r="C70" s="18"/>
      <c r="D70" s="3"/>
      <c r="E70" s="3"/>
      <c r="F70" s="3"/>
      <c r="G70" s="7"/>
      <c r="H70" s="26">
        <f t="shared" si="1"/>
        <v>0</v>
      </c>
    </row>
    <row r="71" spans="1:8" ht="15">
      <c r="A71" s="14" t="s">
        <v>67</v>
      </c>
      <c r="B71" s="9"/>
      <c r="C71" s="18"/>
      <c r="D71" s="3"/>
      <c r="E71" s="3"/>
      <c r="F71" s="3"/>
      <c r="G71" s="7"/>
      <c r="H71" s="26">
        <f t="shared" si="1"/>
        <v>0</v>
      </c>
    </row>
    <row r="72" spans="1:8" ht="30">
      <c r="A72" s="14" t="s">
        <v>68</v>
      </c>
      <c r="B72" s="9"/>
      <c r="C72" s="18"/>
      <c r="D72" s="3"/>
      <c r="E72" s="3"/>
      <c r="F72" s="3"/>
      <c r="G72" s="7"/>
      <c r="H72" s="26">
        <f t="shared" si="1"/>
        <v>0</v>
      </c>
    </row>
    <row r="73" spans="1:8" ht="15">
      <c r="A73" s="29" t="s">
        <v>34</v>
      </c>
      <c r="B73" s="30">
        <f>B9+B15+B25+B35+B51+B61</f>
        <v>2359343180</v>
      </c>
      <c r="C73" s="30">
        <f>C9+C15+C25+C35+C43+C51+C61+C66+C69</f>
        <v>0</v>
      </c>
      <c r="D73" s="30">
        <f>D9+D15+D25+D35+D51+D61</f>
        <v>48504727.080000006</v>
      </c>
      <c r="E73" s="30">
        <f>E9+E15+E25+E35+E51+E61</f>
        <v>160869033.5</v>
      </c>
      <c r="F73" s="30">
        <f>F9+F15+F25+F35+F51+F61</f>
        <v>175349495.33</v>
      </c>
      <c r="G73" s="30">
        <f>G9+G15+G25+G35+G43+G51+G61+G66+G69</f>
        <v>71908163.57000001</v>
      </c>
      <c r="H73" s="26">
        <f t="shared" si="1"/>
        <v>456631419.48</v>
      </c>
    </row>
    <row r="74" spans="1:8" ht="15">
      <c r="A74" s="16"/>
      <c r="B74" s="9"/>
      <c r="C74" s="18"/>
      <c r="D74" s="3"/>
      <c r="E74" s="3"/>
      <c r="F74" s="3"/>
      <c r="G74" s="7"/>
      <c r="H74" s="26">
        <f aca="true" t="shared" si="2" ref="H74:H87">SUM(D74:G74)</f>
        <v>0</v>
      </c>
    </row>
    <row r="75" spans="1:8" ht="15">
      <c r="A75" s="12" t="s">
        <v>69</v>
      </c>
      <c r="B75" s="10">
        <f>+B76+B79+B82</f>
        <v>550000000</v>
      </c>
      <c r="C75" s="18"/>
      <c r="D75" s="3"/>
      <c r="E75" s="3"/>
      <c r="F75" s="3"/>
      <c r="G75" s="7">
        <f>G76+G79+G82</f>
        <v>0</v>
      </c>
      <c r="H75" s="26">
        <f t="shared" si="2"/>
        <v>0</v>
      </c>
    </row>
    <row r="76" spans="1:8" ht="15">
      <c r="A76" s="12" t="s">
        <v>70</v>
      </c>
      <c r="B76" s="10">
        <f>B77+B78</f>
        <v>550000000</v>
      </c>
      <c r="C76" s="10">
        <f>C77+C78</f>
        <v>0</v>
      </c>
      <c r="D76" s="3"/>
      <c r="E76" s="3"/>
      <c r="F76" s="3"/>
      <c r="G76" s="7">
        <f>SUM(G77:G78)</f>
        <v>0</v>
      </c>
      <c r="H76" s="26">
        <f t="shared" si="2"/>
        <v>0</v>
      </c>
    </row>
    <row r="77" spans="1:8" ht="30">
      <c r="A77" s="14" t="s">
        <v>71</v>
      </c>
      <c r="B77" s="9"/>
      <c r="C77" s="18"/>
      <c r="D77" s="3"/>
      <c r="E77" s="3"/>
      <c r="F77" s="3"/>
      <c r="G77" s="7"/>
      <c r="H77" s="26">
        <f t="shared" si="2"/>
        <v>0</v>
      </c>
    </row>
    <row r="78" spans="1:8" ht="30">
      <c r="A78" s="14" t="s">
        <v>72</v>
      </c>
      <c r="B78" s="9">
        <v>550000000</v>
      </c>
      <c r="C78" s="18"/>
      <c r="D78" s="3"/>
      <c r="E78" s="3"/>
      <c r="F78" s="3"/>
      <c r="G78" s="7"/>
      <c r="H78" s="26">
        <f t="shared" si="2"/>
        <v>0</v>
      </c>
    </row>
    <row r="79" spans="1:8" ht="15">
      <c r="A79" s="12" t="s">
        <v>73</v>
      </c>
      <c r="B79" s="10">
        <f>B80+B81</f>
        <v>0</v>
      </c>
      <c r="C79" s="10">
        <f>C80+C81</f>
        <v>0</v>
      </c>
      <c r="D79" s="3"/>
      <c r="E79" s="3"/>
      <c r="F79" s="3"/>
      <c r="G79" s="7">
        <f>SUM(G80:G81)</f>
        <v>0</v>
      </c>
      <c r="H79" s="26">
        <f t="shared" si="2"/>
        <v>0</v>
      </c>
    </row>
    <row r="80" spans="1:8" ht="15">
      <c r="A80" s="14" t="s">
        <v>74</v>
      </c>
      <c r="B80" s="9">
        <v>0</v>
      </c>
      <c r="C80" s="9">
        <v>0</v>
      </c>
      <c r="D80" s="3"/>
      <c r="E80" s="3"/>
      <c r="F80" s="3"/>
      <c r="G80" s="7"/>
      <c r="H80" s="26">
        <f t="shared" si="2"/>
        <v>0</v>
      </c>
    </row>
    <row r="81" spans="1:8" ht="15">
      <c r="A81" s="14" t="s">
        <v>75</v>
      </c>
      <c r="B81" s="9"/>
      <c r="C81" s="18"/>
      <c r="D81" s="3"/>
      <c r="E81" s="3"/>
      <c r="F81" s="3"/>
      <c r="G81" s="7"/>
      <c r="H81" s="26">
        <f t="shared" si="2"/>
        <v>0</v>
      </c>
    </row>
    <row r="82" spans="1:8" ht="15">
      <c r="A82" s="12" t="s">
        <v>76</v>
      </c>
      <c r="B82" s="10">
        <f>B83</f>
        <v>0</v>
      </c>
      <c r="C82" s="10">
        <f>C83</f>
        <v>0</v>
      </c>
      <c r="D82" s="3"/>
      <c r="E82" s="3"/>
      <c r="F82" s="3"/>
      <c r="G82" s="7">
        <f>G83</f>
        <v>0</v>
      </c>
      <c r="H82" s="26">
        <f t="shared" si="2"/>
        <v>0</v>
      </c>
    </row>
    <row r="83" spans="1:8" ht="30">
      <c r="A83" s="14" t="s">
        <v>77</v>
      </c>
      <c r="B83" s="9"/>
      <c r="C83" s="18"/>
      <c r="D83" s="3"/>
      <c r="E83" s="3"/>
      <c r="F83" s="3"/>
      <c r="G83" s="7"/>
      <c r="H83" s="26">
        <f t="shared" si="2"/>
        <v>0</v>
      </c>
    </row>
    <row r="84" spans="1:8" ht="15">
      <c r="A84" s="31" t="s">
        <v>78</v>
      </c>
      <c r="B84" s="25">
        <f>B76+B79+B82</f>
        <v>550000000</v>
      </c>
      <c r="C84" s="25">
        <f>C76+C79+C82</f>
        <v>0</v>
      </c>
      <c r="D84" s="3"/>
      <c r="E84" s="3"/>
      <c r="F84" s="3"/>
      <c r="G84" s="7">
        <f>G76+G79+G82</f>
        <v>0</v>
      </c>
      <c r="H84" s="26">
        <f t="shared" si="2"/>
        <v>0</v>
      </c>
    </row>
    <row r="85" spans="1:8" ht="15">
      <c r="A85" s="3"/>
      <c r="B85" s="7"/>
      <c r="C85" s="18"/>
      <c r="D85" s="3"/>
      <c r="E85" s="3"/>
      <c r="F85" s="3"/>
      <c r="G85" s="7"/>
      <c r="H85" s="26">
        <f t="shared" si="2"/>
        <v>0</v>
      </c>
    </row>
    <row r="86" spans="1:8" ht="15.75">
      <c r="A86" s="32" t="s">
        <v>79</v>
      </c>
      <c r="B86" s="25">
        <f>+B73+B84</f>
        <v>2909343180</v>
      </c>
      <c r="C86" s="25">
        <f>C73+C84</f>
        <v>0</v>
      </c>
      <c r="D86" s="25">
        <f>+D73+D84</f>
        <v>48504727.080000006</v>
      </c>
      <c r="E86" s="25">
        <f>+E73+E84</f>
        <v>160869033.5</v>
      </c>
      <c r="F86" s="25">
        <f>+F73+F84</f>
        <v>175349495.33</v>
      </c>
      <c r="G86" s="25">
        <f>G73+G84</f>
        <v>71908163.57000001</v>
      </c>
      <c r="H86" s="26">
        <f t="shared" si="2"/>
        <v>456631419.48</v>
      </c>
    </row>
    <row r="87" spans="1:8" ht="15">
      <c r="A87" s="3"/>
      <c r="B87" s="3"/>
      <c r="C87" s="18"/>
      <c r="D87" s="3"/>
      <c r="E87" s="3"/>
      <c r="F87" s="3"/>
      <c r="G87" s="7"/>
      <c r="H87" s="26">
        <f t="shared" si="2"/>
        <v>0</v>
      </c>
    </row>
    <row r="88" spans="1:3" ht="15">
      <c r="A88" s="6"/>
      <c r="C88" s="19"/>
    </row>
    <row r="91" spans="1:2" ht="15">
      <c r="A91" s="33" t="s">
        <v>80</v>
      </c>
      <c r="B91" s="20"/>
    </row>
    <row r="92" spans="1:2" ht="15">
      <c r="A92" s="34" t="s">
        <v>89</v>
      </c>
      <c r="B92" s="20"/>
    </row>
    <row r="93" spans="1:2" ht="15">
      <c r="A93" s="34" t="s">
        <v>90</v>
      </c>
      <c r="B93" s="20"/>
    </row>
    <row r="94" spans="1:7" ht="15">
      <c r="A94" s="34" t="s">
        <v>91</v>
      </c>
      <c r="B94" s="20"/>
      <c r="E94" s="35" t="s">
        <v>95</v>
      </c>
      <c r="F94" s="35"/>
      <c r="G94" s="43"/>
    </row>
    <row r="95" spans="1:7" ht="15">
      <c r="A95" s="34" t="s">
        <v>92</v>
      </c>
      <c r="B95" s="20"/>
      <c r="E95" s="35" t="s">
        <v>96</v>
      </c>
      <c r="F95" s="35"/>
      <c r="G95" s="43"/>
    </row>
    <row r="96" spans="1:2" ht="15">
      <c r="A96" s="34" t="s">
        <v>93</v>
      </c>
      <c r="B96" s="20"/>
    </row>
    <row r="97" ht="15">
      <c r="A97" s="34" t="s">
        <v>94</v>
      </c>
    </row>
    <row r="98" spans="1:3" ht="18.75">
      <c r="A98" s="1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5">
      <c r="A101" s="2"/>
      <c r="B101"/>
      <c r="C101"/>
    </row>
    <row r="102" spans="1:3" ht="18.75">
      <c r="A102" s="1"/>
      <c r="B102"/>
      <c r="C102"/>
    </row>
    <row r="103" spans="1:3" ht="15">
      <c r="A103" s="2"/>
      <c r="B103"/>
      <c r="C103"/>
    </row>
    <row r="104" spans="1:3" ht="15">
      <c r="A104" s="2"/>
      <c r="B104"/>
      <c r="C104"/>
    </row>
  </sheetData>
  <sheetProtection/>
  <mergeCells count="6">
    <mergeCell ref="A6:C6"/>
    <mergeCell ref="A1:C1"/>
    <mergeCell ref="A2:C2"/>
    <mergeCell ref="A4:C4"/>
    <mergeCell ref="A3:C3"/>
    <mergeCell ref="D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2022-05-04T15:05:01Z</cp:lastPrinted>
  <dcterms:created xsi:type="dcterms:W3CDTF">2018-04-17T18:57:16Z</dcterms:created>
  <dcterms:modified xsi:type="dcterms:W3CDTF">2022-05-04T15:06:44Z</dcterms:modified>
  <cp:category/>
  <cp:version/>
  <cp:contentType/>
  <cp:contentStatus/>
</cp:coreProperties>
</file>