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lantilla Presupuesto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<sst xmlns="http://schemas.openxmlformats.org/spreadsheetml/2006/main" count="107" uniqueCount="107">
  <si>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</si>
  <si>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</si>
  <si>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</si>
  <si>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</si>
  <si>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</si>
  <si>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</si>
  <si>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</si>
  <si>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</si>
  <si>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</si>
  <si>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</si>
  <si>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</si>
  <si>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</si>
  <si>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</si>
  <si>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</si>
  <si>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</si>
  <si>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</si>
  <si>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</si>
  <si>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</si>
  <si>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</si>
  <si>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</si>
  <si>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</si>
  <si>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</si>
  <si>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</si>
  <si>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</si>
  <si>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</si>
  <si>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</si>
  <si>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</si>
  <si>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</si>
  <si>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</si>
  <si>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</si>
  <si>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</si>
  <si>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</si>
  <si>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</si>
  <si>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</si>
  <si>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</si>
  <si>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</si>
  <si>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</si>
  <si>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</si>
  <si>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</si>
  <si>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</si>
  <si>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</si>
  <si>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</si>
  <si>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</si>
  <si>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</si>
  <si>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</si>
  <si>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</si>
  <si>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</si>
  <si>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</si>
  <si>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</si>
  <si>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</si>
  <si>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</si>
  <si>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</si>
  <si>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</si>
  <si>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</si>
  <si>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</si>
  <si>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</si>
  <si>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</si>
  <si>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</si>
  <si>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</si>
  <si>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</si>
  <si>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</si>
  <si>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</si>
  <si>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</si>
  <si>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</si>
  <si>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</si>
  <si>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</si>
  <si>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</si>
  <si>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</si>
  <si>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</si>
  <si>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</si>
  <si>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</si>
  <si>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</si>
  <si>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</si>
  <si>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</si>
  <si>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</si>
  <si>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</si>
  <si>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</si>
  <si>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</si>
  <si>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</si>
  <si>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</si>
  <si>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</si>
  <si>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Obras Públicas y Comunicaciones</t>
  </si>
  <si>
    <t>Instituto Nacional de Transito y Transporte Terrestre</t>
  </si>
  <si>
    <t xml:space="preserve">      2.1.4 - GRATIFICACIONES Y BONIFICACIONES</t>
  </si>
  <si>
    <t xml:space="preserve">Ejecución de Gastos y Aplicaciones Financieras </t>
  </si>
  <si>
    <t>Gasto Devengado</t>
  </si>
  <si>
    <t>Enero</t>
  </si>
  <si>
    <t>Total</t>
  </si>
  <si>
    <t>Febrero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</si>
  <si>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</si>
  <si>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</si>
  <si>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</si>
  <si>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</si>
  <si>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</si>
  <si>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Fuente: Reporte del SIGEF</t>
  </si>
  <si>
    <t>Licda. Paula Placencia</t>
  </si>
  <si>
    <t>Encargada de presupuesto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</si>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</sst>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177" fontId="37" fillId="0" borderId="10" xfId="47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177" fontId="37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7" fillId="0" borderId="10" xfId="0" applyNumberFormat="1" applyFon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177" fontId="37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0" fontId="39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177" fontId="39" fillId="33" borderId="10" xfId="47" applyFont="1" applyFill="1" applyBorder="1" applyAlignment="1">
      <alignment horizontal="center" vertical="center" wrapText="1"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10" xfId="47" applyFont="1" applyBorder="1" applyAlignment="1">
      <alignment vertical="center" wrapText="1"/>
    </xf>
    <xf numFmtId="177" fontId="0" fillId="0" borderId="10" xfId="47" applyFont="1" applyBorder="1" applyAlignment="1">
      <alignment/>
    </xf>
    <xf numFmtId="177" fontId="0" fillId="0" borderId="10" xfId="47" applyFont="1" applyFill="1" applyBorder="1" applyAlignment="1">
      <alignment/>
    </xf>
    <xf numFmtId="4" fontId="37" fillId="0" borderId="10" xfId="0" applyNumberFormat="1" applyFont="1" applyFill="1" applyBorder="1" applyAlignment="1">
      <alignment horizontal="center" vertical="center" wrapText="1"/>
    </xf>
    <xf numFmtId="177" fontId="37" fillId="0" borderId="10" xfId="0" applyNumberFormat="1" applyFont="1" applyBorder="1" applyAlignment="1">
      <alignment/>
    </xf>
    <xf numFmtId="0" fontId="37" fillId="14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left" vertical="center" wrapText="1"/>
    </xf>
    <xf numFmtId="4" fontId="37" fillId="34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4" fontId="38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37" fillId="0" borderId="10" xfId="0" applyNumberFormat="1" applyFont="1" applyBorder="1" applyAlignment="1">
      <alignment/>
    </xf>
    <xf numFmtId="4" fontId="0" fillId="0" borderId="10" xfId="47" applyNumberFormat="1" applyFont="1" applyBorder="1" applyAlignment="1">
      <alignment/>
    </xf>
    <xf numFmtId="4" fontId="37" fillId="0" borderId="10" xfId="47" applyNumberFormat="1" applyFont="1" applyBorder="1" applyAlignment="1">
      <alignment/>
    </xf>
    <xf numFmtId="4" fontId="0" fillId="0" borderId="0" xfId="0" applyNumberFormat="1" applyAlignment="1">
      <alignment/>
    </xf>
    <xf numFmtId="4" fontId="37" fillId="0" borderId="0" xfId="0" applyNumberFormat="1" applyFont="1" applyAlignment="1">
      <alignment vertical="center"/>
    </xf>
    <xf numFmtId="4" fontId="37" fillId="0" borderId="10" xfId="47" applyNumberFormat="1" applyFont="1" applyBorder="1" applyAlignment="1">
      <alignment horizontal="center" vertical="center" wrapText="1"/>
    </xf>
    <xf numFmtId="4" fontId="37" fillId="0" borderId="11" xfId="47" applyNumberFormat="1" applyFont="1" applyBorder="1" applyAlignment="1">
      <alignment horizontal="center" vertical="center" wrapText="1"/>
    </xf>
    <xf numFmtId="4" fontId="37" fillId="0" borderId="11" xfId="0" applyNumberFormat="1" applyFont="1" applyBorder="1" applyAlignment="1">
      <alignment/>
    </xf>
    <xf numFmtId="4" fontId="0" fillId="0" borderId="11" xfId="47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37" fillId="0" borderId="11" xfId="47" applyNumberFormat="1" applyFont="1" applyBorder="1" applyAlignment="1">
      <alignment/>
    </xf>
    <xf numFmtId="4" fontId="37" fillId="34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4" fontId="37" fillId="14" borderId="12" xfId="0" applyNumberFormat="1" applyFont="1" applyFill="1" applyBorder="1" applyAlignment="1">
      <alignment horizontal="center"/>
    </xf>
    <xf numFmtId="0" fontId="37" fillId="14" borderId="13" xfId="0" applyFont="1" applyFill="1" applyBorder="1" applyAlignment="1">
      <alignment horizontal="center"/>
    </xf>
    <xf numFmtId="4" fontId="37" fillId="14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3" fontId="0" fillId="0" borderId="10" xfId="49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2</xdr:row>
      <xdr:rowOff>38100</xdr:rowOff>
    </xdr:from>
    <xdr:to>
      <xdr:col>2</xdr:col>
      <xdr:colOff>857250</xdr:colOff>
      <xdr:row>4</xdr:row>
      <xdr:rowOff>190500</xdr:rowOff>
    </xdr:to>
    <xdr:pic>
      <xdr:nvPicPr>
        <xdr:cNvPr id="1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514350"/>
          <a:ext cx="1123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171450</xdr:rowOff>
    </xdr:from>
    <xdr:to>
      <xdr:col>0</xdr:col>
      <xdr:colOff>962025</xdr:colOff>
      <xdr:row>5</xdr:row>
      <xdr:rowOff>85725</xdr:rowOff>
    </xdr:to>
    <xdr:pic>
      <xdr:nvPicPr>
        <xdr:cNvPr id="2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47700"/>
          <a:ext cx="914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showGridLines="0" tabSelected="1" zoomScale="110" zoomScaleNormal="110" zoomScalePageLayoutView="0" workbookViewId="0" topLeftCell="A3">
      <selection activeCell="E61" sqref="E61"/>
    </sheetView>
  </sheetViews>
  <sheetFormatPr defaultColWidth="9.140625" defaultRowHeight="15"/>
  <cols>
    <col min="1" max="1" width="39.140625" style="0" customWidth="1"/>
    <col min="2" max="2" width="16.7109375" style="6" customWidth="1"/>
    <col min="3" max="3" width="16.8515625" style="20" bestFit="1" customWidth="1"/>
    <col min="4" max="4" width="14.140625" style="0" bestFit="1" customWidth="1"/>
    <col min="5" max="5" width="15.8515625" style="0" customWidth="1"/>
    <col min="6" max="6" width="15.57421875" style="0" customWidth="1"/>
    <col min="7" max="7" width="13.7109375" style="40" customWidth="1"/>
    <col min="8" max="8" width="12.421875" style="40" customWidth="1"/>
    <col min="9" max="9" width="13.7109375" style="40" bestFit="1" customWidth="1"/>
    <col min="10" max="15" width="13.7109375" style="40" customWidth="1"/>
    <col min="16" max="16" width="16.8515625" style="0" bestFit="1" customWidth="1"/>
  </cols>
  <sheetData>
    <row r="1" spans="1:15" ht="18.75">
      <c r="A1" s="84" t="s">
        <v>81</v>
      </c>
      <c r="B1" s="84"/>
      <c r="C1" s="84"/>
      <c r="E1" s="1"/>
      <c r="F1" s="1"/>
      <c r="G1" s="35"/>
      <c r="H1" s="35"/>
      <c r="I1" s="35"/>
      <c r="J1" s="35"/>
      <c r="K1" s="35"/>
      <c r="L1" s="35"/>
      <c r="M1" s="35"/>
      <c r="N1" s="35"/>
      <c r="O1" s="35"/>
    </row>
    <row r="2" spans="1:15" ht="18.75">
      <c r="A2" s="84" t="s">
        <v>82</v>
      </c>
      <c r="B2" s="84"/>
      <c r="C2" s="84"/>
      <c r="E2" s="2"/>
      <c r="F2" s="2"/>
      <c r="G2" s="36"/>
      <c r="H2" s="36"/>
      <c r="I2" s="36"/>
      <c r="J2" s="36"/>
      <c r="K2" s="36"/>
      <c r="L2" s="36"/>
      <c r="M2" s="36"/>
      <c r="N2" s="36"/>
      <c r="O2" s="36"/>
    </row>
    <row r="3" spans="1:15" ht="15.75">
      <c r="A3" s="86" t="s">
        <v>84</v>
      </c>
      <c r="B3" s="86"/>
      <c r="C3" s="86"/>
      <c r="E3" s="2"/>
      <c r="F3" s="2"/>
      <c r="G3" s="36"/>
      <c r="H3" s="36"/>
      <c r="I3" s="36"/>
      <c r="J3" s="36"/>
      <c r="K3" s="36"/>
      <c r="L3" s="36"/>
      <c r="M3" s="36"/>
      <c r="N3" s="36"/>
      <c r="O3" s="36"/>
    </row>
    <row r="4" spans="1:15" ht="19.5" thickBot="1">
      <c r="A4" s="85" t="s">
        <v>35</v>
      </c>
      <c r="B4" s="85"/>
      <c r="C4" s="85"/>
      <c r="E4" s="1"/>
      <c r="F4" s="1"/>
      <c r="G4" s="35"/>
      <c r="H4" s="35"/>
      <c r="I4" s="35"/>
      <c r="J4" s="35"/>
      <c r="K4" s="35"/>
      <c r="L4" s="35"/>
      <c r="M4" s="35"/>
      <c r="N4" s="35"/>
      <c r="O4" s="35"/>
    </row>
    <row r="5" spans="4:15" ht="15.75" thickBot="1">
      <c r="D5" s="87" t="s">
        <v>85</v>
      </c>
      <c r="E5" s="88"/>
      <c r="F5" s="88"/>
      <c r="G5" s="88"/>
      <c r="H5" s="88"/>
      <c r="I5" s="88"/>
      <c r="J5" s="88"/>
      <c r="K5" s="88"/>
      <c r="L5" s="88"/>
      <c r="M5" s="53"/>
      <c r="N5" s="53"/>
      <c r="O5" s="54"/>
    </row>
    <row r="6" spans="1:16" ht="47.25">
      <c r="A6" s="15" t="s">
        <v>0</v>
      </c>
      <c r="B6" s="4" t="s">
        <v>36</v>
      </c>
      <c r="C6" s="17" t="s">
        <v>37</v>
      </c>
      <c r="D6" s="51" t="s">
        <v>86</v>
      </c>
      <c r="E6" s="51" t="s">
        <v>88</v>
      </c>
      <c r="F6" s="51" t="s">
        <v>97</v>
      </c>
      <c r="G6" s="52" t="s">
        <v>98</v>
      </c>
      <c r="H6" s="52" t="s">
        <v>99</v>
      </c>
      <c r="I6" s="52" t="s">
        <v>100</v>
      </c>
      <c r="J6" s="50" t="s">
        <v>101</v>
      </c>
      <c r="K6" s="50" t="s">
        <v>102</v>
      </c>
      <c r="L6" s="50" t="s">
        <v>103</v>
      </c>
      <c r="M6" s="50" t="s">
        <v>104</v>
      </c>
      <c r="N6" s="50" t="s">
        <v>105</v>
      </c>
      <c r="O6" s="50" t="s">
        <v>106</v>
      </c>
      <c r="P6" s="27" t="s">
        <v>87</v>
      </c>
    </row>
    <row r="7" spans="1:16" ht="15">
      <c r="A7" s="12" t="s">
        <v>1</v>
      </c>
      <c r="B7" s="5">
        <f>+B8+B14+B24+B34+B50+B60+B42</f>
        <v>2972441775</v>
      </c>
      <c r="C7" s="5">
        <f>+C8+C14+C24+C34+C50+C60+C42</f>
        <v>0</v>
      </c>
      <c r="D7" s="5">
        <f>+D8+D14+D24+D34+D50+D60</f>
        <v>57389117.95</v>
      </c>
      <c r="E7" s="5">
        <f>+E8+E14+E24+E34+E50+E60</f>
        <v>65634816.37</v>
      </c>
      <c r="F7" s="5">
        <f>+F8+F14+F24+F34+F50+F60</f>
        <v>0</v>
      </c>
      <c r="G7" s="42">
        <f>G8+G14+G24+G50+G60+G65+G68</f>
        <v>0</v>
      </c>
      <c r="H7" s="43">
        <f>H8+H14+H24+H34+H42+H50+H60+H65+H68</f>
        <v>0</v>
      </c>
      <c r="I7" s="37">
        <f aca="true" t="shared" si="0" ref="I7:O7">+I8+I14+I24+I34+I42+I50+I60+I65+I68</f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5">
        <f>+P8+P14+P24+P34+P50+P60+P42</f>
        <v>123023934.32</v>
      </c>
    </row>
    <row r="8" spans="1:16" ht="30">
      <c r="A8" s="12" t="s">
        <v>2</v>
      </c>
      <c r="B8" s="8">
        <f>B9+B10+B11+B12+B13</f>
        <v>882991667</v>
      </c>
      <c r="C8" s="8">
        <f aca="true" t="shared" si="1" ref="C8:O8">SUM(C9:C13)</f>
        <v>0</v>
      </c>
      <c r="D8" s="26">
        <f t="shared" si="1"/>
        <v>53929072.35</v>
      </c>
      <c r="E8" s="26">
        <f t="shared" si="1"/>
        <v>57474731.16</v>
      </c>
      <c r="F8" s="26">
        <f t="shared" si="1"/>
        <v>0</v>
      </c>
      <c r="G8" s="37">
        <f t="shared" si="1"/>
        <v>0</v>
      </c>
      <c r="H8" s="44">
        <f t="shared" si="1"/>
        <v>0</v>
      </c>
      <c r="I8" s="44">
        <f t="shared" si="1"/>
        <v>0</v>
      </c>
      <c r="J8" s="44">
        <f t="shared" si="1"/>
        <v>0</v>
      </c>
      <c r="K8" s="44">
        <f t="shared" si="1"/>
        <v>0</v>
      </c>
      <c r="L8" s="44">
        <f t="shared" si="1"/>
        <v>0</v>
      </c>
      <c r="M8" s="44">
        <f t="shared" si="1"/>
        <v>0</v>
      </c>
      <c r="N8" s="44">
        <f t="shared" si="1"/>
        <v>0</v>
      </c>
      <c r="O8" s="44">
        <f t="shared" si="1"/>
        <v>0</v>
      </c>
      <c r="P8" s="26">
        <f>SUM(D8:O8)</f>
        <v>111403803.50999999</v>
      </c>
    </row>
    <row r="9" spans="1:16" ht="15">
      <c r="A9" s="14" t="s">
        <v>3</v>
      </c>
      <c r="B9" s="55">
        <v>588541667</v>
      </c>
      <c r="C9" s="22">
        <v>0</v>
      </c>
      <c r="D9" s="23">
        <v>44817143.54</v>
      </c>
      <c r="E9" s="40">
        <v>47915165.72</v>
      </c>
      <c r="F9" s="23">
        <v>0</v>
      </c>
      <c r="G9" s="38">
        <v>0</v>
      </c>
      <c r="H9" s="45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26">
        <f>SUM(D9:O9)</f>
        <v>92732309.25999999</v>
      </c>
    </row>
    <row r="10" spans="1:16" ht="15">
      <c r="A10" s="14" t="s">
        <v>4</v>
      </c>
      <c r="B10" s="56">
        <v>222500000</v>
      </c>
      <c r="C10" s="23">
        <v>0</v>
      </c>
      <c r="D10" s="23">
        <v>2315910</v>
      </c>
      <c r="E10" s="7">
        <v>2690410</v>
      </c>
      <c r="F10" s="7">
        <v>0</v>
      </c>
      <c r="G10" s="7">
        <v>0</v>
      </c>
      <c r="H10" s="46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26">
        <f>SUM(D10:O10)</f>
        <v>5006320</v>
      </c>
    </row>
    <row r="11" spans="1:16" ht="30">
      <c r="A11" s="14" t="s">
        <v>38</v>
      </c>
      <c r="B11" s="83">
        <v>450000</v>
      </c>
      <c r="C11" s="23">
        <v>0</v>
      </c>
      <c r="D11" s="22"/>
      <c r="E11" s="23"/>
      <c r="F11" s="7"/>
      <c r="G11" s="7"/>
      <c r="H11" s="46"/>
      <c r="I11" s="7"/>
      <c r="J11" s="7"/>
      <c r="K11" s="7"/>
      <c r="L11" s="7"/>
      <c r="M11" s="7"/>
      <c r="N11" s="7"/>
      <c r="O11" s="7"/>
      <c r="P11" s="26">
        <f>SUM(D11:I11)</f>
        <v>0</v>
      </c>
    </row>
    <row r="12" spans="1:16" ht="15">
      <c r="A12" s="3" t="s">
        <v>83</v>
      </c>
      <c r="B12" s="57">
        <v>0</v>
      </c>
      <c r="C12" s="23">
        <v>0</v>
      </c>
      <c r="D12" s="22"/>
      <c r="E12" s="23"/>
      <c r="F12" s="3"/>
      <c r="G12" s="7"/>
      <c r="I12" s="7"/>
      <c r="J12" s="7"/>
      <c r="K12" s="7"/>
      <c r="L12" s="7"/>
      <c r="M12" s="7"/>
      <c r="N12" s="7"/>
      <c r="O12" s="7"/>
      <c r="P12" s="26">
        <f>SUM(D12:I12)</f>
        <v>0</v>
      </c>
    </row>
    <row r="13" spans="1:16" ht="30">
      <c r="A13" s="14" t="s">
        <v>5</v>
      </c>
      <c r="B13" s="58">
        <v>71500000</v>
      </c>
      <c r="C13" s="23">
        <v>0</v>
      </c>
      <c r="D13" s="23">
        <v>6796018.81</v>
      </c>
      <c r="E13" s="40">
        <v>6869155.44</v>
      </c>
      <c r="F13" s="7">
        <v>0</v>
      </c>
      <c r="G13" s="7">
        <v>0</v>
      </c>
      <c r="H13" s="46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26">
        <f aca="true" t="shared" si="2" ref="P13:P31">SUM(D13:O13)</f>
        <v>13665174.25</v>
      </c>
    </row>
    <row r="14" spans="1:16" ht="15">
      <c r="A14" s="12" t="s">
        <v>6</v>
      </c>
      <c r="B14" s="10">
        <f>B15+B16+B17+B18+B19+B20+B21+B22+B23</f>
        <v>1554370658</v>
      </c>
      <c r="C14" s="10">
        <f aca="true" t="shared" si="3" ref="C14:L14">SUM(C15:C23)</f>
        <v>0</v>
      </c>
      <c r="D14" s="26">
        <f t="shared" si="3"/>
        <v>3460045.6</v>
      </c>
      <c r="E14" s="26">
        <f t="shared" si="3"/>
        <v>6059878.76</v>
      </c>
      <c r="F14" s="26">
        <f t="shared" si="3"/>
        <v>0</v>
      </c>
      <c r="G14" s="37">
        <f t="shared" si="3"/>
        <v>0</v>
      </c>
      <c r="H14" s="44">
        <f t="shared" si="3"/>
        <v>0</v>
      </c>
      <c r="I14" s="44">
        <f t="shared" si="3"/>
        <v>0</v>
      </c>
      <c r="J14" s="44">
        <f t="shared" si="3"/>
        <v>0</v>
      </c>
      <c r="K14" s="44">
        <f t="shared" si="3"/>
        <v>0</v>
      </c>
      <c r="L14" s="44">
        <f t="shared" si="3"/>
        <v>0</v>
      </c>
      <c r="M14" s="44">
        <f>SUM(M15:M23)</f>
        <v>0</v>
      </c>
      <c r="N14" s="44">
        <f>SUM(N15:N23)</f>
        <v>0</v>
      </c>
      <c r="O14" s="44">
        <f>SUM(O15:O23)</f>
        <v>0</v>
      </c>
      <c r="P14" s="26">
        <f t="shared" si="2"/>
        <v>9519924.36</v>
      </c>
    </row>
    <row r="15" spans="1:16" ht="15">
      <c r="A15" s="14" t="s">
        <v>7</v>
      </c>
      <c r="B15" s="59">
        <v>42060000</v>
      </c>
      <c r="C15" s="23">
        <v>0</v>
      </c>
      <c r="D15" s="22">
        <v>3316245.6</v>
      </c>
      <c r="E15" s="40">
        <v>3597786.34</v>
      </c>
      <c r="F15" s="7">
        <v>0</v>
      </c>
      <c r="G15" s="7">
        <v>0</v>
      </c>
      <c r="H15" s="46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26">
        <f t="shared" si="2"/>
        <v>6914031.9399999995</v>
      </c>
    </row>
    <row r="16" spans="1:16" ht="30">
      <c r="A16" s="14" t="s">
        <v>8</v>
      </c>
      <c r="B16" s="60">
        <v>110200000</v>
      </c>
      <c r="C16" s="23">
        <v>0</v>
      </c>
      <c r="D16" s="22"/>
      <c r="E16" s="7">
        <v>590000</v>
      </c>
      <c r="F16" s="7">
        <v>0</v>
      </c>
      <c r="G16" s="7">
        <v>0</v>
      </c>
      <c r="H16" s="46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26">
        <f t="shared" si="2"/>
        <v>590000</v>
      </c>
    </row>
    <row r="17" spans="1:16" ht="15">
      <c r="A17" s="14" t="s">
        <v>9</v>
      </c>
      <c r="B17" s="61">
        <v>18750000</v>
      </c>
      <c r="C17" s="23">
        <v>0</v>
      </c>
      <c r="D17" s="22">
        <v>143800</v>
      </c>
      <c r="E17" s="40">
        <v>551332.5</v>
      </c>
      <c r="F17" s="7">
        <v>0</v>
      </c>
      <c r="G17" s="7">
        <v>0</v>
      </c>
      <c r="H17" s="46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26">
        <f t="shared" si="2"/>
        <v>695132.5</v>
      </c>
    </row>
    <row r="18" spans="1:16" ht="18" customHeight="1">
      <c r="A18" s="14" t="s">
        <v>10</v>
      </c>
      <c r="B18" s="62">
        <v>755000</v>
      </c>
      <c r="C18" s="23">
        <v>0</v>
      </c>
      <c r="D18" s="22"/>
      <c r="E18" s="23">
        <v>13310</v>
      </c>
      <c r="F18" s="7">
        <v>0</v>
      </c>
      <c r="G18" s="7">
        <v>0</v>
      </c>
      <c r="H18" s="46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/>
      <c r="O18" s="7">
        <v>0</v>
      </c>
      <c r="P18" s="26">
        <f t="shared" si="2"/>
        <v>13310</v>
      </c>
    </row>
    <row r="19" spans="1:16" ht="15">
      <c r="A19" s="14" t="s">
        <v>11</v>
      </c>
      <c r="B19" s="63">
        <v>16632000</v>
      </c>
      <c r="C19" s="23">
        <v>0</v>
      </c>
      <c r="D19" s="22"/>
      <c r="E19" s="23">
        <v>718000.5</v>
      </c>
      <c r="F19" s="7">
        <v>0</v>
      </c>
      <c r="G19" s="7">
        <v>0</v>
      </c>
      <c r="H19" s="46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26">
        <f t="shared" si="2"/>
        <v>718000.5</v>
      </c>
    </row>
    <row r="20" spans="1:16" ht="15">
      <c r="A20" s="14" t="s">
        <v>12</v>
      </c>
      <c r="B20" s="64">
        <v>12000000</v>
      </c>
      <c r="C20" s="23">
        <v>0</v>
      </c>
      <c r="D20" s="22"/>
      <c r="E20" s="23">
        <v>76549.07</v>
      </c>
      <c r="F20" s="7">
        <v>0</v>
      </c>
      <c r="G20" s="7"/>
      <c r="H20" s="46">
        <v>0</v>
      </c>
      <c r="I20" s="7">
        <v>0</v>
      </c>
      <c r="J20" s="7">
        <v>0</v>
      </c>
      <c r="K20" s="7">
        <v>0</v>
      </c>
      <c r="L20" s="7"/>
      <c r="M20" s="7">
        <v>0</v>
      </c>
      <c r="N20" s="7">
        <v>0</v>
      </c>
      <c r="O20" s="7">
        <v>0</v>
      </c>
      <c r="P20" s="26">
        <f t="shared" si="2"/>
        <v>76549.07</v>
      </c>
    </row>
    <row r="21" spans="1:16" ht="45">
      <c r="A21" s="14" t="s">
        <v>13</v>
      </c>
      <c r="B21" s="65">
        <v>18500000</v>
      </c>
      <c r="C21" s="23">
        <v>0</v>
      </c>
      <c r="D21" s="22"/>
      <c r="E21" s="23">
        <v>67900.35</v>
      </c>
      <c r="F21" s="7">
        <v>0</v>
      </c>
      <c r="G21" s="7">
        <v>0</v>
      </c>
      <c r="H21" s="46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26">
        <f t="shared" si="2"/>
        <v>67900.35</v>
      </c>
    </row>
    <row r="22" spans="1:16" ht="30">
      <c r="A22" s="14" t="s">
        <v>14</v>
      </c>
      <c r="B22" s="66">
        <v>1324503221</v>
      </c>
      <c r="C22" s="23">
        <v>0</v>
      </c>
      <c r="D22" s="22"/>
      <c r="E22" s="23">
        <v>445000</v>
      </c>
      <c r="F22" s="7">
        <v>0</v>
      </c>
      <c r="G22" s="7">
        <v>0</v>
      </c>
      <c r="H22" s="46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26">
        <f t="shared" si="2"/>
        <v>445000</v>
      </c>
    </row>
    <row r="23" spans="1:16" ht="30">
      <c r="A23" s="14" t="s">
        <v>39</v>
      </c>
      <c r="B23" s="67">
        <v>10970437</v>
      </c>
      <c r="C23" s="24">
        <v>0</v>
      </c>
      <c r="D23" s="3"/>
      <c r="E23" s="3"/>
      <c r="F23" s="3"/>
      <c r="G23" s="7">
        <v>0</v>
      </c>
      <c r="H23" s="46">
        <v>0</v>
      </c>
      <c r="I23" s="7">
        <v>0</v>
      </c>
      <c r="J23" s="7">
        <v>0</v>
      </c>
      <c r="K23" s="7"/>
      <c r="L23" s="7">
        <v>0</v>
      </c>
      <c r="M23" s="7">
        <v>0</v>
      </c>
      <c r="N23" s="7"/>
      <c r="O23" s="7">
        <v>0</v>
      </c>
      <c r="P23" s="26">
        <f t="shared" si="2"/>
        <v>0</v>
      </c>
    </row>
    <row r="24" spans="1:16" ht="15">
      <c r="A24" s="12" t="s">
        <v>15</v>
      </c>
      <c r="B24" s="10">
        <f>B25+B26+B27+B28+B29+B30+B31+B32+B33</f>
        <v>225382557</v>
      </c>
      <c r="C24" s="10">
        <f aca="true" t="shared" si="4" ref="C24:O24">SUM(C25:C33)</f>
        <v>0</v>
      </c>
      <c r="D24" s="13">
        <f t="shared" si="4"/>
        <v>0</v>
      </c>
      <c r="E24" s="13">
        <f t="shared" si="4"/>
        <v>148791</v>
      </c>
      <c r="F24" s="13">
        <f t="shared" si="4"/>
        <v>0</v>
      </c>
      <c r="G24" s="39">
        <f t="shared" si="4"/>
        <v>0</v>
      </c>
      <c r="H24" s="47">
        <f t="shared" si="4"/>
        <v>0</v>
      </c>
      <c r="I24" s="47">
        <f t="shared" si="4"/>
        <v>0</v>
      </c>
      <c r="J24" s="47">
        <f t="shared" si="4"/>
        <v>0</v>
      </c>
      <c r="K24" s="47">
        <f t="shared" si="4"/>
        <v>0</v>
      </c>
      <c r="L24" s="47">
        <f t="shared" si="4"/>
        <v>0</v>
      </c>
      <c r="M24" s="47">
        <f t="shared" si="4"/>
        <v>0</v>
      </c>
      <c r="N24" s="47">
        <f>SUM(N25:N33)</f>
        <v>0</v>
      </c>
      <c r="O24" s="47">
        <f t="shared" si="4"/>
        <v>0</v>
      </c>
      <c r="P24" s="26">
        <f t="shared" si="2"/>
        <v>148791</v>
      </c>
    </row>
    <row r="25" spans="1:16" ht="30">
      <c r="A25" s="14" t="s">
        <v>16</v>
      </c>
      <c r="B25" s="68">
        <v>3966400</v>
      </c>
      <c r="C25" s="23">
        <v>0</v>
      </c>
      <c r="D25" s="3"/>
      <c r="E25" s="3">
        <v>99880</v>
      </c>
      <c r="F25" s="7">
        <v>0</v>
      </c>
      <c r="G25" s="7">
        <v>0</v>
      </c>
      <c r="H25" s="46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26">
        <f t="shared" si="2"/>
        <v>99880</v>
      </c>
    </row>
    <row r="26" spans="1:16" ht="15">
      <c r="A26" s="14" t="s">
        <v>17</v>
      </c>
      <c r="B26" s="69">
        <v>3939805</v>
      </c>
      <c r="C26" s="23">
        <v>0</v>
      </c>
      <c r="D26" s="3"/>
      <c r="E26" s="23">
        <v>0</v>
      </c>
      <c r="F26" s="3">
        <v>0</v>
      </c>
      <c r="G26" s="7">
        <v>0</v>
      </c>
      <c r="H26" s="46"/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26">
        <f t="shared" si="2"/>
        <v>0</v>
      </c>
    </row>
    <row r="27" spans="1:16" ht="30">
      <c r="A27" s="14" t="s">
        <v>18</v>
      </c>
      <c r="B27" s="70">
        <v>2250632</v>
      </c>
      <c r="C27" s="23">
        <v>0</v>
      </c>
      <c r="D27" s="3"/>
      <c r="E27" s="23"/>
      <c r="F27" s="7">
        <v>0</v>
      </c>
      <c r="G27" s="7">
        <v>0</v>
      </c>
      <c r="H27" s="46"/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26">
        <f t="shared" si="2"/>
        <v>0</v>
      </c>
    </row>
    <row r="28" spans="1:16" ht="15">
      <c r="A28" s="14" t="s">
        <v>19</v>
      </c>
      <c r="B28" s="71">
        <v>130162</v>
      </c>
      <c r="C28" s="23">
        <v>0</v>
      </c>
      <c r="D28" s="3"/>
      <c r="E28" s="23"/>
      <c r="F28" s="3"/>
      <c r="G28" s="7">
        <v>0</v>
      </c>
      <c r="H28" s="46"/>
      <c r="I28" s="7"/>
      <c r="J28" s="7"/>
      <c r="K28" s="7">
        <v>0</v>
      </c>
      <c r="L28" s="7"/>
      <c r="M28" s="7">
        <v>0</v>
      </c>
      <c r="N28" s="7"/>
      <c r="O28" s="7"/>
      <c r="P28" s="26">
        <f t="shared" si="2"/>
        <v>0</v>
      </c>
    </row>
    <row r="29" spans="1:16" ht="30">
      <c r="A29" s="14" t="s">
        <v>20</v>
      </c>
      <c r="B29" s="72">
        <v>10000</v>
      </c>
      <c r="C29" s="23">
        <v>0</v>
      </c>
      <c r="D29" s="3"/>
      <c r="E29" s="23"/>
      <c r="F29" s="7">
        <v>0</v>
      </c>
      <c r="G29" s="7">
        <v>0</v>
      </c>
      <c r="H29" s="46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26">
        <f t="shared" si="2"/>
        <v>0</v>
      </c>
    </row>
    <row r="30" spans="1:16" ht="30">
      <c r="A30" s="14" t="s">
        <v>21</v>
      </c>
      <c r="B30" s="73">
        <v>1292000</v>
      </c>
      <c r="C30" s="23">
        <v>0</v>
      </c>
      <c r="D30" s="3"/>
      <c r="E30" s="23"/>
      <c r="F30" s="3"/>
      <c r="G30" s="7">
        <v>0</v>
      </c>
      <c r="H30" s="46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26">
        <f t="shared" si="2"/>
        <v>0</v>
      </c>
    </row>
    <row r="31" spans="1:16" ht="30">
      <c r="A31" s="14" t="s">
        <v>22</v>
      </c>
      <c r="B31" s="74">
        <v>21160258</v>
      </c>
      <c r="C31" s="23">
        <v>0</v>
      </c>
      <c r="D31" s="3"/>
      <c r="E31" s="23">
        <v>0</v>
      </c>
      <c r="F31" s="7">
        <v>0</v>
      </c>
      <c r="G31" s="7">
        <v>0</v>
      </c>
      <c r="H31" s="46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26">
        <f t="shared" si="2"/>
        <v>0</v>
      </c>
    </row>
    <row r="32" spans="1:16" ht="45">
      <c r="A32" s="14" t="s">
        <v>40</v>
      </c>
      <c r="B32" s="9">
        <v>0</v>
      </c>
      <c r="C32" s="23">
        <f>B32</f>
        <v>0</v>
      </c>
      <c r="D32" s="3"/>
      <c r="E32" s="23"/>
      <c r="F32" s="3"/>
      <c r="G32" s="7">
        <v>0</v>
      </c>
      <c r="H32" s="46">
        <v>0</v>
      </c>
      <c r="I32" s="7"/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26">
        <f>SUM(D32:O32)</f>
        <v>0</v>
      </c>
    </row>
    <row r="33" spans="1:16" ht="15">
      <c r="A33" s="14" t="s">
        <v>23</v>
      </c>
      <c r="B33" s="75">
        <v>192633300</v>
      </c>
      <c r="C33" s="23">
        <v>0</v>
      </c>
      <c r="D33" s="3"/>
      <c r="E33" s="23">
        <v>48911</v>
      </c>
      <c r="F33" s="7">
        <v>0</v>
      </c>
      <c r="G33" s="7">
        <v>0</v>
      </c>
      <c r="H33" s="46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26">
        <f>SUM(D33:O33)</f>
        <v>48911</v>
      </c>
    </row>
    <row r="34" spans="1:16" ht="15">
      <c r="A34" s="12" t="s">
        <v>24</v>
      </c>
      <c r="B34" s="10">
        <f>B35+B36+B37+B38+B39+B40+B41</f>
        <v>1613560</v>
      </c>
      <c r="C34" s="10">
        <f>SUM(C35:C41)</f>
        <v>0</v>
      </c>
      <c r="D34" s="3"/>
      <c r="E34" s="3"/>
      <c r="F34" s="3"/>
      <c r="G34" s="37">
        <f aca="true" t="shared" si="5" ref="G34:O34">SUM(G35:G41)</f>
        <v>0</v>
      </c>
      <c r="H34" s="44">
        <f t="shared" si="5"/>
        <v>0</v>
      </c>
      <c r="I34" s="44">
        <f t="shared" si="5"/>
        <v>0</v>
      </c>
      <c r="J34" s="44">
        <f t="shared" si="5"/>
        <v>0</v>
      </c>
      <c r="K34" s="44">
        <f t="shared" si="5"/>
        <v>0</v>
      </c>
      <c r="L34" s="44">
        <f t="shared" si="5"/>
        <v>0</v>
      </c>
      <c r="M34" s="44">
        <f t="shared" si="5"/>
        <v>0</v>
      </c>
      <c r="N34" s="44">
        <f t="shared" si="5"/>
        <v>0</v>
      </c>
      <c r="O34" s="44">
        <f t="shared" si="5"/>
        <v>0</v>
      </c>
      <c r="P34" s="26">
        <f aca="true" t="shared" si="6" ref="P34:P82">SUM(D34:K34)</f>
        <v>0</v>
      </c>
    </row>
    <row r="35" spans="1:16" ht="30">
      <c r="A35" s="14" t="s">
        <v>25</v>
      </c>
      <c r="B35" s="76">
        <v>1613560</v>
      </c>
      <c r="C35" s="21">
        <v>0</v>
      </c>
      <c r="D35" s="3"/>
      <c r="E35" s="3"/>
      <c r="F35" s="3"/>
      <c r="G35" s="7"/>
      <c r="H35" s="46"/>
      <c r="I35" s="7"/>
      <c r="J35" s="7"/>
      <c r="K35" s="7"/>
      <c r="L35" s="7"/>
      <c r="M35" s="7"/>
      <c r="N35" s="7"/>
      <c r="O35" s="7"/>
      <c r="P35" s="26">
        <f t="shared" si="6"/>
        <v>0</v>
      </c>
    </row>
    <row r="36" spans="1:16" ht="30">
      <c r="A36" s="14" t="s">
        <v>41</v>
      </c>
      <c r="B36" s="9"/>
      <c r="C36" s="18"/>
      <c r="D36" s="3"/>
      <c r="E36" s="3"/>
      <c r="F36" s="3"/>
      <c r="G36" s="7"/>
      <c r="H36" s="46"/>
      <c r="I36" s="7"/>
      <c r="J36" s="7"/>
      <c r="K36" s="7"/>
      <c r="L36" s="7"/>
      <c r="M36" s="7"/>
      <c r="N36" s="7"/>
      <c r="O36" s="7"/>
      <c r="P36" s="26">
        <f t="shared" si="6"/>
        <v>0</v>
      </c>
    </row>
    <row r="37" spans="1:16" ht="30">
      <c r="A37" s="14" t="s">
        <v>42</v>
      </c>
      <c r="B37" s="9"/>
      <c r="C37" s="18"/>
      <c r="D37" s="3"/>
      <c r="E37" s="3"/>
      <c r="F37" s="3"/>
      <c r="G37" s="7"/>
      <c r="H37" s="46"/>
      <c r="I37" s="7"/>
      <c r="J37" s="7"/>
      <c r="K37" s="7"/>
      <c r="L37" s="7"/>
      <c r="M37" s="7"/>
      <c r="N37" s="7"/>
      <c r="O37" s="7"/>
      <c r="P37" s="26">
        <f t="shared" si="6"/>
        <v>0</v>
      </c>
    </row>
    <row r="38" spans="1:16" ht="30">
      <c r="A38" s="14" t="s">
        <v>43</v>
      </c>
      <c r="B38" s="9"/>
      <c r="C38" s="23"/>
      <c r="D38" s="3"/>
      <c r="E38" s="3"/>
      <c r="F38" s="3"/>
      <c r="G38" s="7"/>
      <c r="H38" s="46"/>
      <c r="I38" s="7"/>
      <c r="J38" s="7"/>
      <c r="K38" s="7"/>
      <c r="L38" s="7"/>
      <c r="M38" s="7"/>
      <c r="N38" s="7"/>
      <c r="O38" s="7"/>
      <c r="P38" s="26">
        <f t="shared" si="6"/>
        <v>0</v>
      </c>
    </row>
    <row r="39" spans="1:16" ht="30">
      <c r="A39" s="14" t="s">
        <v>44</v>
      </c>
      <c r="B39" s="9"/>
      <c r="C39" s="18"/>
      <c r="D39" s="3"/>
      <c r="E39" s="3"/>
      <c r="F39" s="3"/>
      <c r="G39" s="7"/>
      <c r="H39" s="46"/>
      <c r="I39" s="7"/>
      <c r="J39" s="7"/>
      <c r="K39" s="7"/>
      <c r="L39" s="7"/>
      <c r="M39" s="7"/>
      <c r="N39" s="7"/>
      <c r="O39" s="7"/>
      <c r="P39" s="26">
        <f t="shared" si="6"/>
        <v>0</v>
      </c>
    </row>
    <row r="40" spans="1:16" ht="30">
      <c r="A40" s="14" t="s">
        <v>26</v>
      </c>
      <c r="B40" s="9"/>
      <c r="C40" s="18">
        <v>0</v>
      </c>
      <c r="D40" s="3"/>
      <c r="E40" s="3"/>
      <c r="F40" s="3"/>
      <c r="G40" s="7"/>
      <c r="H40" s="46"/>
      <c r="I40" s="7"/>
      <c r="J40" s="7"/>
      <c r="K40" s="7"/>
      <c r="L40" s="7"/>
      <c r="M40" s="7"/>
      <c r="N40" s="7"/>
      <c r="O40" s="7"/>
      <c r="P40" s="26">
        <f t="shared" si="6"/>
        <v>0</v>
      </c>
    </row>
    <row r="41" spans="1:16" ht="30">
      <c r="A41" s="14" t="s">
        <v>45</v>
      </c>
      <c r="B41" s="11"/>
      <c r="C41" s="18"/>
      <c r="D41" s="3"/>
      <c r="E41" s="3"/>
      <c r="F41" s="3"/>
      <c r="G41" s="7"/>
      <c r="H41" s="46"/>
      <c r="I41" s="7"/>
      <c r="J41" s="7"/>
      <c r="K41" s="7"/>
      <c r="L41" s="7"/>
      <c r="M41" s="7"/>
      <c r="N41" s="7"/>
      <c r="O41" s="7"/>
      <c r="P41" s="26">
        <f t="shared" si="6"/>
        <v>0</v>
      </c>
    </row>
    <row r="42" spans="1:16" ht="15">
      <c r="A42" s="12" t="s">
        <v>46</v>
      </c>
      <c r="B42" s="10">
        <f>SUM(B43:B49)</f>
        <v>30000000</v>
      </c>
      <c r="C42" s="10">
        <f>SUM(C43:C49)</f>
        <v>0</v>
      </c>
      <c r="D42" s="10">
        <f aca="true" t="shared" si="7" ref="D42:O42">SUM(D43:D49)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0">
        <f t="shared" si="7"/>
        <v>0</v>
      </c>
      <c r="M42" s="10">
        <f t="shared" si="7"/>
        <v>0</v>
      </c>
      <c r="N42" s="10">
        <f t="shared" si="7"/>
        <v>0</v>
      </c>
      <c r="O42" s="10">
        <f t="shared" si="7"/>
        <v>0</v>
      </c>
      <c r="P42" s="26">
        <f>SUM(D42:O42)</f>
        <v>0</v>
      </c>
    </row>
    <row r="43" spans="1:16" ht="30">
      <c r="A43" s="14" t="s">
        <v>47</v>
      </c>
      <c r="B43" s="9"/>
      <c r="C43" s="18"/>
      <c r="D43" s="3"/>
      <c r="E43" s="3"/>
      <c r="F43" s="3"/>
      <c r="G43" s="7"/>
      <c r="H43" s="46"/>
      <c r="I43" s="7"/>
      <c r="J43" s="7"/>
      <c r="K43" s="7"/>
      <c r="L43" s="7"/>
      <c r="M43" s="7"/>
      <c r="N43" s="7"/>
      <c r="O43" s="7"/>
      <c r="P43" s="26">
        <f t="shared" si="6"/>
        <v>0</v>
      </c>
    </row>
    <row r="44" spans="1:16" ht="30">
      <c r="A44" s="14" t="s">
        <v>48</v>
      </c>
      <c r="B44" s="9"/>
      <c r="C44" s="18"/>
      <c r="D44" s="3"/>
      <c r="E44" s="3"/>
      <c r="F44" s="3"/>
      <c r="G44" s="7"/>
      <c r="H44" s="46"/>
      <c r="I44" s="7"/>
      <c r="J44" s="7"/>
      <c r="K44" s="7"/>
      <c r="L44" s="7"/>
      <c r="M44" s="7"/>
      <c r="N44" s="7"/>
      <c r="O44" s="7"/>
      <c r="P44" s="26">
        <f t="shared" si="6"/>
        <v>0</v>
      </c>
    </row>
    <row r="45" spans="1:16" ht="30">
      <c r="A45" s="14" t="s">
        <v>49</v>
      </c>
      <c r="B45" s="9"/>
      <c r="C45" s="18"/>
      <c r="D45" s="3"/>
      <c r="E45" s="3"/>
      <c r="F45" s="3"/>
      <c r="G45" s="7"/>
      <c r="H45" s="46"/>
      <c r="I45" s="7"/>
      <c r="J45" s="7"/>
      <c r="K45" s="7"/>
      <c r="L45" s="7"/>
      <c r="M45" s="7"/>
      <c r="N45" s="7"/>
      <c r="O45" s="7"/>
      <c r="P45" s="26">
        <f t="shared" si="6"/>
        <v>0</v>
      </c>
    </row>
    <row r="46" spans="1:16" ht="30">
      <c r="A46" s="14" t="s">
        <v>50</v>
      </c>
      <c r="B46" s="77">
        <v>30000000</v>
      </c>
      <c r="C46" s="23">
        <v>0</v>
      </c>
      <c r="D46" s="3"/>
      <c r="E46" s="3"/>
      <c r="F46" s="3"/>
      <c r="G46" s="7"/>
      <c r="H46" s="46"/>
      <c r="I46" s="7">
        <v>0</v>
      </c>
      <c r="J46" s="7"/>
      <c r="K46" s="7"/>
      <c r="L46" s="7"/>
      <c r="M46" s="7"/>
      <c r="N46" s="7">
        <v>0</v>
      </c>
      <c r="O46" s="7">
        <v>0</v>
      </c>
      <c r="P46" s="26">
        <f>SUM(D46:O46)</f>
        <v>0</v>
      </c>
    </row>
    <row r="47" spans="1:16" ht="30">
      <c r="A47" s="14" t="s">
        <v>51</v>
      </c>
      <c r="B47" s="9"/>
      <c r="C47" s="18"/>
      <c r="D47" s="3"/>
      <c r="E47" s="3"/>
      <c r="F47" s="3"/>
      <c r="G47" s="7"/>
      <c r="H47" s="46"/>
      <c r="I47" s="7"/>
      <c r="J47" s="7"/>
      <c r="K47" s="7"/>
      <c r="L47" s="7"/>
      <c r="M47" s="7"/>
      <c r="N47" s="7"/>
      <c r="O47" s="7"/>
      <c r="P47" s="26">
        <f t="shared" si="6"/>
        <v>0</v>
      </c>
    </row>
    <row r="48" spans="1:16" ht="30">
      <c r="A48" s="14" t="s">
        <v>52</v>
      </c>
      <c r="B48" s="9"/>
      <c r="C48" s="18"/>
      <c r="D48" s="3"/>
      <c r="E48" s="3"/>
      <c r="F48" s="3"/>
      <c r="G48" s="7"/>
      <c r="H48" s="46"/>
      <c r="I48" s="7"/>
      <c r="J48" s="7"/>
      <c r="K48" s="7"/>
      <c r="L48" s="7"/>
      <c r="M48" s="7"/>
      <c r="N48" s="7"/>
      <c r="O48" s="7"/>
      <c r="P48" s="26">
        <f t="shared" si="6"/>
        <v>0</v>
      </c>
    </row>
    <row r="49" spans="1:16" ht="30">
      <c r="A49" s="14" t="s">
        <v>53</v>
      </c>
      <c r="B49" s="9"/>
      <c r="C49" s="18"/>
      <c r="D49" s="3"/>
      <c r="E49" s="3"/>
      <c r="F49" s="3"/>
      <c r="G49" s="7"/>
      <c r="H49" s="46"/>
      <c r="I49" s="7"/>
      <c r="J49" s="7"/>
      <c r="K49" s="7"/>
      <c r="L49" s="7"/>
      <c r="M49" s="7"/>
      <c r="N49" s="7"/>
      <c r="O49" s="7"/>
      <c r="P49" s="26">
        <f t="shared" si="6"/>
        <v>0</v>
      </c>
    </row>
    <row r="50" spans="1:16" ht="30">
      <c r="A50" s="12" t="s">
        <v>27</v>
      </c>
      <c r="B50" s="10">
        <f>B51+B52+B53+B54+B55+B56+B57+B59+B58</f>
        <v>198083333</v>
      </c>
      <c r="C50" s="10">
        <f>SUM(C51:C59)</f>
        <v>0</v>
      </c>
      <c r="D50" s="3"/>
      <c r="E50" s="3"/>
      <c r="F50" s="3"/>
      <c r="G50" s="37">
        <f aca="true" t="shared" si="8" ref="G50:O50">SUM(G51:G59)</f>
        <v>0</v>
      </c>
      <c r="H50" s="44">
        <f t="shared" si="8"/>
        <v>0</v>
      </c>
      <c r="I50" s="44">
        <f t="shared" si="8"/>
        <v>0</v>
      </c>
      <c r="J50" s="44">
        <f t="shared" si="8"/>
        <v>0</v>
      </c>
      <c r="K50" s="44">
        <f t="shared" si="8"/>
        <v>0</v>
      </c>
      <c r="L50" s="44">
        <f t="shared" si="8"/>
        <v>0</v>
      </c>
      <c r="M50" s="44">
        <f t="shared" si="8"/>
        <v>0</v>
      </c>
      <c r="N50" s="44">
        <f t="shared" si="8"/>
        <v>0</v>
      </c>
      <c r="O50" s="44">
        <f t="shared" si="8"/>
        <v>0</v>
      </c>
      <c r="P50" s="26">
        <f aca="true" t="shared" si="9" ref="P50:P56">SUM(D50:O50)</f>
        <v>0</v>
      </c>
    </row>
    <row r="51" spans="1:16" ht="15">
      <c r="A51" s="14" t="s">
        <v>28</v>
      </c>
      <c r="B51" s="78">
        <v>122858333</v>
      </c>
      <c r="C51" s="23">
        <v>0</v>
      </c>
      <c r="D51" s="3"/>
      <c r="E51" s="3"/>
      <c r="F51" s="3"/>
      <c r="G51" s="7"/>
      <c r="H51" s="46">
        <v>0</v>
      </c>
      <c r="I51" s="7">
        <v>0</v>
      </c>
      <c r="J51" s="7"/>
      <c r="K51" s="7"/>
      <c r="L51" s="7">
        <v>0</v>
      </c>
      <c r="M51" s="7">
        <v>0</v>
      </c>
      <c r="N51" s="7">
        <v>0</v>
      </c>
      <c r="O51" s="7">
        <v>0</v>
      </c>
      <c r="P51" s="26">
        <f t="shared" si="9"/>
        <v>0</v>
      </c>
    </row>
    <row r="52" spans="1:16" ht="30">
      <c r="A52" s="14" t="s">
        <v>29</v>
      </c>
      <c r="B52" s="9">
        <v>0</v>
      </c>
      <c r="C52" s="23">
        <v>0</v>
      </c>
      <c r="D52" s="3"/>
      <c r="E52" s="3"/>
      <c r="F52" s="3"/>
      <c r="G52" s="7"/>
      <c r="H52" s="46">
        <v>0</v>
      </c>
      <c r="I52" s="7">
        <v>0</v>
      </c>
      <c r="J52" s="7">
        <v>0</v>
      </c>
      <c r="K52" s="7"/>
      <c r="L52" s="7">
        <v>0</v>
      </c>
      <c r="M52" s="7">
        <v>0</v>
      </c>
      <c r="N52" s="7"/>
      <c r="O52" s="7">
        <v>0</v>
      </c>
      <c r="P52" s="26">
        <f t="shared" si="9"/>
        <v>0</v>
      </c>
    </row>
    <row r="53" spans="1:16" ht="30">
      <c r="A53" s="14" t="s">
        <v>30</v>
      </c>
      <c r="B53" s="9">
        <v>0</v>
      </c>
      <c r="C53" s="23">
        <v>0</v>
      </c>
      <c r="D53" s="3"/>
      <c r="E53" s="3"/>
      <c r="F53" s="3"/>
      <c r="G53" s="7">
        <v>0</v>
      </c>
      <c r="H53" s="46"/>
      <c r="I53" s="7"/>
      <c r="J53" s="7"/>
      <c r="K53" s="7"/>
      <c r="L53" s="7"/>
      <c r="M53" s="7">
        <v>0</v>
      </c>
      <c r="N53" s="7"/>
      <c r="O53" s="7"/>
      <c r="P53" s="26">
        <f t="shared" si="9"/>
        <v>0</v>
      </c>
    </row>
    <row r="54" spans="1:16" ht="30">
      <c r="A54" s="14" t="s">
        <v>31</v>
      </c>
      <c r="B54" s="79">
        <v>75100000</v>
      </c>
      <c r="C54" s="23">
        <v>0</v>
      </c>
      <c r="D54" s="3"/>
      <c r="E54" s="3"/>
      <c r="F54" s="3"/>
      <c r="G54" s="7"/>
      <c r="H54" s="46"/>
      <c r="I54" s="7">
        <v>0</v>
      </c>
      <c r="J54" s="7">
        <v>0</v>
      </c>
      <c r="K54" s="7"/>
      <c r="L54" s="7"/>
      <c r="M54" s="7">
        <v>0</v>
      </c>
      <c r="N54" s="7"/>
      <c r="O54" s="7"/>
      <c r="P54" s="26">
        <f t="shared" si="9"/>
        <v>0</v>
      </c>
    </row>
    <row r="55" spans="1:16" ht="30">
      <c r="A55" s="14" t="s">
        <v>32</v>
      </c>
      <c r="B55" s="80">
        <v>125000</v>
      </c>
      <c r="C55" s="23">
        <v>0</v>
      </c>
      <c r="D55" s="3"/>
      <c r="E55" s="3"/>
      <c r="F55" s="3"/>
      <c r="G55" s="7">
        <v>0</v>
      </c>
      <c r="H55" s="46"/>
      <c r="I55" s="7">
        <v>0</v>
      </c>
      <c r="J55" s="7"/>
      <c r="K55" s="7">
        <v>0</v>
      </c>
      <c r="L55" s="7"/>
      <c r="M55" s="7">
        <v>0</v>
      </c>
      <c r="N55" s="7">
        <v>0</v>
      </c>
      <c r="O55" s="7">
        <v>0</v>
      </c>
      <c r="P55" s="26">
        <f t="shared" si="9"/>
        <v>0</v>
      </c>
    </row>
    <row r="56" spans="1:16" ht="30">
      <c r="A56" s="14" t="s">
        <v>54</v>
      </c>
      <c r="B56" s="9">
        <v>0</v>
      </c>
      <c r="C56" s="23">
        <v>0</v>
      </c>
      <c r="D56" s="3"/>
      <c r="E56" s="3"/>
      <c r="F56" s="3"/>
      <c r="G56" s="7"/>
      <c r="H56" s="46"/>
      <c r="I56" s="7"/>
      <c r="J56" s="7"/>
      <c r="K56" s="7"/>
      <c r="L56" s="7"/>
      <c r="M56" s="7"/>
      <c r="N56" s="7"/>
      <c r="O56" s="7"/>
      <c r="P56" s="26">
        <f t="shared" si="9"/>
        <v>0</v>
      </c>
    </row>
    <row r="57" spans="1:16" ht="30">
      <c r="A57" s="14" t="s">
        <v>55</v>
      </c>
      <c r="B57" s="9"/>
      <c r="C57" s="23"/>
      <c r="D57" s="3"/>
      <c r="E57" s="3"/>
      <c r="F57" s="3"/>
      <c r="G57" s="7"/>
      <c r="H57" s="46"/>
      <c r="I57" s="7"/>
      <c r="J57" s="7"/>
      <c r="K57" s="7"/>
      <c r="L57" s="7"/>
      <c r="M57" s="7"/>
      <c r="N57" s="7"/>
      <c r="O57" s="7"/>
      <c r="P57" s="26">
        <f t="shared" si="6"/>
        <v>0</v>
      </c>
    </row>
    <row r="58" spans="1:16" ht="15">
      <c r="A58" s="14" t="s">
        <v>33</v>
      </c>
      <c r="B58" s="9">
        <v>0</v>
      </c>
      <c r="C58" s="23">
        <v>0</v>
      </c>
      <c r="D58" s="3"/>
      <c r="E58" s="3"/>
      <c r="F58" s="3"/>
      <c r="G58" s="7"/>
      <c r="H58" s="46"/>
      <c r="I58" s="7"/>
      <c r="J58" s="7"/>
      <c r="K58" s="7"/>
      <c r="L58" s="7"/>
      <c r="M58" s="7">
        <v>0</v>
      </c>
      <c r="N58" s="7">
        <v>0</v>
      </c>
      <c r="O58" s="7"/>
      <c r="P58" s="26">
        <f>SUM(D58:O58)</f>
        <v>0</v>
      </c>
    </row>
    <row r="59" spans="1:16" ht="45">
      <c r="A59" s="14" t="s">
        <v>56</v>
      </c>
      <c r="B59" s="9"/>
      <c r="C59" s="23">
        <v>0</v>
      </c>
      <c r="D59" s="3"/>
      <c r="E59" s="3"/>
      <c r="F59" s="3"/>
      <c r="G59" s="7"/>
      <c r="H59" s="46"/>
      <c r="I59" s="7"/>
      <c r="J59" s="7"/>
      <c r="K59" s="7"/>
      <c r="L59" s="7"/>
      <c r="M59" s="7"/>
      <c r="N59" s="7"/>
      <c r="O59" s="7"/>
      <c r="P59" s="26">
        <f t="shared" si="6"/>
        <v>0</v>
      </c>
    </row>
    <row r="60" spans="1:16" ht="15">
      <c r="A60" s="12" t="s">
        <v>57</v>
      </c>
      <c r="B60" s="10">
        <f>B61+B62+B63+B64</f>
        <v>80000000</v>
      </c>
      <c r="C60" s="10">
        <f>SUM(C61:C64)</f>
        <v>0</v>
      </c>
      <c r="D60" s="10">
        <f>+D61+D62+D63+D64</f>
        <v>0</v>
      </c>
      <c r="E60" s="10">
        <f>+E61+E62+E63+E64</f>
        <v>1951415.45</v>
      </c>
      <c r="F60" s="3"/>
      <c r="G60" s="37">
        <f aca="true" t="shared" si="10" ref="G60:O60">SUM(G61:G64)</f>
        <v>0</v>
      </c>
      <c r="H60" s="44">
        <f t="shared" si="10"/>
        <v>0</v>
      </c>
      <c r="I60" s="44">
        <f t="shared" si="10"/>
        <v>0</v>
      </c>
      <c r="J60" s="44">
        <f t="shared" si="10"/>
        <v>0</v>
      </c>
      <c r="K60" s="44">
        <f t="shared" si="10"/>
        <v>0</v>
      </c>
      <c r="L60" s="44">
        <f t="shared" si="10"/>
        <v>0</v>
      </c>
      <c r="M60" s="44">
        <f t="shared" si="10"/>
        <v>0</v>
      </c>
      <c r="N60" s="44">
        <f t="shared" si="10"/>
        <v>0</v>
      </c>
      <c r="O60" s="44">
        <f t="shared" si="10"/>
        <v>0</v>
      </c>
      <c r="P60" s="26">
        <f>SUM(D60:O60)</f>
        <v>1951415.45</v>
      </c>
    </row>
    <row r="61" spans="1:16" ht="15">
      <c r="A61" s="14" t="s">
        <v>58</v>
      </c>
      <c r="B61" s="81">
        <v>30000000</v>
      </c>
      <c r="C61" s="23">
        <v>0</v>
      </c>
      <c r="D61" s="83"/>
      <c r="E61" s="3">
        <v>1951415.45</v>
      </c>
      <c r="F61" s="3"/>
      <c r="G61" s="7"/>
      <c r="H61" s="46">
        <v>0</v>
      </c>
      <c r="I61" s="7">
        <v>0</v>
      </c>
      <c r="J61" s="7"/>
      <c r="K61" s="7"/>
      <c r="L61" s="7"/>
      <c r="M61" s="7"/>
      <c r="N61" s="7"/>
      <c r="O61" s="7"/>
      <c r="P61" s="26">
        <f>SUM(D61:N61)</f>
        <v>1951415.45</v>
      </c>
    </row>
    <row r="62" spans="1:16" ht="15">
      <c r="A62" s="14" t="s">
        <v>59</v>
      </c>
      <c r="B62" s="82">
        <v>50000000</v>
      </c>
      <c r="C62" s="23">
        <v>0</v>
      </c>
      <c r="D62" s="3"/>
      <c r="E62" s="3"/>
      <c r="F62" s="3"/>
      <c r="G62" s="7"/>
      <c r="H62" s="46"/>
      <c r="I62" s="7">
        <v>0</v>
      </c>
      <c r="J62" s="7">
        <v>0</v>
      </c>
      <c r="K62" s="7"/>
      <c r="L62" s="7">
        <v>0</v>
      </c>
      <c r="M62" s="7"/>
      <c r="N62" s="7">
        <v>0</v>
      </c>
      <c r="O62" s="7">
        <v>0</v>
      </c>
      <c r="P62" s="26">
        <f>SUM(D62:O62)</f>
        <v>0</v>
      </c>
    </row>
    <row r="63" spans="1:16" ht="30">
      <c r="A63" s="14" t="s">
        <v>60</v>
      </c>
      <c r="B63" s="9"/>
      <c r="C63" s="18"/>
      <c r="D63" s="3"/>
      <c r="E63" s="3"/>
      <c r="F63" s="3"/>
      <c r="G63" s="7"/>
      <c r="H63" s="46"/>
      <c r="I63" s="7"/>
      <c r="J63" s="7"/>
      <c r="K63" s="7"/>
      <c r="L63" s="7"/>
      <c r="M63" s="7"/>
      <c r="N63" s="7"/>
      <c r="O63" s="7"/>
      <c r="P63" s="26">
        <f t="shared" si="6"/>
        <v>0</v>
      </c>
    </row>
    <row r="64" spans="1:16" ht="45">
      <c r="A64" s="14" t="s">
        <v>61</v>
      </c>
      <c r="B64" s="9"/>
      <c r="C64" s="18"/>
      <c r="D64" s="3"/>
      <c r="E64" s="3"/>
      <c r="F64" s="3"/>
      <c r="G64" s="7"/>
      <c r="H64" s="46"/>
      <c r="I64" s="7"/>
      <c r="J64" s="7"/>
      <c r="K64" s="7"/>
      <c r="L64" s="7"/>
      <c r="M64" s="7"/>
      <c r="N64" s="7"/>
      <c r="O64" s="7"/>
      <c r="P64" s="26">
        <f t="shared" si="6"/>
        <v>0</v>
      </c>
    </row>
    <row r="65" spans="1:16" ht="30">
      <c r="A65" s="12" t="s">
        <v>62</v>
      </c>
      <c r="B65" s="10">
        <f>B66+B67</f>
        <v>0</v>
      </c>
      <c r="C65" s="10">
        <f>SUM(C66:C67)</f>
        <v>0</v>
      </c>
      <c r="D65" s="3"/>
      <c r="E65" s="3"/>
      <c r="F65" s="3"/>
      <c r="G65" s="37">
        <f>SUM(G66:G67)</f>
        <v>0</v>
      </c>
      <c r="H65" s="44">
        <f>SUM(H66:H67)</f>
        <v>0</v>
      </c>
      <c r="I65" s="37"/>
      <c r="J65" s="37"/>
      <c r="K65" s="37"/>
      <c r="L65" s="37"/>
      <c r="M65" s="37"/>
      <c r="N65" s="37"/>
      <c r="O65" s="37"/>
      <c r="P65" s="26">
        <f t="shared" si="6"/>
        <v>0</v>
      </c>
    </row>
    <row r="66" spans="1:16" ht="15">
      <c r="A66" s="14" t="s">
        <v>63</v>
      </c>
      <c r="B66" s="9"/>
      <c r="C66" s="18"/>
      <c r="D66" s="3"/>
      <c r="E66" s="3"/>
      <c r="F66" s="3"/>
      <c r="G66" s="7"/>
      <c r="H66" s="46"/>
      <c r="I66" s="7"/>
      <c r="J66" s="7"/>
      <c r="K66" s="7"/>
      <c r="L66" s="7"/>
      <c r="M66" s="7"/>
      <c r="N66" s="7"/>
      <c r="O66" s="7"/>
      <c r="P66" s="26">
        <f t="shared" si="6"/>
        <v>0</v>
      </c>
    </row>
    <row r="67" spans="1:16" ht="30">
      <c r="A67" s="14" t="s">
        <v>64</v>
      </c>
      <c r="B67" s="9"/>
      <c r="C67" s="18"/>
      <c r="D67" s="3"/>
      <c r="E67" s="3"/>
      <c r="F67" s="3"/>
      <c r="G67" s="7"/>
      <c r="H67" s="46"/>
      <c r="I67" s="7"/>
      <c r="J67" s="7"/>
      <c r="K67" s="7"/>
      <c r="L67" s="7"/>
      <c r="M67" s="7"/>
      <c r="N67" s="7"/>
      <c r="O67" s="7"/>
      <c r="P67" s="26">
        <f t="shared" si="6"/>
        <v>0</v>
      </c>
    </row>
    <row r="68" spans="1:16" ht="15">
      <c r="A68" s="12" t="s">
        <v>65</v>
      </c>
      <c r="B68" s="10">
        <f>B69+B70+B71</f>
        <v>0</v>
      </c>
      <c r="C68" s="10">
        <f>SUM(C69:C71)</f>
        <v>0</v>
      </c>
      <c r="D68" s="3"/>
      <c r="E68" s="3"/>
      <c r="F68" s="3"/>
      <c r="G68" s="37">
        <f>SUM(G69:G71)</f>
        <v>0</v>
      </c>
      <c r="H68" s="44">
        <f>SUM(H69:H71)</f>
        <v>0</v>
      </c>
      <c r="I68" s="37"/>
      <c r="J68" s="37"/>
      <c r="K68" s="37"/>
      <c r="L68" s="37"/>
      <c r="M68" s="37"/>
      <c r="N68" s="37"/>
      <c r="O68" s="37"/>
      <c r="P68" s="26">
        <f t="shared" si="6"/>
        <v>0</v>
      </c>
    </row>
    <row r="69" spans="1:16" ht="30">
      <c r="A69" s="14" t="s">
        <v>66</v>
      </c>
      <c r="B69" s="9"/>
      <c r="C69" s="18"/>
      <c r="D69" s="3"/>
      <c r="E69" s="3"/>
      <c r="F69" s="3"/>
      <c r="G69" s="7"/>
      <c r="H69" s="46"/>
      <c r="I69" s="7"/>
      <c r="J69" s="7"/>
      <c r="K69" s="7"/>
      <c r="L69" s="7"/>
      <c r="M69" s="7"/>
      <c r="N69" s="7"/>
      <c r="O69" s="7"/>
      <c r="P69" s="26">
        <f t="shared" si="6"/>
        <v>0</v>
      </c>
    </row>
    <row r="70" spans="1:16" ht="30">
      <c r="A70" s="14" t="s">
        <v>67</v>
      </c>
      <c r="B70" s="9"/>
      <c r="C70" s="18"/>
      <c r="D70" s="3"/>
      <c r="E70" s="3"/>
      <c r="F70" s="3"/>
      <c r="G70" s="7"/>
      <c r="H70" s="46"/>
      <c r="I70" s="7"/>
      <c r="J70" s="7"/>
      <c r="K70" s="7"/>
      <c r="L70" s="7"/>
      <c r="M70" s="7"/>
      <c r="N70" s="7"/>
      <c r="O70" s="7"/>
      <c r="P70" s="26">
        <f t="shared" si="6"/>
        <v>0</v>
      </c>
    </row>
    <row r="71" spans="1:16" ht="30">
      <c r="A71" s="14" t="s">
        <v>68</v>
      </c>
      <c r="B71" s="9"/>
      <c r="C71" s="18"/>
      <c r="D71" s="3"/>
      <c r="E71" s="3"/>
      <c r="F71" s="3"/>
      <c r="G71" s="7"/>
      <c r="H71" s="46"/>
      <c r="I71" s="7"/>
      <c r="J71" s="7"/>
      <c r="K71" s="7"/>
      <c r="L71" s="7"/>
      <c r="M71" s="7"/>
      <c r="N71" s="7"/>
      <c r="O71" s="7"/>
      <c r="P71" s="26">
        <f t="shared" si="6"/>
        <v>0</v>
      </c>
    </row>
    <row r="72" spans="1:16" ht="15">
      <c r="A72" s="28" t="s">
        <v>34</v>
      </c>
      <c r="B72" s="29">
        <f>B8+B14+B24+B34+B50+B60+B42</f>
        <v>2972441775</v>
      </c>
      <c r="C72" s="29">
        <f>C8+C14+C24+C34+C42+C50+C60+C65+C68</f>
        <v>0</v>
      </c>
      <c r="D72" s="29">
        <f>D8+D14+D24+D34+D50+D60</f>
        <v>57389117.95</v>
      </c>
      <c r="E72" s="29">
        <f>E8+E14+E24+E34+E50+E60</f>
        <v>65634816.37</v>
      </c>
      <c r="F72" s="29">
        <f>F8+F14+F24+F34+F50+F60</f>
        <v>0</v>
      </c>
      <c r="G72" s="29">
        <f>G8+G14+G24+G34+G42+G50+G60+G65+G68</f>
        <v>0</v>
      </c>
      <c r="H72" s="48">
        <f>H8+H14+H24+H34+H42+H50+H60+H65+H68</f>
        <v>0</v>
      </c>
      <c r="I72" s="29">
        <f aca="true" t="shared" si="11" ref="I72:O72">+I7</f>
        <v>0</v>
      </c>
      <c r="J72" s="29">
        <f t="shared" si="11"/>
        <v>0</v>
      </c>
      <c r="K72" s="29">
        <f t="shared" si="11"/>
        <v>0</v>
      </c>
      <c r="L72" s="29">
        <f t="shared" si="11"/>
        <v>0</v>
      </c>
      <c r="M72" s="29">
        <f t="shared" si="11"/>
        <v>0</v>
      </c>
      <c r="N72" s="29">
        <f t="shared" si="11"/>
        <v>0</v>
      </c>
      <c r="O72" s="29">
        <f t="shared" si="11"/>
        <v>0</v>
      </c>
      <c r="P72" s="26">
        <f>SUM(D72:O72)</f>
        <v>123023934.32</v>
      </c>
    </row>
    <row r="73" spans="1:16" ht="15">
      <c r="A73" s="16"/>
      <c r="B73" s="9"/>
      <c r="C73" s="18"/>
      <c r="D73" s="3"/>
      <c r="E73" s="3"/>
      <c r="F73" s="3"/>
      <c r="G73" s="7"/>
      <c r="H73" s="46"/>
      <c r="I73" s="7"/>
      <c r="J73" s="7"/>
      <c r="K73" s="7"/>
      <c r="L73" s="7"/>
      <c r="M73" s="7"/>
      <c r="N73" s="7"/>
      <c r="O73" s="7"/>
      <c r="P73" s="26">
        <f t="shared" si="6"/>
        <v>0</v>
      </c>
    </row>
    <row r="74" spans="1:16" ht="15">
      <c r="A74" s="12" t="s">
        <v>69</v>
      </c>
      <c r="B74" s="10">
        <f>+B75+B78+B81</f>
        <v>500000000</v>
      </c>
      <c r="C74" s="10">
        <f>+C75+C78+C81</f>
        <v>0</v>
      </c>
      <c r="D74" s="3"/>
      <c r="E74" s="3"/>
      <c r="F74" s="3"/>
      <c r="G74" s="7">
        <f>G75+G78+G81</f>
        <v>0</v>
      </c>
      <c r="H74" s="46">
        <f>H75+H78+H81</f>
        <v>0</v>
      </c>
      <c r="I74" s="7"/>
      <c r="J74" s="7"/>
      <c r="K74" s="7"/>
      <c r="L74" s="7"/>
      <c r="M74" s="7"/>
      <c r="N74" s="7"/>
      <c r="O74" s="7"/>
      <c r="P74" s="26">
        <f t="shared" si="6"/>
        <v>0</v>
      </c>
    </row>
    <row r="75" spans="1:16" ht="30">
      <c r="A75" s="12" t="s">
        <v>70</v>
      </c>
      <c r="B75" s="10">
        <f>B76+B77</f>
        <v>0</v>
      </c>
      <c r="C75" s="10">
        <f>C76+C77</f>
        <v>0</v>
      </c>
      <c r="D75" s="3"/>
      <c r="E75" s="3"/>
      <c r="F75" s="3"/>
      <c r="G75" s="7">
        <f>SUM(G76:G77)</f>
        <v>0</v>
      </c>
      <c r="H75" s="46">
        <f>SUM(H76:H77)</f>
        <v>0</v>
      </c>
      <c r="I75" s="7"/>
      <c r="J75" s="7"/>
      <c r="K75" s="7"/>
      <c r="L75" s="7"/>
      <c r="M75" s="7"/>
      <c r="N75" s="7"/>
      <c r="O75" s="7"/>
      <c r="P75" s="26">
        <f t="shared" si="6"/>
        <v>0</v>
      </c>
    </row>
    <row r="76" spans="1:16" ht="30">
      <c r="A76" s="14" t="s">
        <v>71</v>
      </c>
      <c r="B76" s="9"/>
      <c r="C76" s="18"/>
      <c r="D76" s="3"/>
      <c r="E76" s="3"/>
      <c r="F76" s="3"/>
      <c r="G76" s="7"/>
      <c r="H76" s="46"/>
      <c r="I76" s="7"/>
      <c r="J76" s="7"/>
      <c r="K76" s="7"/>
      <c r="L76" s="7"/>
      <c r="M76" s="7"/>
      <c r="N76" s="7"/>
      <c r="O76" s="7"/>
      <c r="P76" s="26">
        <f t="shared" si="6"/>
        <v>0</v>
      </c>
    </row>
    <row r="77" spans="1:16" ht="30">
      <c r="A77" s="14" t="s">
        <v>72</v>
      </c>
      <c r="B77" s="9">
        <v>0</v>
      </c>
      <c r="C77" s="9">
        <v>0</v>
      </c>
      <c r="D77" s="3"/>
      <c r="E77" s="3"/>
      <c r="F77" s="3"/>
      <c r="G77" s="7"/>
      <c r="H77" s="46"/>
      <c r="I77" s="7"/>
      <c r="J77" s="7"/>
      <c r="K77" s="7"/>
      <c r="L77" s="7"/>
      <c r="M77" s="7"/>
      <c r="N77" s="7"/>
      <c r="O77" s="7"/>
      <c r="P77" s="26">
        <f t="shared" si="6"/>
        <v>0</v>
      </c>
    </row>
    <row r="78" spans="1:16" ht="15">
      <c r="A78" s="12" t="s">
        <v>73</v>
      </c>
      <c r="B78" s="10">
        <f>B79+B80</f>
        <v>500000000</v>
      </c>
      <c r="C78" s="10">
        <f>C79+C80</f>
        <v>0</v>
      </c>
      <c r="D78" s="3"/>
      <c r="E78" s="3"/>
      <c r="F78" s="3"/>
      <c r="G78" s="7">
        <f>SUM(G79:G80)</f>
        <v>0</v>
      </c>
      <c r="H78" s="46">
        <f>SUM(H79:H80)</f>
        <v>0</v>
      </c>
      <c r="I78" s="7"/>
      <c r="J78" s="7"/>
      <c r="K78" s="7"/>
      <c r="L78" s="7"/>
      <c r="M78" s="7"/>
      <c r="N78" s="7"/>
      <c r="O78" s="7"/>
      <c r="P78" s="26">
        <f t="shared" si="6"/>
        <v>0</v>
      </c>
    </row>
    <row r="79" spans="1:16" ht="30">
      <c r="A79" s="14" t="s">
        <v>74</v>
      </c>
      <c r="B79" s="83">
        <v>500000000</v>
      </c>
      <c r="C79" s="9">
        <v>0</v>
      </c>
      <c r="D79" s="3"/>
      <c r="E79" s="3"/>
      <c r="F79" s="3"/>
      <c r="G79" s="7"/>
      <c r="H79" s="46"/>
      <c r="I79" s="7"/>
      <c r="J79" s="7"/>
      <c r="K79" s="7"/>
      <c r="L79" s="7"/>
      <c r="M79" s="7"/>
      <c r="N79" s="7"/>
      <c r="O79" s="7"/>
      <c r="P79" s="26">
        <f t="shared" si="6"/>
        <v>0</v>
      </c>
    </row>
    <row r="80" spans="1:16" ht="30">
      <c r="A80" s="14" t="s">
        <v>75</v>
      </c>
      <c r="B80" s="9"/>
      <c r="C80" s="18"/>
      <c r="D80" s="3"/>
      <c r="E80" s="3"/>
      <c r="F80" s="3"/>
      <c r="G80" s="7"/>
      <c r="H80" s="46"/>
      <c r="I80" s="7"/>
      <c r="J80" s="7"/>
      <c r="K80" s="7"/>
      <c r="L80" s="7"/>
      <c r="M80" s="7"/>
      <c r="N80" s="7"/>
      <c r="O80" s="7"/>
      <c r="P80" s="26">
        <f t="shared" si="6"/>
        <v>0</v>
      </c>
    </row>
    <row r="81" spans="1:16" ht="30">
      <c r="A81" s="12" t="s">
        <v>76</v>
      </c>
      <c r="B81" s="10">
        <f>B82</f>
        <v>0</v>
      </c>
      <c r="C81" s="10">
        <f>C82</f>
        <v>0</v>
      </c>
      <c r="D81" s="3"/>
      <c r="E81" s="3"/>
      <c r="F81" s="3"/>
      <c r="G81" s="7">
        <f>G82</f>
        <v>0</v>
      </c>
      <c r="H81" s="46">
        <f>SUM(H82)</f>
        <v>0</v>
      </c>
      <c r="I81" s="7"/>
      <c r="J81" s="7"/>
      <c r="K81" s="7"/>
      <c r="L81" s="7"/>
      <c r="M81" s="7"/>
      <c r="N81" s="7"/>
      <c r="O81" s="7"/>
      <c r="P81" s="26">
        <f t="shared" si="6"/>
        <v>0</v>
      </c>
    </row>
    <row r="82" spans="1:16" ht="30">
      <c r="A82" s="14" t="s">
        <v>77</v>
      </c>
      <c r="B82" s="9"/>
      <c r="C82" s="18"/>
      <c r="D82" s="3"/>
      <c r="E82" s="3"/>
      <c r="F82" s="3"/>
      <c r="G82" s="7"/>
      <c r="H82" s="46"/>
      <c r="I82" s="7"/>
      <c r="J82" s="7"/>
      <c r="K82" s="7"/>
      <c r="L82" s="7"/>
      <c r="M82" s="7"/>
      <c r="N82" s="7"/>
      <c r="O82" s="7"/>
      <c r="P82" s="26">
        <f t="shared" si="6"/>
        <v>0</v>
      </c>
    </row>
    <row r="83" spans="1:16" ht="15">
      <c r="A83" s="30" t="s">
        <v>78</v>
      </c>
      <c r="B83" s="25">
        <f>B75+B78+B81</f>
        <v>500000000</v>
      </c>
      <c r="C83" s="25">
        <f>C75+C78+C81</f>
        <v>0</v>
      </c>
      <c r="D83" s="3"/>
      <c r="E83" s="3"/>
      <c r="F83" s="3"/>
      <c r="G83" s="7">
        <f>G75+G78+G81</f>
        <v>0</v>
      </c>
      <c r="H83" s="46">
        <f>SUM(H75+H78+H81)</f>
        <v>0</v>
      </c>
      <c r="I83" s="7"/>
      <c r="J83" s="7"/>
      <c r="K83" s="7"/>
      <c r="L83" s="7"/>
      <c r="M83" s="7"/>
      <c r="N83" s="7"/>
      <c r="O83" s="7"/>
      <c r="P83" s="26">
        <f>SUM(D83:I83)</f>
        <v>0</v>
      </c>
    </row>
    <row r="84" spans="1:16" ht="15">
      <c r="A84" s="3"/>
      <c r="B84" s="7"/>
      <c r="C84" s="18"/>
      <c r="D84" s="3"/>
      <c r="E84" s="3"/>
      <c r="F84" s="3"/>
      <c r="G84" s="7"/>
      <c r="H84" s="46"/>
      <c r="I84" s="7"/>
      <c r="J84" s="7"/>
      <c r="K84" s="7"/>
      <c r="L84" s="7"/>
      <c r="M84" s="7"/>
      <c r="N84" s="7"/>
      <c r="O84" s="7"/>
      <c r="P84" s="26">
        <f>SUM(D84:I84)</f>
        <v>0</v>
      </c>
    </row>
    <row r="85" spans="1:16" ht="31.5">
      <c r="A85" s="31" t="s">
        <v>79</v>
      </c>
      <c r="B85" s="25">
        <f>+B72+B83</f>
        <v>3472441775</v>
      </c>
      <c r="C85" s="25">
        <f>C72+C83</f>
        <v>0</v>
      </c>
      <c r="D85" s="25">
        <f>+D72+D83</f>
        <v>57389117.95</v>
      </c>
      <c r="E85" s="25">
        <f>+E72+E83</f>
        <v>65634816.37</v>
      </c>
      <c r="F85" s="25">
        <f>+F72+F83</f>
        <v>0</v>
      </c>
      <c r="G85" s="25">
        <f>G72+G83</f>
        <v>0</v>
      </c>
      <c r="H85" s="49">
        <f aca="true" t="shared" si="12" ref="H85:P85">H72-H83</f>
        <v>0</v>
      </c>
      <c r="I85" s="49">
        <f t="shared" si="12"/>
        <v>0</v>
      </c>
      <c r="J85" s="49">
        <f t="shared" si="12"/>
        <v>0</v>
      </c>
      <c r="K85" s="49">
        <f t="shared" si="12"/>
        <v>0</v>
      </c>
      <c r="L85" s="49">
        <f t="shared" si="12"/>
        <v>0</v>
      </c>
      <c r="M85" s="49">
        <f t="shared" si="12"/>
        <v>0</v>
      </c>
      <c r="N85" s="49">
        <f t="shared" si="12"/>
        <v>0</v>
      </c>
      <c r="O85" s="49">
        <f t="shared" si="12"/>
        <v>0</v>
      </c>
      <c r="P85" s="49">
        <f t="shared" si="12"/>
        <v>123023934.32</v>
      </c>
    </row>
    <row r="86" spans="1:16" ht="15">
      <c r="A86" s="3"/>
      <c r="B86" s="3"/>
      <c r="C86" s="18"/>
      <c r="D86" s="3"/>
      <c r="E86" s="3"/>
      <c r="F86" s="3"/>
      <c r="G86" s="7"/>
      <c r="H86" s="46"/>
      <c r="I86" s="7"/>
      <c r="J86" s="7"/>
      <c r="K86" s="7"/>
      <c r="L86" s="7"/>
      <c r="M86" s="7"/>
      <c r="N86" s="7"/>
      <c r="O86" s="7"/>
      <c r="P86" s="26">
        <f>SUM(D86:H86)</f>
        <v>0</v>
      </c>
    </row>
    <row r="87" spans="1:3" ht="15">
      <c r="A87" s="6"/>
      <c r="C87" s="19"/>
    </row>
    <row r="90" spans="1:2" ht="15">
      <c r="A90" s="32" t="s">
        <v>80</v>
      </c>
      <c r="B90" s="20"/>
    </row>
    <row r="91" spans="1:2" ht="15">
      <c r="A91" s="33" t="s">
        <v>89</v>
      </c>
      <c r="B91" s="20"/>
    </row>
    <row r="92" spans="1:2" ht="15">
      <c r="A92" s="33" t="s">
        <v>90</v>
      </c>
      <c r="B92" s="20"/>
    </row>
    <row r="93" spans="1:15" ht="15">
      <c r="A93" s="33" t="s">
        <v>91</v>
      </c>
      <c r="B93" s="20"/>
      <c r="E93" s="34" t="s">
        <v>95</v>
      </c>
      <c r="F93" s="34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5">
      <c r="A94" s="33" t="s">
        <v>92</v>
      </c>
      <c r="B94" s="20"/>
      <c r="E94" s="34" t="s">
        <v>96</v>
      </c>
      <c r="F94" s="34"/>
      <c r="G94" s="41"/>
      <c r="H94" s="41"/>
      <c r="I94" s="41"/>
      <c r="J94" s="41"/>
      <c r="K94" s="41"/>
      <c r="L94" s="41"/>
      <c r="M94" s="41"/>
      <c r="N94" s="41"/>
      <c r="O94" s="41"/>
    </row>
    <row r="95" spans="1:2" ht="15">
      <c r="A95" s="33" t="s">
        <v>93</v>
      </c>
      <c r="B95" s="20"/>
    </row>
    <row r="96" ht="15">
      <c r="A96" s="33" t="s">
        <v>94</v>
      </c>
    </row>
    <row r="97" spans="1:3" ht="18.75">
      <c r="A97" s="1"/>
      <c r="B97"/>
      <c r="C97"/>
    </row>
    <row r="98" spans="1:3" ht="15">
      <c r="A98" s="2"/>
      <c r="B98"/>
      <c r="C98"/>
    </row>
    <row r="99" spans="1:3" ht="15">
      <c r="A99" s="2"/>
      <c r="B99"/>
      <c r="C99"/>
    </row>
    <row r="100" spans="1:3" ht="15">
      <c r="A100" s="2"/>
      <c r="B100"/>
      <c r="C100"/>
    </row>
    <row r="101" spans="1:3" ht="18.75">
      <c r="A101" s="1"/>
      <c r="B101"/>
      <c r="C101"/>
    </row>
    <row r="102" spans="1:3" ht="15">
      <c r="A102" s="2"/>
      <c r="B102"/>
      <c r="C102"/>
    </row>
    <row r="103" spans="1:3" ht="15">
      <c r="A103" s="2"/>
      <c r="B103"/>
      <c r="C103"/>
    </row>
  </sheetData>
  <sheetProtection/>
  <mergeCells count="5">
    <mergeCell ref="A1:C1"/>
    <mergeCell ref="A2:C2"/>
    <mergeCell ref="A4:C4"/>
    <mergeCell ref="A3:C3"/>
    <mergeCell ref="D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Jhensy Rosario Guerrero</cp:lastModifiedBy>
  <cp:lastPrinted>2023-03-03T13:21:15Z</cp:lastPrinted>
  <dcterms:created xsi:type="dcterms:W3CDTF">2018-04-17T18:57:16Z</dcterms:created>
  <dcterms:modified xsi:type="dcterms:W3CDTF">2023-03-03T13:22:41Z</dcterms:modified>
  <cp:category/>
  <cp:version/>
  <cp:contentType/>
  <cp:contentStatus/>
</cp:coreProperties>
</file>