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1"/>
  </bookViews>
  <sheets>
    <sheet name="Plantilla Presupuesto" sheetId="1" r:id="rId1"/>
    <sheet name="Plantilla Ejecución " sheetId="2" r:id="rId2"/>
  </sheets>
  <definedNames/>
  <calcPr fullCalcOnLoad="1"/>
</workbook>
</file>

<file path=xl/sharedStrings.xml><?xml version="1.0" encoding="utf-8"?>
<sst xmlns="http://schemas.openxmlformats.org/spreadsheetml/2006/main" count="383" uniqueCount="123">
  <si>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</si>
  <si>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</si>
  <si>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</si>
  <si>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</si>
  <si>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</si>
  <si>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</si>
  <si>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</si>
  <si>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</si>
  <si>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</si>
  <si>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</si>
  <si>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</si>
  <si>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</si>
  <si>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</si>
  <si>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</si>
  <si>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</si>
  <si>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</si>
  <si>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</si>
  <si>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</si>
  <si>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</si>
  <si>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</si>
  <si>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</si>
  <si>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</si>
  <si>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</si>
  <si>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</si>
  <si>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</si>
  <si>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</si>
  <si>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</si>
  <si>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</si>
  <si>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</si>
  <si>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</si>
  <si>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</si>
  <si>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</si>
  <si>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</si>
  <si>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</si>
  <si>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</si>
  <si>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</si>
  <si>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</si>
  <si>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</si>
  <si>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</si>
  <si>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</si>
  <si>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</si>
  <si>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</si>
  <si>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</si>
  <si>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</si>
  <si>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</si>
  <si>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</si>
  <si>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</si>
  <si>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</si>
  <si>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</si>
  <si>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</si>
  <si>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</si>
  <si>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</si>
  <si>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</si>
  <si>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</si>
  <si>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</si>
  <si>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</si>
  <si>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</si>
  <si>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</si>
  <si>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</si>
  <si>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</si>
  <si>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</si>
  <si>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</si>
  <si>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</si>
  <si>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</si>
  <si>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</si>
  <si>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</si>
  <si>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</si>
  <si>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</si>
  <si>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</si>
  <si>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</si>
  <si>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</si>
  <si>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</si>
  <si>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</si>
  <si>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</si>
  <si>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</si>
  <si>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</si>
  <si>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</si>
  <si>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</si>
  <si>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</si>
  <si>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</si>
  <si>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</si>
  <si>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</si>
  <si>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</si>
  <si>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</si>
  <si>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</si>
  <si>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</si>
  <si>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</si>
  <si>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</si>
  <si>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</si>
  <si>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</si>
  <si>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</si>
  <si>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</si>
  <si>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</si>
  <si>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</si>
  <si>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</si>
  <si>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</si>
  <si>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</si>
  <si>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</si>
  <si>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</si>
  <si>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</si>
  <si>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</si>
  <si>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</si>
  <si>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</si>
  <si>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</si>
  <si>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</si>
  <si>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</si>
  <si>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</si>
  <si>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</si>
  <si>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</si>
  <si>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</si>
  <si>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Obras Públicas y Comunicaciones</t>
  </si>
  <si>
    <t>Instituto Nacional de Transito y Transporte Terrestre</t>
  </si>
  <si>
    <t>Año del Fomento de las Exportaciones</t>
  </si>
  <si>
    <t>Fondo 100</t>
  </si>
  <si>
    <t>Fondos propios</t>
  </si>
  <si>
    <t>Fuente: 100</t>
  </si>
  <si>
    <t>Fuente: 102</t>
  </si>
  <si>
    <t xml:space="preserve">Fondos propios </t>
  </si>
  <si>
    <t>Fuente: [10]</t>
  </si>
  <si>
    <t>Fuente: [30]</t>
  </si>
  <si>
    <t>Fecha de registro: hasta el [03] de [09] del [2018]</t>
  </si>
  <si>
    <t xml:space="preserve">Lic. Paula Placencia </t>
  </si>
  <si>
    <t>Encargada de Presupuesto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</si>
</sst>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177" fontId="0" fillId="0" borderId="0" xfId="47" applyFont="1" applyAlignment="1">
      <alignment/>
    </xf>
    <xf numFmtId="9" fontId="0" fillId="0" borderId="0" xfId="53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6" fillId="0" borderId="11" xfId="0" applyFont="1" applyBorder="1" applyAlignment="1">
      <alignment horizontal="left" vertical="center" wrapText="1"/>
    </xf>
    <xf numFmtId="178" fontId="36" fillId="0" borderId="0" xfId="0" applyNumberFormat="1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0" xfId="0" applyNumberFormat="1" applyBorder="1" applyAlignment="1">
      <alignment/>
    </xf>
    <xf numFmtId="4" fontId="36" fillId="34" borderId="10" xfId="0" applyNumberFormat="1" applyFont="1" applyFill="1" applyBorder="1" applyAlignment="1">
      <alignment horizontal="center" vertical="center" wrapText="1"/>
    </xf>
    <xf numFmtId="177" fontId="36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6" fillId="0" borderId="10" xfId="0" applyNumberFormat="1" applyFont="1" applyBorder="1" applyAlignment="1">
      <alignment vertical="center" wrapText="1"/>
    </xf>
    <xf numFmtId="4" fontId="36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177" fontId="0" fillId="0" borderId="10" xfId="47" applyFont="1" applyBorder="1" applyAlignment="1">
      <alignment/>
    </xf>
    <xf numFmtId="4" fontId="36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78" fontId="36" fillId="34" borderId="10" xfId="0" applyNumberFormat="1" applyFont="1" applyFill="1" applyBorder="1" applyAlignment="1">
      <alignment horizontal="center" vertical="center" wrapText="1"/>
    </xf>
    <xf numFmtId="178" fontId="36" fillId="0" borderId="10" xfId="0" applyNumberFormat="1" applyFont="1" applyBorder="1" applyAlignment="1">
      <alignment vertical="center" wrapText="1"/>
    </xf>
    <xf numFmtId="178" fontId="36" fillId="33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177" fontId="36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7" fontId="0" fillId="0" borderId="10" xfId="47" applyFont="1" applyBorder="1" applyAlignment="1">
      <alignment vertical="center" wrapText="1"/>
    </xf>
    <xf numFmtId="178" fontId="0" fillId="0" borderId="10" xfId="0" applyNumberFormat="1" applyBorder="1" applyAlignment="1">
      <alignment vertical="center" wrapText="1"/>
    </xf>
    <xf numFmtId="0" fontId="36" fillId="34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178" fontId="36" fillId="0" borderId="12" xfId="0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" fontId="0" fillId="0" borderId="10" xfId="0" applyNumberFormat="1" applyBorder="1" applyAlignment="1">
      <alignment wrapText="1"/>
    </xf>
    <xf numFmtId="4" fontId="36" fillId="0" borderId="0" xfId="0" applyNumberFormat="1" applyFont="1" applyAlignment="1">
      <alignment/>
    </xf>
    <xf numFmtId="177" fontId="38" fillId="33" borderId="10" xfId="47" applyFont="1" applyFill="1" applyBorder="1" applyAlignment="1">
      <alignment horizontal="center" vertical="center" wrapText="1"/>
    </xf>
    <xf numFmtId="177" fontId="2" fillId="0" borderId="10" xfId="47" applyFont="1" applyFill="1" applyBorder="1" applyAlignment="1">
      <alignment horizontal="right" vertical="center"/>
    </xf>
    <xf numFmtId="177" fontId="0" fillId="0" borderId="10" xfId="47" applyFont="1" applyBorder="1" applyAlignment="1">
      <alignment/>
    </xf>
    <xf numFmtId="177" fontId="36" fillId="34" borderId="10" xfId="47" applyFont="1" applyFill="1" applyBorder="1" applyAlignment="1">
      <alignment horizontal="center" vertical="center" wrapText="1"/>
    </xf>
    <xf numFmtId="177" fontId="0" fillId="0" borderId="0" xfId="47" applyFont="1" applyBorder="1" applyAlignment="1">
      <alignment/>
    </xf>
    <xf numFmtId="177" fontId="36" fillId="33" borderId="10" xfId="47" applyFont="1" applyFill="1" applyBorder="1" applyAlignment="1">
      <alignment horizontal="center" vertical="center" wrapText="1"/>
    </xf>
    <xf numFmtId="177" fontId="0" fillId="0" borderId="14" xfId="47" applyFont="1" applyBorder="1" applyAlignment="1">
      <alignment/>
    </xf>
    <xf numFmtId="177" fontId="36" fillId="0" borderId="0" xfId="47" applyFont="1" applyBorder="1" applyAlignment="1">
      <alignment vertical="center" wrapText="1"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0" xfId="47" applyFont="1" applyBorder="1" applyAlignment="1">
      <alignment vertical="center" wrapText="1"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17" xfId="47" applyFont="1" applyBorder="1" applyAlignment="1">
      <alignment/>
    </xf>
    <xf numFmtId="177" fontId="0" fillId="0" borderId="0" xfId="47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0</xdr:rowOff>
    </xdr:from>
    <xdr:to>
      <xdr:col>0</xdr:col>
      <xdr:colOff>1314450</xdr:colOff>
      <xdr:row>3</xdr:row>
      <xdr:rowOff>200025</xdr:rowOff>
    </xdr:to>
    <xdr:sp>
      <xdr:nvSpPr>
        <xdr:cNvPr id="1" name="Rectangle 2"/>
        <xdr:cNvSpPr>
          <a:spLocks/>
        </xdr:cNvSpPr>
      </xdr:nvSpPr>
      <xdr:spPr>
        <a:xfrm>
          <a:off x="419100" y="238125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619125</xdr:colOff>
      <xdr:row>3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7105650" y="190500"/>
          <a:ext cx="8953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</a:t>
          </a:r>
        </a:p>
      </xdr:txBody>
    </xdr:sp>
    <xdr:clientData/>
  </xdr:twoCellAnchor>
  <xdr:twoCellAnchor editAs="oneCell">
    <xdr:from>
      <xdr:col>1</xdr:col>
      <xdr:colOff>790575</xdr:colOff>
      <xdr:row>0</xdr:row>
      <xdr:rowOff>180975</xdr:rowOff>
    </xdr:from>
    <xdr:to>
      <xdr:col>2</xdr:col>
      <xdr:colOff>666750</xdr:colOff>
      <xdr:row>3</xdr:row>
      <xdr:rowOff>171450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0975"/>
          <a:ext cx="942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0</xdr:rowOff>
    </xdr:from>
    <xdr:to>
      <xdr:col>0</xdr:col>
      <xdr:colOff>1333500</xdr:colOff>
      <xdr:row>3</xdr:row>
      <xdr:rowOff>219075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3582650" y="209550"/>
          <a:ext cx="93345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0</xdr:colOff>
      <xdr:row>175</xdr:row>
      <xdr:rowOff>352425</xdr:rowOff>
    </xdr:from>
    <xdr:to>
      <xdr:col>0</xdr:col>
      <xdr:colOff>1590675</xdr:colOff>
      <xdr:row>176</xdr:row>
      <xdr:rowOff>285750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l="4815" t="11503" r="4562" b="26548"/>
        <a:stretch>
          <a:fillRect/>
        </a:stretch>
      </xdr:blipFill>
      <xdr:spPr>
        <a:xfrm>
          <a:off x="0" y="5519737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173</xdr:row>
      <xdr:rowOff>200025</xdr:rowOff>
    </xdr:from>
    <xdr:to>
      <xdr:col>1</xdr:col>
      <xdr:colOff>561975</xdr:colOff>
      <xdr:row>178</xdr:row>
      <xdr:rowOff>342900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54454425"/>
          <a:ext cx="15811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showGridLines="0" zoomScalePageLayoutView="0" workbookViewId="0" topLeftCell="A1">
      <selection activeCell="B112" sqref="B112"/>
    </sheetView>
  </sheetViews>
  <sheetFormatPr defaultColWidth="9.140625" defaultRowHeight="15"/>
  <cols>
    <col min="1" max="1" width="94.7109375" style="0" customWidth="1"/>
    <col min="2" max="2" width="16.00390625" style="10" bestFit="1" customWidth="1"/>
    <col min="3" max="3" width="15.00390625" style="0" customWidth="1"/>
    <col min="4" max="4" width="11.57421875" style="0" bestFit="1" customWidth="1"/>
  </cols>
  <sheetData>
    <row r="1" spans="1:5" ht="18.75">
      <c r="A1" s="75" t="s">
        <v>110</v>
      </c>
      <c r="B1" s="75"/>
      <c r="C1" s="75"/>
      <c r="E1" s="1" t="s">
        <v>39</v>
      </c>
    </row>
    <row r="2" spans="1:5" ht="18.75">
      <c r="A2" s="75" t="s">
        <v>111</v>
      </c>
      <c r="B2" s="75"/>
      <c r="C2" s="75"/>
      <c r="E2" s="2" t="s">
        <v>104</v>
      </c>
    </row>
    <row r="3" spans="1:5" ht="18.75">
      <c r="A3" s="75" t="s">
        <v>112</v>
      </c>
      <c r="B3" s="75"/>
      <c r="C3" s="75"/>
      <c r="E3" s="2" t="s">
        <v>105</v>
      </c>
    </row>
    <row r="4" spans="1:5" ht="18.75">
      <c r="A4" s="77" t="s">
        <v>108</v>
      </c>
      <c r="B4" s="77"/>
      <c r="C4" s="77"/>
      <c r="E4" s="1" t="s">
        <v>94</v>
      </c>
    </row>
    <row r="5" spans="1:5" ht="15">
      <c r="A5" s="76" t="s">
        <v>36</v>
      </c>
      <c r="B5" s="76"/>
      <c r="C5" s="76"/>
      <c r="E5" s="2" t="s">
        <v>102</v>
      </c>
    </row>
    <row r="6" spans="1:5" ht="15">
      <c r="A6" s="78" t="s">
        <v>113</v>
      </c>
      <c r="B6" s="78"/>
      <c r="C6" s="78"/>
      <c r="E6" s="2" t="s">
        <v>103</v>
      </c>
    </row>
    <row r="7" spans="1:3" ht="31.5">
      <c r="A7" s="38" t="s">
        <v>0</v>
      </c>
      <c r="B7" s="7" t="s">
        <v>37</v>
      </c>
      <c r="C7" s="7" t="s">
        <v>38</v>
      </c>
    </row>
    <row r="8" spans="1:3" ht="15">
      <c r="A8" s="31" t="s">
        <v>1</v>
      </c>
      <c r="B8" s="8"/>
      <c r="C8" s="8"/>
    </row>
    <row r="9" spans="1:3" ht="15">
      <c r="A9" s="31" t="s">
        <v>2</v>
      </c>
      <c r="B9" s="20"/>
      <c r="C9" s="32"/>
    </row>
    <row r="10" spans="1:3" ht="15">
      <c r="A10" s="33" t="s">
        <v>3</v>
      </c>
      <c r="B10" s="21">
        <v>392734719</v>
      </c>
      <c r="C10" s="35"/>
    </row>
    <row r="11" spans="1:3" ht="15">
      <c r="A11" s="33" t="s">
        <v>4</v>
      </c>
      <c r="B11" s="21">
        <v>23370452</v>
      </c>
      <c r="C11" s="6"/>
    </row>
    <row r="12" spans="1:3" ht="15">
      <c r="A12" s="33" t="s">
        <v>40</v>
      </c>
      <c r="B12" s="21">
        <v>562500</v>
      </c>
      <c r="C12" s="6"/>
    </row>
    <row r="13" spans="1:3" ht="15">
      <c r="A13" s="6"/>
      <c r="B13" s="6"/>
      <c r="C13" s="6"/>
    </row>
    <row r="14" spans="1:3" ht="15">
      <c r="A14" s="33" t="s">
        <v>6</v>
      </c>
      <c r="B14" s="21">
        <v>46214760.02</v>
      </c>
      <c r="C14" s="6"/>
    </row>
    <row r="15" spans="1:3" ht="15">
      <c r="A15" s="31" t="s">
        <v>7</v>
      </c>
      <c r="B15" s="22"/>
      <c r="C15" s="6"/>
    </row>
    <row r="16" spans="1:3" ht="15">
      <c r="A16" s="33" t="s">
        <v>8</v>
      </c>
      <c r="B16" s="21">
        <v>17651616.24</v>
      </c>
      <c r="C16" s="6"/>
    </row>
    <row r="17" spans="1:3" ht="15">
      <c r="A17" s="33" t="s">
        <v>9</v>
      </c>
      <c r="B17" s="21">
        <v>9185948.01</v>
      </c>
      <c r="C17" s="6"/>
    </row>
    <row r="18" spans="1:3" ht="15">
      <c r="A18" s="33" t="s">
        <v>10</v>
      </c>
      <c r="B18" s="21">
        <v>4714667.14</v>
      </c>
      <c r="C18" s="6"/>
    </row>
    <row r="19" spans="1:3" ht="18" customHeight="1">
      <c r="A19" s="33" t="s">
        <v>11</v>
      </c>
      <c r="B19" s="21">
        <v>2024369.18</v>
      </c>
      <c r="C19" s="6"/>
    </row>
    <row r="20" spans="1:3" ht="15">
      <c r="A20" s="33" t="s">
        <v>12</v>
      </c>
      <c r="B20" s="21">
        <v>376280</v>
      </c>
      <c r="C20" s="6"/>
    </row>
    <row r="21" spans="1:3" ht="15">
      <c r="A21" s="33" t="s">
        <v>13</v>
      </c>
      <c r="B21" s="21">
        <v>68530.11</v>
      </c>
      <c r="C21" s="6"/>
    </row>
    <row r="22" spans="1:3" ht="15">
      <c r="A22" s="33" t="s">
        <v>14</v>
      </c>
      <c r="B22" s="21">
        <v>2446857.11</v>
      </c>
      <c r="C22" s="6"/>
    </row>
    <row r="23" spans="1:3" ht="15">
      <c r="A23" s="33" t="s">
        <v>15</v>
      </c>
      <c r="B23" s="21">
        <v>25608338.01</v>
      </c>
      <c r="C23" s="6"/>
    </row>
    <row r="24" spans="1:3" ht="15">
      <c r="A24" s="33" t="s">
        <v>41</v>
      </c>
      <c r="B24" s="21"/>
      <c r="C24" s="6"/>
    </row>
    <row r="25" spans="1:3" ht="15">
      <c r="A25" s="31" t="s">
        <v>16</v>
      </c>
      <c r="B25" s="22"/>
      <c r="C25" s="6"/>
    </row>
    <row r="26" spans="1:3" ht="15">
      <c r="A26" s="33" t="s">
        <v>17</v>
      </c>
      <c r="B26" s="21">
        <v>3236299.7</v>
      </c>
      <c r="C26" s="6"/>
    </row>
    <row r="27" spans="1:3" ht="15">
      <c r="A27" s="33" t="s">
        <v>18</v>
      </c>
      <c r="B27" s="21">
        <v>1527706.99</v>
      </c>
      <c r="C27" s="6"/>
    </row>
    <row r="28" spans="1:3" ht="15">
      <c r="A28" s="33" t="s">
        <v>19</v>
      </c>
      <c r="B28" s="21">
        <v>1912404.01</v>
      </c>
      <c r="C28" s="6"/>
    </row>
    <row r="29" spans="1:3" ht="15">
      <c r="A29" s="33" t="s">
        <v>20</v>
      </c>
      <c r="B29" s="24">
        <v>0</v>
      </c>
      <c r="C29" s="6"/>
    </row>
    <row r="30" spans="1:3" ht="15">
      <c r="A30" s="33" t="s">
        <v>21</v>
      </c>
      <c r="B30" s="21">
        <v>5241306</v>
      </c>
      <c r="C30" s="6"/>
    </row>
    <row r="31" spans="1:3" ht="15">
      <c r="A31" s="33" t="s">
        <v>22</v>
      </c>
      <c r="B31" s="21">
        <v>319170.83</v>
      </c>
      <c r="C31" s="6"/>
    </row>
    <row r="32" spans="1:3" ht="15">
      <c r="A32" s="33" t="s">
        <v>23</v>
      </c>
      <c r="B32" s="21">
        <v>12952734.37</v>
      </c>
      <c r="C32" s="6"/>
    </row>
    <row r="33" spans="1:3" ht="15">
      <c r="A33" s="33" t="s">
        <v>42</v>
      </c>
      <c r="B33" s="21"/>
      <c r="C33" s="6"/>
    </row>
    <row r="34" spans="1:3" ht="15">
      <c r="A34" s="33" t="s">
        <v>24</v>
      </c>
      <c r="B34" s="21">
        <v>9181960.77</v>
      </c>
      <c r="C34" s="6"/>
    </row>
    <row r="35" spans="1:3" ht="15">
      <c r="A35" s="31" t="s">
        <v>25</v>
      </c>
      <c r="B35" s="22"/>
      <c r="C35" s="6"/>
    </row>
    <row r="36" spans="1:3" ht="15">
      <c r="A36" s="33" t="s">
        <v>26</v>
      </c>
      <c r="B36" s="21">
        <v>7315</v>
      </c>
      <c r="C36" s="6"/>
    </row>
    <row r="37" spans="1:3" ht="15">
      <c r="A37" s="33" t="s">
        <v>43</v>
      </c>
      <c r="B37" s="21"/>
      <c r="C37" s="6"/>
    </row>
    <row r="38" spans="1:3" ht="15">
      <c r="A38" s="33" t="s">
        <v>44</v>
      </c>
      <c r="B38" s="21"/>
      <c r="C38" s="6"/>
    </row>
    <row r="39" spans="1:3" ht="15">
      <c r="A39" s="33" t="s">
        <v>45</v>
      </c>
      <c r="B39" s="21"/>
      <c r="C39" s="6"/>
    </row>
    <row r="40" spans="1:3" ht="15">
      <c r="A40" s="33" t="s">
        <v>46</v>
      </c>
      <c r="B40" s="21"/>
      <c r="C40" s="6"/>
    </row>
    <row r="41" spans="1:3" ht="15">
      <c r="A41" s="33" t="s">
        <v>27</v>
      </c>
      <c r="B41" s="21"/>
      <c r="C41" s="6"/>
    </row>
    <row r="42" spans="1:3" ht="15">
      <c r="A42" s="33" t="s">
        <v>47</v>
      </c>
      <c r="B42" s="24">
        <v>0</v>
      </c>
      <c r="C42" s="6"/>
    </row>
    <row r="43" spans="1:3" ht="15">
      <c r="A43" s="31" t="s">
        <v>48</v>
      </c>
      <c r="B43" s="22"/>
      <c r="C43" s="6"/>
    </row>
    <row r="44" spans="1:3" ht="15">
      <c r="A44" s="33" t="s">
        <v>49</v>
      </c>
      <c r="B44" s="21"/>
      <c r="C44" s="6"/>
    </row>
    <row r="45" spans="1:3" ht="15">
      <c r="A45" s="33" t="s">
        <v>50</v>
      </c>
      <c r="B45" s="21"/>
      <c r="C45" s="6"/>
    </row>
    <row r="46" spans="1:3" ht="15">
      <c r="A46" s="33" t="s">
        <v>51</v>
      </c>
      <c r="B46" s="21"/>
      <c r="C46" s="6"/>
    </row>
    <row r="47" spans="1:3" ht="15">
      <c r="A47" s="33" t="s">
        <v>52</v>
      </c>
      <c r="B47" s="21"/>
      <c r="C47" s="6"/>
    </row>
    <row r="48" spans="1:3" ht="15">
      <c r="A48" s="33" t="s">
        <v>53</v>
      </c>
      <c r="B48" s="21"/>
      <c r="C48" s="6"/>
    </row>
    <row r="49" spans="1:3" ht="15">
      <c r="A49" s="33" t="s">
        <v>54</v>
      </c>
      <c r="B49" s="21"/>
      <c r="C49" s="6"/>
    </row>
    <row r="50" spans="1:3" ht="15">
      <c r="A50" s="33" t="s">
        <v>55</v>
      </c>
      <c r="B50" s="21"/>
      <c r="C50" s="6"/>
    </row>
    <row r="51" spans="1:3" ht="15">
      <c r="A51" s="31" t="s">
        <v>28</v>
      </c>
      <c r="B51" s="22"/>
      <c r="C51" s="6"/>
    </row>
    <row r="52" spans="1:3" ht="15">
      <c r="A52" s="33" t="s">
        <v>29</v>
      </c>
      <c r="B52" s="21">
        <v>67536074</v>
      </c>
      <c r="C52" s="6"/>
    </row>
    <row r="53" spans="1:3" ht="15">
      <c r="A53" s="33" t="s">
        <v>30</v>
      </c>
      <c r="B53" s="21">
        <v>2700000</v>
      </c>
      <c r="C53" s="6"/>
    </row>
    <row r="54" spans="1:3" ht="15">
      <c r="A54" s="33" t="s">
        <v>31</v>
      </c>
      <c r="B54" s="21"/>
      <c r="C54" s="6"/>
    </row>
    <row r="55" spans="1:3" ht="15">
      <c r="A55" s="33" t="s">
        <v>32</v>
      </c>
      <c r="B55" s="21">
        <v>40800000</v>
      </c>
      <c r="C55" s="6"/>
    </row>
    <row r="56" spans="1:3" ht="15">
      <c r="A56" s="33" t="s">
        <v>33</v>
      </c>
      <c r="B56" s="21">
        <v>16123939.99</v>
      </c>
      <c r="C56" s="6"/>
    </row>
    <row r="57" spans="1:3" ht="15">
      <c r="A57" s="33" t="s">
        <v>56</v>
      </c>
      <c r="B57" s="21"/>
      <c r="C57" s="6"/>
    </row>
    <row r="58" spans="1:3" ht="15">
      <c r="A58" s="33" t="s">
        <v>57</v>
      </c>
      <c r="B58" s="21"/>
      <c r="C58" s="6"/>
    </row>
    <row r="59" spans="1:3" ht="15">
      <c r="A59" s="33" t="s">
        <v>34</v>
      </c>
      <c r="B59" s="21">
        <v>4844245.02</v>
      </c>
      <c r="C59" s="6"/>
    </row>
    <row r="60" spans="1:3" ht="15">
      <c r="A60" s="33" t="s">
        <v>58</v>
      </c>
      <c r="B60" s="21"/>
      <c r="C60" s="6"/>
    </row>
    <row r="61" spans="1:3" ht="15">
      <c r="A61" s="31" t="s">
        <v>59</v>
      </c>
      <c r="B61" s="22"/>
      <c r="C61" s="6"/>
    </row>
    <row r="62" spans="1:3" ht="15">
      <c r="A62" s="33" t="s">
        <v>60</v>
      </c>
      <c r="B62" s="21">
        <v>10000000</v>
      </c>
      <c r="C62" s="6"/>
    </row>
    <row r="63" spans="1:3" ht="15">
      <c r="A63" s="33" t="s">
        <v>61</v>
      </c>
      <c r="B63" s="21"/>
      <c r="C63" s="6"/>
    </row>
    <row r="64" spans="1:3" ht="15">
      <c r="A64" s="33" t="s">
        <v>62</v>
      </c>
      <c r="B64" s="21"/>
      <c r="C64" s="6"/>
    </row>
    <row r="65" spans="1:3" ht="15">
      <c r="A65" s="33" t="s">
        <v>63</v>
      </c>
      <c r="B65" s="21"/>
      <c r="C65" s="6"/>
    </row>
    <row r="66" spans="1:3" ht="15">
      <c r="A66" s="31" t="s">
        <v>64</v>
      </c>
      <c r="B66" s="22"/>
      <c r="C66" s="6"/>
    </row>
    <row r="67" spans="1:3" ht="15">
      <c r="A67" s="33" t="s">
        <v>65</v>
      </c>
      <c r="B67" s="21"/>
      <c r="C67" s="6"/>
    </row>
    <row r="68" spans="1:3" ht="15">
      <c r="A68" s="33" t="s">
        <v>66</v>
      </c>
      <c r="B68" s="21"/>
      <c r="C68" s="6"/>
    </row>
    <row r="69" spans="1:3" ht="15">
      <c r="A69" s="31" t="s">
        <v>67</v>
      </c>
      <c r="B69" s="22"/>
      <c r="C69" s="6"/>
    </row>
    <row r="70" spans="1:3" ht="15">
      <c r="A70" s="33" t="s">
        <v>68</v>
      </c>
      <c r="B70" s="21"/>
      <c r="C70" s="6"/>
    </row>
    <row r="71" spans="1:3" ht="15">
      <c r="A71" s="33" t="s">
        <v>69</v>
      </c>
      <c r="B71" s="21"/>
      <c r="C71" s="6"/>
    </row>
    <row r="72" spans="1:3" ht="15">
      <c r="A72" s="33" t="s">
        <v>70</v>
      </c>
      <c r="B72" s="21"/>
      <c r="C72" s="6"/>
    </row>
    <row r="73" spans="1:3" ht="15">
      <c r="A73" s="36" t="s">
        <v>35</v>
      </c>
      <c r="B73" s="19"/>
      <c r="C73" s="28"/>
    </row>
    <row r="74" spans="1:3" ht="15">
      <c r="A74" s="43"/>
      <c r="B74" s="21"/>
      <c r="C74" s="6"/>
    </row>
    <row r="75" spans="1:3" ht="15">
      <c r="A75" s="31" t="s">
        <v>71</v>
      </c>
      <c r="B75" s="22"/>
      <c r="C75" s="6"/>
    </row>
    <row r="76" spans="1:3" ht="15">
      <c r="A76" s="31" t="s">
        <v>72</v>
      </c>
      <c r="B76" s="22"/>
      <c r="C76" s="6"/>
    </row>
    <row r="77" spans="1:3" ht="15">
      <c r="A77" s="33" t="s">
        <v>73</v>
      </c>
      <c r="B77" s="21"/>
      <c r="C77" s="6"/>
    </row>
    <row r="78" spans="1:3" ht="15">
      <c r="A78" s="33" t="s">
        <v>74</v>
      </c>
      <c r="B78" s="21"/>
      <c r="C78" s="6"/>
    </row>
    <row r="79" spans="1:3" ht="15">
      <c r="A79" s="31" t="s">
        <v>75</v>
      </c>
      <c r="B79" s="22"/>
      <c r="C79" s="6"/>
    </row>
    <row r="80" spans="1:3" ht="15">
      <c r="A80" s="33" t="s">
        <v>76</v>
      </c>
      <c r="B80" s="21"/>
      <c r="C80" s="6"/>
    </row>
    <row r="81" spans="1:3" ht="15">
      <c r="A81" s="33" t="s">
        <v>77</v>
      </c>
      <c r="B81" s="21"/>
      <c r="C81" s="6"/>
    </row>
    <row r="82" spans="1:3" ht="15">
      <c r="A82" s="31" t="s">
        <v>78</v>
      </c>
      <c r="B82" s="22"/>
      <c r="C82" s="6"/>
    </row>
    <row r="83" spans="1:3" ht="15">
      <c r="A83" s="33" t="s">
        <v>79</v>
      </c>
      <c r="B83" s="21"/>
      <c r="C83" s="6"/>
    </row>
    <row r="84" spans="1:3" ht="15">
      <c r="A84" s="36" t="s">
        <v>80</v>
      </c>
      <c r="B84" s="19"/>
      <c r="C84" s="28"/>
    </row>
    <row r="85" spans="1:3" ht="15">
      <c r="A85" s="6"/>
      <c r="B85" s="18"/>
      <c r="C85" s="6"/>
    </row>
    <row r="86" spans="1:3" ht="15.75">
      <c r="A86" s="37" t="s">
        <v>81</v>
      </c>
      <c r="B86" s="23">
        <f>SUM(B8:B85)</f>
        <v>701342193.5</v>
      </c>
      <c r="C86" s="30"/>
    </row>
    <row r="87" spans="1:3" ht="15">
      <c r="A87" s="6" t="s">
        <v>118</v>
      </c>
      <c r="B87" s="6"/>
      <c r="C87" s="6"/>
    </row>
    <row r="88" spans="1:3" ht="15">
      <c r="A88" s="10"/>
      <c r="C88" s="10"/>
    </row>
    <row r="90" spans="1:3" ht="18.75">
      <c r="A90" s="75" t="s">
        <v>110</v>
      </c>
      <c r="B90" s="75"/>
      <c r="C90" s="75"/>
    </row>
    <row r="91" spans="1:3" ht="18.75">
      <c r="A91" s="75" t="s">
        <v>111</v>
      </c>
      <c r="B91" s="75"/>
      <c r="C91" s="75"/>
    </row>
    <row r="92" spans="1:3" ht="18.75">
      <c r="A92" s="75" t="s">
        <v>112</v>
      </c>
      <c r="B92" s="75"/>
      <c r="C92" s="75"/>
    </row>
    <row r="93" spans="1:3" ht="15.75">
      <c r="A93" s="77" t="s">
        <v>108</v>
      </c>
      <c r="B93" s="77"/>
      <c r="C93" s="77"/>
    </row>
    <row r="94" spans="1:3" ht="15">
      <c r="A94" s="76" t="s">
        <v>36</v>
      </c>
      <c r="B94" s="76"/>
      <c r="C94" s="76"/>
    </row>
    <row r="95" spans="1:3" ht="15">
      <c r="A95" s="78" t="s">
        <v>117</v>
      </c>
      <c r="B95" s="78"/>
      <c r="C95" s="78"/>
    </row>
    <row r="96" spans="1:3" ht="31.5">
      <c r="A96" s="38" t="s">
        <v>0</v>
      </c>
      <c r="B96" s="7" t="s">
        <v>37</v>
      </c>
      <c r="C96" s="7" t="s">
        <v>38</v>
      </c>
    </row>
    <row r="97" spans="1:3" ht="15">
      <c r="A97" s="31" t="s">
        <v>1</v>
      </c>
      <c r="B97" s="8"/>
      <c r="C97" s="8"/>
    </row>
    <row r="98" spans="1:3" ht="15">
      <c r="A98" s="31" t="s">
        <v>2</v>
      </c>
      <c r="B98" s="20"/>
      <c r="C98" s="32"/>
    </row>
    <row r="99" spans="1:3" ht="15">
      <c r="A99" s="33" t="s">
        <v>3</v>
      </c>
      <c r="B99" s="21"/>
      <c r="C99" s="35"/>
    </row>
    <row r="100" spans="1:3" ht="15">
      <c r="A100" s="33" t="s">
        <v>4</v>
      </c>
      <c r="B100" s="21"/>
      <c r="C100" s="6"/>
    </row>
    <row r="101" spans="1:3" ht="15">
      <c r="A101" s="33" t="s">
        <v>40</v>
      </c>
      <c r="B101" s="21">
        <v>37500</v>
      </c>
      <c r="C101" s="6"/>
    </row>
    <row r="102" spans="1:3" ht="15">
      <c r="A102" s="6"/>
      <c r="B102" s="6"/>
      <c r="C102" s="6"/>
    </row>
    <row r="103" spans="1:3" ht="15">
      <c r="A103" s="33" t="s">
        <v>6</v>
      </c>
      <c r="B103" s="21"/>
      <c r="C103" s="6"/>
    </row>
    <row r="104" spans="1:3" ht="15">
      <c r="A104" s="31" t="s">
        <v>7</v>
      </c>
      <c r="B104" s="22"/>
      <c r="C104" s="6"/>
    </row>
    <row r="105" spans="1:3" ht="15">
      <c r="A105" s="33" t="s">
        <v>8</v>
      </c>
      <c r="B105" s="21"/>
      <c r="C105" s="6"/>
    </row>
    <row r="106" spans="1:3" ht="15">
      <c r="A106" s="33" t="s">
        <v>9</v>
      </c>
      <c r="B106" s="21">
        <v>14825470.94</v>
      </c>
      <c r="C106" s="6"/>
    </row>
    <row r="107" spans="1:3" ht="15">
      <c r="A107" s="33" t="s">
        <v>10</v>
      </c>
      <c r="B107" s="21"/>
      <c r="C107" s="6"/>
    </row>
    <row r="108" spans="1:3" ht="15">
      <c r="A108" s="33" t="s">
        <v>11</v>
      </c>
      <c r="B108" s="44">
        <v>89650</v>
      </c>
      <c r="C108" s="6"/>
    </row>
    <row r="109" spans="1:3" ht="15">
      <c r="A109" s="33" t="s">
        <v>12</v>
      </c>
      <c r="B109" s="44">
        <v>243122.8</v>
      </c>
      <c r="C109" s="6"/>
    </row>
    <row r="110" spans="1:3" ht="15">
      <c r="A110" s="33" t="s">
        <v>13</v>
      </c>
      <c r="B110" s="21"/>
      <c r="C110" s="6"/>
    </row>
    <row r="111" spans="1:3" ht="15">
      <c r="A111" s="33" t="s">
        <v>14</v>
      </c>
      <c r="B111" s="21">
        <f>7500000+90200+2500000+1000000+789397+4012</f>
        <v>11883609</v>
      </c>
      <c r="C111" s="6"/>
    </row>
    <row r="112" spans="1:3" ht="15">
      <c r="A112" s="33" t="s">
        <v>15</v>
      </c>
      <c r="B112" s="21">
        <f>60856126.56+21000000+197000+439362814.44+0</f>
        <v>521415941</v>
      </c>
      <c r="C112" s="6"/>
    </row>
    <row r="113" spans="1:3" ht="15">
      <c r="A113" s="33" t="s">
        <v>41</v>
      </c>
      <c r="B113" s="21"/>
      <c r="C113" s="6"/>
    </row>
    <row r="114" spans="1:3" ht="15">
      <c r="A114" s="31" t="s">
        <v>16</v>
      </c>
      <c r="B114" s="22"/>
      <c r="C114" s="6"/>
    </row>
    <row r="115" spans="1:3" ht="15">
      <c r="A115" s="33" t="s">
        <v>17</v>
      </c>
      <c r="B115" s="44">
        <v>575400</v>
      </c>
      <c r="C115" s="6"/>
    </row>
    <row r="116" spans="1:3" ht="15">
      <c r="A116" s="33" t="s">
        <v>18</v>
      </c>
      <c r="B116" s="21">
        <f>67200+100070</f>
        <v>167270</v>
      </c>
      <c r="C116" s="6"/>
    </row>
    <row r="117" spans="1:3" ht="15">
      <c r="A117" s="33" t="s">
        <v>19</v>
      </c>
      <c r="B117" s="47">
        <f>860955.59+222799.7+455620</f>
        <v>1539375.29</v>
      </c>
      <c r="C117" s="6"/>
    </row>
    <row r="118" spans="1:3" ht="15">
      <c r="A118" s="33" t="s">
        <v>20</v>
      </c>
      <c r="B118" s="24"/>
      <c r="C118" s="6"/>
    </row>
    <row r="119" spans="1:3" ht="15">
      <c r="A119" s="33" t="s">
        <v>21</v>
      </c>
      <c r="B119" s="45">
        <f>200600+1941300</f>
        <v>2141900</v>
      </c>
      <c r="C119" s="6"/>
    </row>
    <row r="120" spans="1:3" ht="15">
      <c r="A120" s="33" t="s">
        <v>22</v>
      </c>
      <c r="B120" s="21">
        <v>11100</v>
      </c>
      <c r="C120" s="6"/>
    </row>
    <row r="121" spans="1:3" ht="15">
      <c r="A121" s="33" t="s">
        <v>23</v>
      </c>
      <c r="B121" s="21">
        <f>500000+10000</f>
        <v>510000</v>
      </c>
      <c r="C121" s="6"/>
    </row>
    <row r="122" spans="1:3" ht="15">
      <c r="A122" s="33" t="s">
        <v>42</v>
      </c>
      <c r="B122" s="21"/>
      <c r="C122" s="6"/>
    </row>
    <row r="123" spans="1:3" ht="15">
      <c r="A123" s="33" t="s">
        <v>24</v>
      </c>
      <c r="B123" s="21">
        <f>655050+1039586.88+141839.54+9300.03+45220845.72</f>
        <v>47066622.17</v>
      </c>
      <c r="C123" s="6"/>
    </row>
    <row r="124" spans="1:3" ht="15">
      <c r="A124" s="31" t="s">
        <v>25</v>
      </c>
      <c r="B124" s="22"/>
      <c r="C124" s="6"/>
    </row>
    <row r="125" spans="1:3" ht="15">
      <c r="A125" s="33" t="s">
        <v>26</v>
      </c>
      <c r="B125" s="21"/>
      <c r="C125" s="6"/>
    </row>
    <row r="126" spans="1:3" ht="15">
      <c r="A126" s="33" t="s">
        <v>43</v>
      </c>
      <c r="B126" s="21"/>
      <c r="C126" s="6"/>
    </row>
    <row r="127" spans="1:3" ht="15">
      <c r="A127" s="33" t="s">
        <v>44</v>
      </c>
      <c r="B127" s="21"/>
      <c r="C127" s="6"/>
    </row>
    <row r="128" spans="1:3" ht="15">
      <c r="A128" s="33" t="s">
        <v>45</v>
      </c>
      <c r="B128" s="21"/>
      <c r="C128" s="6"/>
    </row>
    <row r="129" spans="1:3" ht="15">
      <c r="A129" s="33" t="s">
        <v>46</v>
      </c>
      <c r="B129" s="21"/>
      <c r="C129" s="6"/>
    </row>
    <row r="130" spans="1:3" ht="15">
      <c r="A130" s="33" t="s">
        <v>27</v>
      </c>
      <c r="B130" s="21"/>
      <c r="C130" s="6"/>
    </row>
    <row r="131" spans="1:3" ht="15">
      <c r="A131" s="33" t="s">
        <v>47</v>
      </c>
      <c r="B131" s="24"/>
      <c r="C131" s="6"/>
    </row>
    <row r="132" spans="1:3" ht="15">
      <c r="A132" s="31" t="s">
        <v>48</v>
      </c>
      <c r="B132" s="22"/>
      <c r="C132" s="6"/>
    </row>
    <row r="133" spans="1:3" ht="15">
      <c r="A133" s="33" t="s">
        <v>49</v>
      </c>
      <c r="B133" s="21"/>
      <c r="C133" s="6"/>
    </row>
    <row r="134" spans="1:3" ht="15">
      <c r="A134" s="33" t="s">
        <v>50</v>
      </c>
      <c r="B134" s="21"/>
      <c r="C134" s="6"/>
    </row>
    <row r="135" spans="1:3" ht="15">
      <c r="A135" s="33" t="s">
        <v>51</v>
      </c>
      <c r="B135" s="21"/>
      <c r="C135" s="6"/>
    </row>
    <row r="136" spans="1:3" ht="15">
      <c r="A136" s="33" t="s">
        <v>52</v>
      </c>
      <c r="B136" s="21"/>
      <c r="C136" s="6"/>
    </row>
    <row r="137" spans="1:3" ht="15">
      <c r="A137" s="33" t="s">
        <v>53</v>
      </c>
      <c r="B137" s="21"/>
      <c r="C137" s="6"/>
    </row>
    <row r="138" spans="1:3" ht="15">
      <c r="A138" s="33" t="s">
        <v>54</v>
      </c>
      <c r="B138" s="21"/>
      <c r="C138" s="6"/>
    </row>
    <row r="139" spans="1:3" ht="15">
      <c r="A139" s="33" t="s">
        <v>55</v>
      </c>
      <c r="B139" s="21"/>
      <c r="C139" s="6"/>
    </row>
    <row r="140" spans="1:3" ht="15">
      <c r="A140" s="31" t="s">
        <v>28</v>
      </c>
      <c r="B140" s="22"/>
      <c r="C140" s="6"/>
    </row>
    <row r="141" spans="1:3" ht="15">
      <c r="A141" s="33" t="s">
        <v>29</v>
      </c>
      <c r="B141" s="46">
        <f>17413035.04+502478.81+22740.96</f>
        <v>17938254.81</v>
      </c>
      <c r="C141" s="6"/>
    </row>
    <row r="142" spans="1:3" ht="15">
      <c r="A142" s="33" t="s">
        <v>30</v>
      </c>
      <c r="B142" s="18">
        <v>840000</v>
      </c>
      <c r="C142" s="6"/>
    </row>
    <row r="143" spans="1:3" ht="15">
      <c r="A143" s="33" t="s">
        <v>31</v>
      </c>
      <c r="B143" s="21"/>
      <c r="C143" s="6"/>
    </row>
    <row r="144" spans="1:3" ht="15">
      <c r="A144" s="33" t="s">
        <v>32</v>
      </c>
      <c r="B144" s="44">
        <v>194700</v>
      </c>
      <c r="C144" s="6"/>
    </row>
    <row r="145" spans="1:3" ht="15">
      <c r="A145" s="33" t="s">
        <v>33</v>
      </c>
      <c r="B145" s="21"/>
      <c r="C145" s="6"/>
    </row>
    <row r="146" spans="1:3" ht="15">
      <c r="A146" s="33" t="s">
        <v>56</v>
      </c>
      <c r="B146" s="21"/>
      <c r="C146" s="6"/>
    </row>
    <row r="147" spans="1:3" ht="15">
      <c r="A147" s="33" t="s">
        <v>57</v>
      </c>
      <c r="B147" s="21"/>
      <c r="C147" s="6"/>
    </row>
    <row r="148" spans="1:3" ht="15">
      <c r="A148" s="33" t="s">
        <v>34</v>
      </c>
      <c r="B148" s="44">
        <f>514000+204555.41</f>
        <v>718555.41</v>
      </c>
      <c r="C148" s="6"/>
    </row>
    <row r="149" spans="1:3" ht="15">
      <c r="A149" s="33" t="s">
        <v>58</v>
      </c>
      <c r="B149" s="21"/>
      <c r="C149" s="6"/>
    </row>
    <row r="150" spans="1:3" ht="15">
      <c r="A150" s="31" t="s">
        <v>59</v>
      </c>
      <c r="B150" s="22"/>
      <c r="C150" s="6"/>
    </row>
    <row r="151" spans="1:3" ht="15">
      <c r="A151" s="33" t="s">
        <v>60</v>
      </c>
      <c r="B151" s="44">
        <v>45000000</v>
      </c>
      <c r="C151" s="6"/>
    </row>
    <row r="152" spans="1:3" ht="15">
      <c r="A152" s="33" t="s">
        <v>61</v>
      </c>
      <c r="B152" s="21"/>
      <c r="C152" s="6"/>
    </row>
    <row r="153" spans="1:3" ht="15">
      <c r="A153" s="33" t="s">
        <v>62</v>
      </c>
      <c r="B153" s="21"/>
      <c r="C153" s="6"/>
    </row>
    <row r="154" spans="1:3" ht="15">
      <c r="A154" s="33" t="s">
        <v>63</v>
      </c>
      <c r="B154" s="21"/>
      <c r="C154" s="6"/>
    </row>
    <row r="155" spans="1:3" ht="15">
      <c r="A155" s="31" t="s">
        <v>64</v>
      </c>
      <c r="B155" s="22"/>
      <c r="C155" s="6"/>
    </row>
    <row r="156" spans="1:3" ht="15">
      <c r="A156" s="33" t="s">
        <v>65</v>
      </c>
      <c r="B156" s="21"/>
      <c r="C156" s="6"/>
    </row>
    <row r="157" spans="1:3" ht="15">
      <c r="A157" s="33" t="s">
        <v>66</v>
      </c>
      <c r="B157" s="21"/>
      <c r="C157" s="6"/>
    </row>
    <row r="158" spans="1:3" ht="15">
      <c r="A158" s="31" t="s">
        <v>67</v>
      </c>
      <c r="B158" s="22"/>
      <c r="C158" s="6"/>
    </row>
    <row r="159" spans="1:3" ht="15">
      <c r="A159" s="33" t="s">
        <v>68</v>
      </c>
      <c r="B159" s="21"/>
      <c r="C159" s="6"/>
    </row>
    <row r="160" spans="1:3" ht="15">
      <c r="A160" s="33" t="s">
        <v>69</v>
      </c>
      <c r="B160" s="21"/>
      <c r="C160" s="6"/>
    </row>
    <row r="161" spans="1:3" ht="15">
      <c r="A161" s="33" t="s">
        <v>70</v>
      </c>
      <c r="B161" s="21"/>
      <c r="C161" s="6"/>
    </row>
    <row r="162" spans="1:3" ht="15">
      <c r="A162" s="36" t="s">
        <v>35</v>
      </c>
      <c r="B162" s="19"/>
      <c r="C162" s="28"/>
    </row>
    <row r="163" spans="1:3" ht="15">
      <c r="A163" s="43"/>
      <c r="B163" s="21"/>
      <c r="C163" s="6"/>
    </row>
    <row r="164" spans="1:3" ht="15">
      <c r="A164" s="31" t="s">
        <v>71</v>
      </c>
      <c r="B164" s="22"/>
      <c r="C164" s="6"/>
    </row>
    <row r="165" spans="1:3" ht="15">
      <c r="A165" s="31" t="s">
        <v>72</v>
      </c>
      <c r="B165" s="22"/>
      <c r="C165" s="6"/>
    </row>
    <row r="166" spans="1:3" ht="15">
      <c r="A166" s="33" t="s">
        <v>73</v>
      </c>
      <c r="B166" s="21"/>
      <c r="C166" s="6"/>
    </row>
    <row r="167" spans="1:3" ht="15">
      <c r="A167" s="33" t="s">
        <v>74</v>
      </c>
      <c r="B167" s="21"/>
      <c r="C167" s="6"/>
    </row>
    <row r="168" spans="1:3" ht="15">
      <c r="A168" s="31" t="s">
        <v>75</v>
      </c>
      <c r="B168" s="22"/>
      <c r="C168" s="6"/>
    </row>
    <row r="169" spans="1:3" ht="15">
      <c r="A169" s="33" t="s">
        <v>76</v>
      </c>
      <c r="B169" s="21"/>
      <c r="C169" s="6"/>
    </row>
    <row r="170" spans="1:3" ht="15">
      <c r="A170" s="33" t="s">
        <v>77</v>
      </c>
      <c r="B170" s="21"/>
      <c r="C170" s="6"/>
    </row>
    <row r="171" spans="1:3" ht="15">
      <c r="A171" s="31" t="s">
        <v>78</v>
      </c>
      <c r="B171" s="22"/>
      <c r="C171" s="6"/>
    </row>
    <row r="172" spans="1:3" ht="15">
      <c r="A172" s="33" t="s">
        <v>79</v>
      </c>
      <c r="B172" s="21"/>
      <c r="C172" s="6"/>
    </row>
    <row r="173" spans="1:3" ht="15">
      <c r="A173" s="36" t="s">
        <v>80</v>
      </c>
      <c r="B173" s="19"/>
      <c r="C173" s="28"/>
    </row>
    <row r="174" spans="1:3" ht="15">
      <c r="A174" s="6"/>
      <c r="B174" s="18"/>
      <c r="C174" s="6"/>
    </row>
    <row r="175" spans="1:3" ht="15.75">
      <c r="A175" s="37" t="s">
        <v>81</v>
      </c>
      <c r="B175" s="23">
        <f>SUM(B99:B174)</f>
        <v>665198471.4199998</v>
      </c>
      <c r="C175" s="30"/>
    </row>
    <row r="176" spans="1:3" ht="15">
      <c r="A176" s="6" t="s">
        <v>119</v>
      </c>
      <c r="B176" s="6"/>
      <c r="C176" s="6"/>
    </row>
  </sheetData>
  <sheetProtection/>
  <mergeCells count="12">
    <mergeCell ref="A91:C91"/>
    <mergeCell ref="A92:C92"/>
    <mergeCell ref="A93:C93"/>
    <mergeCell ref="A94:C94"/>
    <mergeCell ref="A95:C95"/>
    <mergeCell ref="A6:C6"/>
    <mergeCell ref="A1:C1"/>
    <mergeCell ref="A2:C2"/>
    <mergeCell ref="A3:C3"/>
    <mergeCell ref="A5:C5"/>
    <mergeCell ref="A4:C4"/>
    <mergeCell ref="A90:C9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8"/>
  <sheetViews>
    <sheetView showGridLines="0" tabSelected="1" zoomScale="80" zoomScaleNormal="80" zoomScalePageLayoutView="0" workbookViewId="0" topLeftCell="A154">
      <selection activeCell="D179" sqref="D179"/>
    </sheetView>
  </sheetViews>
  <sheetFormatPr defaultColWidth="9.140625" defaultRowHeight="15"/>
  <cols>
    <col min="1" max="1" width="40.00390625" style="0" customWidth="1"/>
    <col min="2" max="2" width="16.00390625" style="68" bestFit="1" customWidth="1"/>
    <col min="3" max="4" width="15.00390625" style="68" bestFit="1" customWidth="1"/>
    <col min="5" max="5" width="15.00390625" style="0" bestFit="1" customWidth="1"/>
    <col min="6" max="7" width="15.00390625" style="57" bestFit="1" customWidth="1"/>
    <col min="8" max="8" width="15.00390625" style="10" bestFit="1" customWidth="1"/>
    <col min="9" max="9" width="15.00390625" style="62" bestFit="1" customWidth="1"/>
    <col min="10" max="10" width="15.00390625" style="74" bestFit="1" customWidth="1"/>
    <col min="11" max="11" width="12.421875" style="0" bestFit="1" customWidth="1"/>
    <col min="12" max="12" width="11.57421875" style="0" bestFit="1" customWidth="1"/>
    <col min="13" max="13" width="12.28125" style="0" bestFit="1" customWidth="1"/>
    <col min="14" max="14" width="12.7109375" style="0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6" ht="18.75">
      <c r="A1" s="86" t="s">
        <v>96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P1" s="1" t="s">
        <v>94</v>
      </c>
    </row>
    <row r="2" spans="1:16" ht="18.75">
      <c r="A2" s="82" t="s">
        <v>95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83"/>
      <c r="P2" s="2" t="s">
        <v>98</v>
      </c>
    </row>
    <row r="3" spans="1:16" ht="18.75">
      <c r="A3" s="82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83"/>
      <c r="P3" s="2" t="s">
        <v>99</v>
      </c>
    </row>
    <row r="4" spans="1:16" ht="15.75">
      <c r="A4" s="84" t="s">
        <v>106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85"/>
      <c r="P4" s="2" t="s">
        <v>97</v>
      </c>
    </row>
    <row r="5" spans="1:16" ht="15">
      <c r="A5" s="79" t="s">
        <v>36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P5" s="2" t="s">
        <v>100</v>
      </c>
    </row>
    <row r="6" spans="1:16" ht="15">
      <c r="A6" s="79" t="s">
        <v>113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1"/>
      <c r="P6" s="2" t="s">
        <v>101</v>
      </c>
    </row>
    <row r="7" spans="1:27" ht="15.75">
      <c r="A7" s="38" t="s">
        <v>0</v>
      </c>
      <c r="B7" s="48" t="s">
        <v>109</v>
      </c>
      <c r="C7" s="48" t="s">
        <v>82</v>
      </c>
      <c r="D7" s="48" t="s">
        <v>83</v>
      </c>
      <c r="E7" s="7" t="s">
        <v>84</v>
      </c>
      <c r="F7" s="48" t="s">
        <v>85</v>
      </c>
      <c r="G7" s="48" t="s">
        <v>86</v>
      </c>
      <c r="H7" s="7" t="s">
        <v>87</v>
      </c>
      <c r="I7" s="48" t="s">
        <v>88</v>
      </c>
      <c r="J7" s="48" t="s">
        <v>89</v>
      </c>
      <c r="K7" s="7" t="s">
        <v>90</v>
      </c>
      <c r="L7" s="7" t="s">
        <v>91</v>
      </c>
      <c r="M7" s="7" t="s">
        <v>92</v>
      </c>
      <c r="N7" s="7" t="s">
        <v>93</v>
      </c>
      <c r="Z7" s="5">
        <f>SUM(R8:Z8)</f>
        <v>11.029108875781253</v>
      </c>
      <c r="AA7" s="5">
        <f>+Z7+AA8</f>
        <v>13.989108875781252</v>
      </c>
    </row>
    <row r="8" spans="1:27" ht="15">
      <c r="A8" s="31" t="s">
        <v>1</v>
      </c>
      <c r="B8" s="32">
        <f>+C8+D8+E8+F8+G8+H8+I8+J8</f>
        <v>330612979.73</v>
      </c>
      <c r="C8" s="8">
        <f aca="true" t="shared" si="0" ref="C8:J8">+C9+C15+C25+C35+C51+C61+C66+C69</f>
        <v>30175988.35</v>
      </c>
      <c r="D8" s="8">
        <f t="shared" si="0"/>
        <v>40262448.66</v>
      </c>
      <c r="E8" s="8">
        <f t="shared" si="0"/>
        <v>42852128.949999996</v>
      </c>
      <c r="F8" s="8">
        <f t="shared" si="0"/>
        <v>38493552.220000006</v>
      </c>
      <c r="G8" s="8">
        <f t="shared" si="0"/>
        <v>53287255.00000001</v>
      </c>
      <c r="H8" s="8">
        <f t="shared" si="0"/>
        <v>40221693.24</v>
      </c>
      <c r="I8" s="8">
        <f t="shared" si="0"/>
        <v>39785658.76</v>
      </c>
      <c r="J8" s="8">
        <f t="shared" si="0"/>
        <v>45534254.550000004</v>
      </c>
      <c r="K8" s="8"/>
      <c r="L8" s="8"/>
      <c r="M8" s="8"/>
      <c r="N8" s="8"/>
      <c r="R8" s="3">
        <v>1</v>
      </c>
      <c r="S8" s="3">
        <v>1.05</v>
      </c>
      <c r="T8" s="3">
        <f aca="true" t="shared" si="1" ref="T8:Y8">+S8*1.05</f>
        <v>1.1025</v>
      </c>
      <c r="U8" s="3">
        <f t="shared" si="1"/>
        <v>1.1576250000000001</v>
      </c>
      <c r="V8" s="3">
        <f t="shared" si="1"/>
        <v>1.2155062500000002</v>
      </c>
      <c r="W8" s="3">
        <f t="shared" si="1"/>
        <v>1.2762815625000004</v>
      </c>
      <c r="X8" s="3">
        <f t="shared" si="1"/>
        <v>1.3400956406250004</v>
      </c>
      <c r="Y8" s="3">
        <f t="shared" si="1"/>
        <v>1.4071004226562505</v>
      </c>
      <c r="Z8" s="3">
        <v>1.48</v>
      </c>
      <c r="AA8" s="3">
        <f>+Z8*2</f>
        <v>2.96</v>
      </c>
    </row>
    <row r="9" spans="1:18" ht="30">
      <c r="A9" s="31" t="s">
        <v>2</v>
      </c>
      <c r="B9" s="32">
        <f>+C9+D9+E9+F9+G9+H9+I9+J9</f>
        <v>268451950.49</v>
      </c>
      <c r="C9" s="32">
        <f aca="true" t="shared" si="2" ref="C9:J9">C10+C11+C12+C13+C14</f>
        <v>29098361.990000002</v>
      </c>
      <c r="D9" s="32">
        <f t="shared" si="2"/>
        <v>29254321.78</v>
      </c>
      <c r="E9" s="32">
        <f t="shared" si="2"/>
        <v>31761841.63</v>
      </c>
      <c r="F9" s="32">
        <f t="shared" si="2"/>
        <v>31266283.5</v>
      </c>
      <c r="G9" s="32">
        <f t="shared" si="2"/>
        <v>40890575.67</v>
      </c>
      <c r="H9" s="32">
        <f t="shared" si="2"/>
        <v>33296697.31</v>
      </c>
      <c r="I9" s="32">
        <f t="shared" si="2"/>
        <v>32099856.08</v>
      </c>
      <c r="J9" s="32">
        <f t="shared" si="2"/>
        <v>40784012.53</v>
      </c>
      <c r="K9" s="25"/>
      <c r="L9" s="25"/>
      <c r="M9" s="25"/>
      <c r="N9" s="25"/>
      <c r="R9" s="4"/>
    </row>
    <row r="10" spans="1:14" ht="15">
      <c r="A10" s="33" t="s">
        <v>3</v>
      </c>
      <c r="B10" s="58">
        <f>+C10+D10+E10+F10+G10+H10+I10+J10</f>
        <v>225111772.95</v>
      </c>
      <c r="C10" s="34">
        <v>24720380.89</v>
      </c>
      <c r="D10" s="58">
        <v>24849372.03</v>
      </c>
      <c r="E10" s="25">
        <v>26479321.54</v>
      </c>
      <c r="F10" s="49">
        <v>25378960.46</v>
      </c>
      <c r="G10" s="25">
        <f>34460456.4</f>
        <v>34460456.4</v>
      </c>
      <c r="H10" s="25">
        <v>28163908.86</v>
      </c>
      <c r="I10" s="50">
        <v>26875239.72</v>
      </c>
      <c r="J10" s="69">
        <v>34184133.05</v>
      </c>
      <c r="K10" s="25"/>
      <c r="L10" s="25"/>
      <c r="M10" s="25"/>
      <c r="N10" s="25"/>
    </row>
    <row r="11" spans="1:14" ht="15">
      <c r="A11" s="33" t="s">
        <v>4</v>
      </c>
      <c r="B11" s="58">
        <f>+C11+D11+E11+F11+G11+H11+I11+J11</f>
        <v>10197628</v>
      </c>
      <c r="C11" s="63">
        <v>682816</v>
      </c>
      <c r="D11" s="69">
        <v>693816</v>
      </c>
      <c r="E11" s="6">
        <v>1267416</v>
      </c>
      <c r="F11" s="50">
        <v>2090816</v>
      </c>
      <c r="G11" s="50">
        <v>1688316</v>
      </c>
      <c r="H11" s="18">
        <v>1065866</v>
      </c>
      <c r="I11" s="58">
        <v>1277966</v>
      </c>
      <c r="J11" s="70">
        <v>1430616</v>
      </c>
      <c r="K11" s="6"/>
      <c r="L11" s="6"/>
      <c r="M11" s="6"/>
      <c r="N11" s="6"/>
    </row>
    <row r="12" spans="1:14" ht="30">
      <c r="A12" s="33" t="s">
        <v>40</v>
      </c>
      <c r="B12" s="58">
        <f>+C12+D12+E12+F12+G12+H12+I12+J12</f>
        <v>262500</v>
      </c>
      <c r="C12" s="63"/>
      <c r="D12" s="69"/>
      <c r="E12" s="6">
        <v>75000</v>
      </c>
      <c r="F12" s="50"/>
      <c r="G12" s="50">
        <v>75000</v>
      </c>
      <c r="H12" s="6"/>
      <c r="I12" s="58"/>
      <c r="J12" s="70">
        <v>112500</v>
      </c>
      <c r="K12" s="6"/>
      <c r="L12" s="6"/>
      <c r="M12" s="6"/>
      <c r="N12" s="6"/>
    </row>
    <row r="13" spans="1:14" ht="30">
      <c r="A13" s="33" t="s">
        <v>5</v>
      </c>
      <c r="B13" s="58">
        <f aca="true" t="shared" si="3" ref="B13:B72">+C13+D13+E13+F13+G13+H13+I13</f>
        <v>0</v>
      </c>
      <c r="C13" s="63"/>
      <c r="D13" s="69"/>
      <c r="E13" s="6"/>
      <c r="F13" s="50"/>
      <c r="G13" s="50"/>
      <c r="H13" s="6"/>
      <c r="I13" s="58"/>
      <c r="J13" s="70"/>
      <c r="K13" s="6"/>
      <c r="L13" s="6"/>
      <c r="M13" s="6"/>
      <c r="N13" s="6"/>
    </row>
    <row r="14" spans="1:14" ht="30">
      <c r="A14" s="33" t="s">
        <v>6</v>
      </c>
      <c r="B14" s="58">
        <f aca="true" t="shared" si="4" ref="B14:B23">+C14+D14+E14+F14+G14+H14+I14+J14</f>
        <v>32880049.54</v>
      </c>
      <c r="C14" s="63">
        <v>3695165.1</v>
      </c>
      <c r="D14" s="69">
        <v>3711133.75</v>
      </c>
      <c r="E14" s="6">
        <v>3940104.09</v>
      </c>
      <c r="F14" s="50">
        <v>3796507.04</v>
      </c>
      <c r="G14" s="50">
        <v>4666803.27</v>
      </c>
      <c r="H14" s="18">
        <v>4066922.45</v>
      </c>
      <c r="I14" s="58">
        <v>3946650.36</v>
      </c>
      <c r="J14" s="70">
        <v>5056763.48</v>
      </c>
      <c r="K14" s="6"/>
      <c r="L14" s="6"/>
      <c r="M14" s="6"/>
      <c r="N14" s="6"/>
    </row>
    <row r="15" spans="1:14" ht="15">
      <c r="A15" s="31" t="s">
        <v>7</v>
      </c>
      <c r="B15" s="32">
        <f t="shared" si="4"/>
        <v>47280592.529999994</v>
      </c>
      <c r="C15" s="32">
        <f aca="true" t="shared" si="5" ref="C15:J15">C16+C17+C18+C19+C20+C21+C22+C23+C24</f>
        <v>1077626.36</v>
      </c>
      <c r="D15" s="32">
        <f t="shared" si="5"/>
        <v>8484011.969999999</v>
      </c>
      <c r="E15" s="32">
        <f t="shared" si="5"/>
        <v>9363604.719999999</v>
      </c>
      <c r="F15" s="32">
        <f t="shared" si="5"/>
        <v>5067197.449999999</v>
      </c>
      <c r="G15" s="32">
        <f t="shared" si="5"/>
        <v>9717307.95</v>
      </c>
      <c r="H15" s="26">
        <f t="shared" si="5"/>
        <v>5245892.47</v>
      </c>
      <c r="I15" s="26">
        <f t="shared" si="5"/>
        <v>5094257.3</v>
      </c>
      <c r="J15" s="32">
        <f t="shared" si="5"/>
        <v>3230694.31</v>
      </c>
      <c r="K15" s="6"/>
      <c r="L15" s="6"/>
      <c r="M15" s="6"/>
      <c r="N15" s="6"/>
    </row>
    <row r="16" spans="1:14" ht="15">
      <c r="A16" s="33" t="s">
        <v>8</v>
      </c>
      <c r="B16" s="58">
        <f t="shared" si="4"/>
        <v>12053232.7</v>
      </c>
      <c r="C16" s="63">
        <v>1077626.36</v>
      </c>
      <c r="D16" s="69">
        <v>1089759.9</v>
      </c>
      <c r="E16" s="6">
        <v>1902171.57</v>
      </c>
      <c r="F16" s="50">
        <v>1474258.22</v>
      </c>
      <c r="G16" s="50">
        <v>1839328.8</v>
      </c>
      <c r="H16" s="18">
        <v>1497904.69</v>
      </c>
      <c r="I16" s="58">
        <v>1697695.54</v>
      </c>
      <c r="J16" s="70">
        <v>1474487.62</v>
      </c>
      <c r="K16" s="6"/>
      <c r="L16" s="6"/>
      <c r="M16" s="6"/>
      <c r="N16" s="6"/>
    </row>
    <row r="17" spans="1:14" ht="30">
      <c r="A17" s="33" t="s">
        <v>9</v>
      </c>
      <c r="B17" s="58">
        <f t="shared" si="4"/>
        <v>5480719.670000001</v>
      </c>
      <c r="C17" s="63"/>
      <c r="D17" s="69">
        <v>1244396.28</v>
      </c>
      <c r="E17" s="6">
        <v>831141.84</v>
      </c>
      <c r="F17" s="50">
        <v>1042980.2</v>
      </c>
      <c r="G17" s="50">
        <v>449147.01</v>
      </c>
      <c r="H17" s="18">
        <v>1084169.78</v>
      </c>
      <c r="I17" s="58">
        <v>468805.2</v>
      </c>
      <c r="J17" s="70">
        <v>360079.36</v>
      </c>
      <c r="K17" s="6"/>
      <c r="L17" s="6"/>
      <c r="M17" s="6"/>
      <c r="N17" s="6"/>
    </row>
    <row r="18" spans="1:14" ht="15">
      <c r="A18" s="33" t="s">
        <v>10</v>
      </c>
      <c r="B18" s="58">
        <f t="shared" si="4"/>
        <v>3503527.6799999997</v>
      </c>
      <c r="C18" s="63"/>
      <c r="D18" s="69">
        <v>122500</v>
      </c>
      <c r="E18" s="6">
        <v>467650</v>
      </c>
      <c r="F18" s="50">
        <v>388914.52</v>
      </c>
      <c r="G18" s="50">
        <v>567949</v>
      </c>
      <c r="H18" s="18">
        <v>800071.49</v>
      </c>
      <c r="I18" s="58">
        <v>482227.92</v>
      </c>
      <c r="J18" s="70">
        <v>674214.75</v>
      </c>
      <c r="K18" s="6"/>
      <c r="L18" s="6"/>
      <c r="M18" s="6"/>
      <c r="N18" s="6"/>
    </row>
    <row r="19" spans="1:14" ht="15">
      <c r="A19" s="33" t="s">
        <v>11</v>
      </c>
      <c r="B19" s="58">
        <f t="shared" si="4"/>
        <v>2454818</v>
      </c>
      <c r="C19" s="63"/>
      <c r="D19" s="69">
        <v>2400</v>
      </c>
      <c r="E19" s="6">
        <v>853</v>
      </c>
      <c r="F19" s="50">
        <v>579786</v>
      </c>
      <c r="G19" s="50">
        <v>199900</v>
      </c>
      <c r="H19" s="18">
        <v>720534</v>
      </c>
      <c r="I19" s="58">
        <v>652177</v>
      </c>
      <c r="J19" s="70">
        <v>299168</v>
      </c>
      <c r="K19" s="6"/>
      <c r="L19" s="6"/>
      <c r="M19" s="6"/>
      <c r="N19" s="6"/>
    </row>
    <row r="20" spans="1:14" ht="15">
      <c r="A20" s="33" t="s">
        <v>12</v>
      </c>
      <c r="B20" s="58">
        <f t="shared" si="4"/>
        <v>443627.11</v>
      </c>
      <c r="C20" s="63"/>
      <c r="D20" s="69"/>
      <c r="E20" s="6">
        <v>57200</v>
      </c>
      <c r="F20" s="50">
        <v>118590</v>
      </c>
      <c r="G20" s="50">
        <v>50486</v>
      </c>
      <c r="H20" s="18">
        <v>94223</v>
      </c>
      <c r="I20" s="58">
        <v>28467.5</v>
      </c>
      <c r="J20" s="70">
        <v>94660.61</v>
      </c>
      <c r="K20" s="6"/>
      <c r="L20" s="6"/>
      <c r="M20" s="6"/>
      <c r="N20" s="6"/>
    </row>
    <row r="21" spans="1:14" ht="15">
      <c r="A21" s="33" t="s">
        <v>13</v>
      </c>
      <c r="B21" s="58">
        <f t="shared" si="4"/>
        <v>68530.11</v>
      </c>
      <c r="C21" s="63"/>
      <c r="D21" s="69">
        <v>68530.11</v>
      </c>
      <c r="E21" s="6"/>
      <c r="F21" s="50"/>
      <c r="G21" s="50"/>
      <c r="H21" s="6"/>
      <c r="I21" s="58"/>
      <c r="J21" s="70"/>
      <c r="K21" s="6"/>
      <c r="L21" s="6"/>
      <c r="M21" s="6"/>
      <c r="N21" s="6"/>
    </row>
    <row r="22" spans="1:14" ht="45">
      <c r="A22" s="33" t="s">
        <v>14</v>
      </c>
      <c r="B22" s="58">
        <f t="shared" si="4"/>
        <v>1191418.4100000001</v>
      </c>
      <c r="C22" s="63"/>
      <c r="D22" s="69">
        <v>109504</v>
      </c>
      <c r="E22" s="6">
        <v>171041</v>
      </c>
      <c r="F22" s="50">
        <v>228250.11</v>
      </c>
      <c r="G22" s="50">
        <v>366364.43</v>
      </c>
      <c r="H22" s="18">
        <v>4694.81</v>
      </c>
      <c r="I22" s="58">
        <v>159570.09</v>
      </c>
      <c r="J22" s="70">
        <v>151993.97</v>
      </c>
      <c r="K22" s="6"/>
      <c r="L22" s="6"/>
      <c r="M22" s="6"/>
      <c r="N22" s="6"/>
    </row>
    <row r="23" spans="1:14" ht="30">
      <c r="A23" s="33" t="s">
        <v>15</v>
      </c>
      <c r="B23" s="58">
        <f t="shared" si="4"/>
        <v>22084718.849999998</v>
      </c>
      <c r="C23" s="63"/>
      <c r="D23" s="69">
        <v>5846921.68</v>
      </c>
      <c r="E23" s="6">
        <v>5933547.31</v>
      </c>
      <c r="F23" s="50">
        <v>1234418.4</v>
      </c>
      <c r="G23" s="50">
        <v>6244132.71</v>
      </c>
      <c r="H23" s="18">
        <v>1044294.7</v>
      </c>
      <c r="I23" s="58">
        <v>1605314.05</v>
      </c>
      <c r="J23" s="70">
        <v>176090</v>
      </c>
      <c r="K23" s="6"/>
      <c r="L23" s="6"/>
      <c r="M23" s="6"/>
      <c r="N23" s="6"/>
    </row>
    <row r="24" spans="1:14" ht="30">
      <c r="A24" s="33" t="s">
        <v>41</v>
      </c>
      <c r="B24" s="58">
        <f t="shared" si="3"/>
        <v>0</v>
      </c>
      <c r="C24" s="63"/>
      <c r="D24" s="69"/>
      <c r="E24" s="6"/>
      <c r="F24" s="50"/>
      <c r="G24" s="50"/>
      <c r="H24" s="6"/>
      <c r="I24" s="58"/>
      <c r="J24" s="70"/>
      <c r="K24" s="6"/>
      <c r="L24" s="6"/>
      <c r="M24" s="6"/>
      <c r="N24" s="6"/>
    </row>
    <row r="25" spans="1:14" ht="15">
      <c r="A25" s="31" t="s">
        <v>16</v>
      </c>
      <c r="B25" s="32">
        <f>+C25+D25+E25+F25+G25+H25+I25+J25</f>
        <v>12540170.780000001</v>
      </c>
      <c r="C25" s="20"/>
      <c r="D25" s="32">
        <f aca="true" t="shared" si="6" ref="D25:J25">D26+D27+D28+D29+D30+D31+D32+D33+D34</f>
        <v>2524114.91</v>
      </c>
      <c r="E25" s="32">
        <f t="shared" si="6"/>
        <v>1726682.6</v>
      </c>
      <c r="F25" s="32">
        <f t="shared" si="6"/>
        <v>1994871.27</v>
      </c>
      <c r="G25" s="32">
        <f t="shared" si="6"/>
        <v>1581088.3599999999</v>
      </c>
      <c r="H25" s="26">
        <f t="shared" si="6"/>
        <v>1582589.47</v>
      </c>
      <c r="I25" s="26">
        <f t="shared" si="6"/>
        <v>1611276.46</v>
      </c>
      <c r="J25" s="32">
        <f t="shared" si="6"/>
        <v>1519547.71</v>
      </c>
      <c r="K25" s="6"/>
      <c r="L25" s="6"/>
      <c r="M25" s="6"/>
      <c r="N25" s="6"/>
    </row>
    <row r="26" spans="1:14" ht="30">
      <c r="A26" s="33" t="s">
        <v>17</v>
      </c>
      <c r="B26" s="58">
        <f>+C26+D26+E26+F26+G26+H26+I26+J26</f>
        <v>1552017.4700000002</v>
      </c>
      <c r="C26" s="63"/>
      <c r="D26" s="69">
        <v>7080</v>
      </c>
      <c r="E26" s="6">
        <v>144662.18</v>
      </c>
      <c r="F26" s="50">
        <v>96615</v>
      </c>
      <c r="G26" s="50">
        <v>248842.62</v>
      </c>
      <c r="H26" s="18">
        <v>549969.03</v>
      </c>
      <c r="I26" s="58">
        <v>429374.64</v>
      </c>
      <c r="J26" s="70">
        <v>75474</v>
      </c>
      <c r="K26" s="6"/>
      <c r="L26" s="6"/>
      <c r="M26" s="6"/>
      <c r="N26" s="6"/>
    </row>
    <row r="27" spans="1:14" ht="15">
      <c r="A27" s="33" t="s">
        <v>18</v>
      </c>
      <c r="B27" s="58">
        <f>+C27+D27+E27+F27+G27+H27+I27+J27</f>
        <v>833468.78</v>
      </c>
      <c r="C27" s="63"/>
      <c r="D27" s="69">
        <v>77880</v>
      </c>
      <c r="E27" s="6">
        <v>26794.41</v>
      </c>
      <c r="F27" s="50">
        <v>590515.47</v>
      </c>
      <c r="G27" s="50">
        <v>41854.6</v>
      </c>
      <c r="H27" s="18">
        <v>1570</v>
      </c>
      <c r="I27" s="58">
        <v>7670</v>
      </c>
      <c r="J27" s="70">
        <v>87184.3</v>
      </c>
      <c r="K27" s="6"/>
      <c r="L27" s="6"/>
      <c r="M27" s="6"/>
      <c r="N27" s="6"/>
    </row>
    <row r="28" spans="1:14" ht="30">
      <c r="A28" s="33" t="s">
        <v>19</v>
      </c>
      <c r="B28" s="58">
        <f>+C28+D28+E28+F28+G28+H28+I28+J28</f>
        <v>1066804.69</v>
      </c>
      <c r="C28" s="63"/>
      <c r="D28" s="69">
        <v>305620</v>
      </c>
      <c r="E28" s="6">
        <v>457700</v>
      </c>
      <c r="F28" s="50">
        <v>50740</v>
      </c>
      <c r="G28" s="50">
        <v>101129.7</v>
      </c>
      <c r="H28" s="18">
        <v>756</v>
      </c>
      <c r="I28" s="58">
        <v>13543.76</v>
      </c>
      <c r="J28" s="70">
        <v>137315.23</v>
      </c>
      <c r="K28" s="6"/>
      <c r="L28" s="6"/>
      <c r="M28" s="6"/>
      <c r="N28" s="6"/>
    </row>
    <row r="29" spans="1:14" ht="15">
      <c r="A29" s="33" t="s">
        <v>20</v>
      </c>
      <c r="B29" s="58">
        <f t="shared" si="3"/>
        <v>0</v>
      </c>
      <c r="C29" s="63"/>
      <c r="D29" s="69"/>
      <c r="E29" s="6"/>
      <c r="F29" s="50"/>
      <c r="G29" s="50"/>
      <c r="H29" s="6"/>
      <c r="I29" s="58"/>
      <c r="J29" s="70"/>
      <c r="K29" s="6"/>
      <c r="L29" s="6"/>
      <c r="M29" s="6"/>
      <c r="N29" s="6"/>
    </row>
    <row r="30" spans="1:14" ht="30">
      <c r="A30" s="33" t="s">
        <v>21</v>
      </c>
      <c r="B30" s="58">
        <f>+C30+D30+E30+F30+G30+H30+I30+J30</f>
        <v>1985034.07</v>
      </c>
      <c r="C30" s="63"/>
      <c r="D30" s="69">
        <v>1542850</v>
      </c>
      <c r="E30" s="6">
        <v>16520</v>
      </c>
      <c r="F30" s="50">
        <v>11250</v>
      </c>
      <c r="G30" s="50">
        <v>149811.62</v>
      </c>
      <c r="H30" s="18">
        <v>139464.94</v>
      </c>
      <c r="I30" s="58">
        <v>59629.81</v>
      </c>
      <c r="J30" s="70">
        <v>65507.7</v>
      </c>
      <c r="K30" s="6"/>
      <c r="L30" s="6"/>
      <c r="M30" s="6"/>
      <c r="N30" s="6"/>
    </row>
    <row r="31" spans="1:14" ht="30">
      <c r="A31" s="33" t="s">
        <v>22</v>
      </c>
      <c r="B31" s="58">
        <f>+C31+D31+E31+F31+G31+H31+I31+J31</f>
        <v>62183.26</v>
      </c>
      <c r="C31" s="63"/>
      <c r="D31" s="69"/>
      <c r="E31" s="6">
        <v>200.01</v>
      </c>
      <c r="F31" s="50">
        <v>14986</v>
      </c>
      <c r="G31" s="50">
        <v>624</v>
      </c>
      <c r="H31" s="18">
        <v>45494.24</v>
      </c>
      <c r="I31" s="58">
        <v>879.01</v>
      </c>
      <c r="J31" s="70"/>
      <c r="K31" s="6"/>
      <c r="L31" s="6"/>
      <c r="M31" s="6"/>
      <c r="N31" s="6"/>
    </row>
    <row r="32" spans="1:14" ht="30">
      <c r="A32" s="33" t="s">
        <v>23</v>
      </c>
      <c r="B32" s="58">
        <f>+C32+D32+E32+F32+G32+H32+I32+J32</f>
        <v>6485368.41</v>
      </c>
      <c r="C32" s="63"/>
      <c r="D32" s="69">
        <v>530200</v>
      </c>
      <c r="E32" s="6">
        <v>1054000</v>
      </c>
      <c r="F32" s="50">
        <v>1063100</v>
      </c>
      <c r="G32" s="50">
        <v>914742.94</v>
      </c>
      <c r="H32" s="18">
        <v>752438.03</v>
      </c>
      <c r="I32" s="58">
        <v>1066187.44</v>
      </c>
      <c r="J32" s="70">
        <v>1104700</v>
      </c>
      <c r="K32" s="6"/>
      <c r="L32" s="6"/>
      <c r="M32" s="6"/>
      <c r="N32" s="6"/>
    </row>
    <row r="33" spans="1:14" ht="45">
      <c r="A33" s="33" t="s">
        <v>42</v>
      </c>
      <c r="B33" s="58">
        <f t="shared" si="3"/>
        <v>0</v>
      </c>
      <c r="C33" s="63"/>
      <c r="D33" s="69"/>
      <c r="E33" s="6"/>
      <c r="F33" s="50"/>
      <c r="G33" s="50"/>
      <c r="H33" s="6"/>
      <c r="I33" s="58"/>
      <c r="J33" s="70"/>
      <c r="K33" s="6"/>
      <c r="L33" s="6"/>
      <c r="M33" s="6"/>
      <c r="N33" s="6"/>
    </row>
    <row r="34" spans="1:14" ht="15">
      <c r="A34" s="33" t="s">
        <v>24</v>
      </c>
      <c r="B34" s="58">
        <f>+C34+D34+E34+F34+G34+H34+I34+J34</f>
        <v>555294.1</v>
      </c>
      <c r="C34" s="63"/>
      <c r="D34" s="69">
        <v>60484.91</v>
      </c>
      <c r="E34" s="6">
        <v>26806</v>
      </c>
      <c r="F34" s="50">
        <v>167664.8</v>
      </c>
      <c r="G34" s="50">
        <v>124082.88</v>
      </c>
      <c r="H34" s="18">
        <v>92897.23</v>
      </c>
      <c r="I34" s="58">
        <v>33991.8</v>
      </c>
      <c r="J34" s="70">
        <v>49366.48</v>
      </c>
      <c r="K34" s="6"/>
      <c r="L34" s="6"/>
      <c r="M34" s="6"/>
      <c r="N34" s="6"/>
    </row>
    <row r="35" spans="1:14" ht="15">
      <c r="A35" s="31" t="s">
        <v>25</v>
      </c>
      <c r="B35" s="32">
        <f>+C35+D35+E35+F35+G35+H35+I35+J35</f>
        <v>7315</v>
      </c>
      <c r="C35" s="20"/>
      <c r="D35" s="69"/>
      <c r="E35" s="6"/>
      <c r="F35" s="50"/>
      <c r="G35" s="50">
        <f>G36</f>
        <v>7315</v>
      </c>
      <c r="H35" s="6"/>
      <c r="I35" s="58"/>
      <c r="J35" s="70"/>
      <c r="K35" s="6"/>
      <c r="L35" s="6"/>
      <c r="M35" s="6"/>
      <c r="N35" s="6"/>
    </row>
    <row r="36" spans="1:14" ht="30">
      <c r="A36" s="33" t="s">
        <v>26</v>
      </c>
      <c r="B36" s="58">
        <f>+C36+D36+E36+F36+G36+H36+I36+J36</f>
        <v>7315</v>
      </c>
      <c r="C36" s="63"/>
      <c r="D36" s="69"/>
      <c r="E36" s="6"/>
      <c r="F36" s="50"/>
      <c r="G36" s="50">
        <v>7315</v>
      </c>
      <c r="H36" s="6"/>
      <c r="I36" s="58"/>
      <c r="J36" s="70"/>
      <c r="K36" s="6"/>
      <c r="L36" s="6"/>
      <c r="M36" s="6"/>
      <c r="N36" s="6"/>
    </row>
    <row r="37" spans="1:14" ht="30">
      <c r="A37" s="33" t="s">
        <v>43</v>
      </c>
      <c r="B37" s="58">
        <f t="shared" si="3"/>
        <v>0</v>
      </c>
      <c r="C37" s="63"/>
      <c r="D37" s="69"/>
      <c r="E37" s="6"/>
      <c r="F37" s="50"/>
      <c r="G37" s="50"/>
      <c r="H37" s="6"/>
      <c r="I37" s="58"/>
      <c r="J37" s="70"/>
      <c r="K37" s="6"/>
      <c r="L37" s="6"/>
      <c r="M37" s="6"/>
      <c r="N37" s="6"/>
    </row>
    <row r="38" spans="1:14" ht="30">
      <c r="A38" s="33" t="s">
        <v>44</v>
      </c>
      <c r="B38" s="58">
        <f t="shared" si="3"/>
        <v>0</v>
      </c>
      <c r="C38" s="63"/>
      <c r="D38" s="69"/>
      <c r="E38" s="6"/>
      <c r="F38" s="50"/>
      <c r="G38" s="50"/>
      <c r="H38" s="6"/>
      <c r="I38" s="58"/>
      <c r="J38" s="70"/>
      <c r="K38" s="6"/>
      <c r="L38" s="6"/>
      <c r="M38" s="6"/>
      <c r="N38" s="6"/>
    </row>
    <row r="39" spans="1:14" ht="30">
      <c r="A39" s="33" t="s">
        <v>45</v>
      </c>
      <c r="B39" s="58">
        <f t="shared" si="3"/>
        <v>0</v>
      </c>
      <c r="C39" s="63"/>
      <c r="D39" s="69"/>
      <c r="E39" s="6"/>
      <c r="F39" s="50"/>
      <c r="G39" s="50"/>
      <c r="H39" s="6"/>
      <c r="I39" s="58"/>
      <c r="J39" s="70"/>
      <c r="K39" s="6"/>
      <c r="L39" s="6"/>
      <c r="M39" s="6"/>
      <c r="N39" s="6"/>
    </row>
    <row r="40" spans="1:14" ht="30">
      <c r="A40" s="33" t="s">
        <v>46</v>
      </c>
      <c r="B40" s="58">
        <f t="shared" si="3"/>
        <v>0</v>
      </c>
      <c r="C40" s="63"/>
      <c r="D40" s="69"/>
      <c r="E40" s="6"/>
      <c r="F40" s="50"/>
      <c r="G40" s="50"/>
      <c r="H40" s="6"/>
      <c r="I40" s="58"/>
      <c r="J40" s="70"/>
      <c r="K40" s="6"/>
      <c r="L40" s="6"/>
      <c r="M40" s="6"/>
      <c r="N40" s="6"/>
    </row>
    <row r="41" spans="1:14" ht="30">
      <c r="A41" s="33" t="s">
        <v>27</v>
      </c>
      <c r="B41" s="58">
        <f t="shared" si="3"/>
        <v>0</v>
      </c>
      <c r="C41" s="63"/>
      <c r="D41" s="69"/>
      <c r="E41" s="6"/>
      <c r="F41" s="50"/>
      <c r="G41" s="50"/>
      <c r="H41" s="6"/>
      <c r="I41" s="58"/>
      <c r="J41" s="70"/>
      <c r="K41" s="6"/>
      <c r="L41" s="6"/>
      <c r="M41" s="6"/>
      <c r="N41" s="6"/>
    </row>
    <row r="42" spans="1:14" ht="30">
      <c r="A42" s="33" t="s">
        <v>47</v>
      </c>
      <c r="B42" s="58">
        <f t="shared" si="3"/>
        <v>0</v>
      </c>
      <c r="C42" s="63"/>
      <c r="D42" s="69"/>
      <c r="E42" s="6"/>
      <c r="F42" s="50"/>
      <c r="G42" s="50"/>
      <c r="H42" s="6"/>
      <c r="I42" s="58"/>
      <c r="J42" s="70"/>
      <c r="K42" s="6"/>
      <c r="L42" s="6"/>
      <c r="M42" s="6"/>
      <c r="N42" s="6"/>
    </row>
    <row r="43" spans="1:14" ht="15">
      <c r="A43" s="31" t="s">
        <v>48</v>
      </c>
      <c r="B43" s="58">
        <f t="shared" si="3"/>
        <v>0</v>
      </c>
      <c r="C43" s="20"/>
      <c r="D43" s="69"/>
      <c r="E43" s="6"/>
      <c r="F43" s="50"/>
      <c r="G43" s="50"/>
      <c r="H43" s="6"/>
      <c r="I43" s="58"/>
      <c r="J43" s="70"/>
      <c r="K43" s="6"/>
      <c r="L43" s="6"/>
      <c r="M43" s="6"/>
      <c r="N43" s="6"/>
    </row>
    <row r="44" spans="1:14" ht="30">
      <c r="A44" s="33" t="s">
        <v>49</v>
      </c>
      <c r="B44" s="58">
        <f t="shared" si="3"/>
        <v>0</v>
      </c>
      <c r="C44" s="63"/>
      <c r="D44" s="69"/>
      <c r="E44" s="6"/>
      <c r="F44" s="50"/>
      <c r="G44" s="50"/>
      <c r="H44" s="6"/>
      <c r="I44" s="58"/>
      <c r="J44" s="70"/>
      <c r="K44" s="6"/>
      <c r="L44" s="6"/>
      <c r="M44" s="6"/>
      <c r="N44" s="6"/>
    </row>
    <row r="45" spans="1:14" ht="30">
      <c r="A45" s="33" t="s">
        <v>50</v>
      </c>
      <c r="B45" s="58">
        <f t="shared" si="3"/>
        <v>0</v>
      </c>
      <c r="C45" s="63"/>
      <c r="D45" s="69"/>
      <c r="E45" s="6"/>
      <c r="F45" s="50"/>
      <c r="G45" s="50"/>
      <c r="H45" s="6"/>
      <c r="I45" s="58"/>
      <c r="J45" s="70"/>
      <c r="K45" s="6"/>
      <c r="L45" s="6"/>
      <c r="M45" s="6"/>
      <c r="N45" s="6"/>
    </row>
    <row r="46" spans="1:14" ht="30">
      <c r="A46" s="33" t="s">
        <v>51</v>
      </c>
      <c r="B46" s="58">
        <f t="shared" si="3"/>
        <v>0</v>
      </c>
      <c r="C46" s="63"/>
      <c r="D46" s="69"/>
      <c r="E46" s="6"/>
      <c r="F46" s="50"/>
      <c r="G46" s="50"/>
      <c r="H46" s="6"/>
      <c r="I46" s="58"/>
      <c r="J46" s="70"/>
      <c r="K46" s="6"/>
      <c r="L46" s="6"/>
      <c r="M46" s="6"/>
      <c r="N46" s="6"/>
    </row>
    <row r="47" spans="1:14" ht="30">
      <c r="A47" s="33" t="s">
        <v>52</v>
      </c>
      <c r="B47" s="58">
        <f t="shared" si="3"/>
        <v>0</v>
      </c>
      <c r="C47" s="63"/>
      <c r="D47" s="69"/>
      <c r="E47" s="6"/>
      <c r="F47" s="50"/>
      <c r="G47" s="50"/>
      <c r="H47" s="6"/>
      <c r="I47" s="58"/>
      <c r="J47" s="70"/>
      <c r="K47" s="6"/>
      <c r="L47" s="6"/>
      <c r="M47" s="6"/>
      <c r="N47" s="6"/>
    </row>
    <row r="48" spans="1:14" ht="30">
      <c r="A48" s="33" t="s">
        <v>53</v>
      </c>
      <c r="B48" s="58">
        <f t="shared" si="3"/>
        <v>0</v>
      </c>
      <c r="C48" s="63"/>
      <c r="D48" s="69"/>
      <c r="E48" s="6"/>
      <c r="F48" s="50"/>
      <c r="G48" s="50"/>
      <c r="H48" s="6"/>
      <c r="I48" s="58"/>
      <c r="J48" s="70"/>
      <c r="K48" s="6"/>
      <c r="L48" s="6"/>
      <c r="M48" s="6"/>
      <c r="N48" s="6"/>
    </row>
    <row r="49" spans="1:14" ht="30">
      <c r="A49" s="33" t="s">
        <v>54</v>
      </c>
      <c r="B49" s="58">
        <f t="shared" si="3"/>
        <v>0</v>
      </c>
      <c r="C49" s="63"/>
      <c r="D49" s="69"/>
      <c r="E49" s="6"/>
      <c r="F49" s="50"/>
      <c r="G49" s="50"/>
      <c r="H49" s="6"/>
      <c r="I49" s="58"/>
      <c r="J49" s="70"/>
      <c r="K49" s="6"/>
      <c r="L49" s="6"/>
      <c r="M49" s="6"/>
      <c r="N49" s="6"/>
    </row>
    <row r="50" spans="1:14" ht="30">
      <c r="A50" s="33" t="s">
        <v>55</v>
      </c>
      <c r="B50" s="58">
        <f t="shared" si="3"/>
        <v>0</v>
      </c>
      <c r="C50" s="63"/>
      <c r="D50" s="69"/>
      <c r="E50" s="6"/>
      <c r="F50" s="50"/>
      <c r="G50" s="50"/>
      <c r="H50" s="6"/>
      <c r="I50" s="58"/>
      <c r="J50" s="70"/>
      <c r="K50" s="6"/>
      <c r="L50" s="6"/>
      <c r="M50" s="6"/>
      <c r="N50" s="6"/>
    </row>
    <row r="51" spans="1:14" ht="30">
      <c r="A51" s="31" t="s">
        <v>28</v>
      </c>
      <c r="B51" s="32">
        <f>+C51+D51+E51+F51+G51+H51+I51+J51</f>
        <v>2332950.93</v>
      </c>
      <c r="C51" s="20"/>
      <c r="D51" s="69"/>
      <c r="E51" s="6"/>
      <c r="F51" s="26">
        <f>F52+F53+F54+F55+F56+F57+F58+F59+F60</f>
        <v>165200</v>
      </c>
      <c r="G51" s="26">
        <f>G52+G53+G54+G55+G56+G57+G58+G59+G60</f>
        <v>1090968.02</v>
      </c>
      <c r="H51" s="26">
        <f>H52+H53+H54+H55+H56+H57+H58+H59+H60</f>
        <v>96513.99</v>
      </c>
      <c r="I51" s="26">
        <f>I52+I53+I54+I55+I56+I57+I58+I59+I60</f>
        <v>980268.92</v>
      </c>
      <c r="J51" s="32">
        <f>J52+J53+J54+J55+J56+J57+J58+J59+J60</f>
        <v>0</v>
      </c>
      <c r="K51" s="6"/>
      <c r="L51" s="6"/>
      <c r="M51" s="6"/>
      <c r="N51" s="6"/>
    </row>
    <row r="52" spans="1:14" ht="15">
      <c r="A52" s="33" t="s">
        <v>29</v>
      </c>
      <c r="B52" s="58">
        <f>+C52+D52+E52+F52+G52+H52+I52+J52</f>
        <v>911950.54</v>
      </c>
      <c r="C52" s="63"/>
      <c r="D52" s="69"/>
      <c r="E52" s="6"/>
      <c r="F52" s="50"/>
      <c r="G52" s="50"/>
      <c r="H52" s="18">
        <v>93574</v>
      </c>
      <c r="I52" s="58">
        <v>818376.54</v>
      </c>
      <c r="J52" s="70"/>
      <c r="K52" s="6"/>
      <c r="L52" s="6"/>
      <c r="M52" s="6"/>
      <c r="N52" s="6"/>
    </row>
    <row r="53" spans="1:14" ht="30">
      <c r="A53" s="33" t="s">
        <v>30</v>
      </c>
      <c r="B53" s="58">
        <f t="shared" si="3"/>
        <v>0</v>
      </c>
      <c r="C53" s="63"/>
      <c r="D53" s="69"/>
      <c r="E53" s="6"/>
      <c r="F53" s="50"/>
      <c r="G53" s="50"/>
      <c r="H53" s="6"/>
      <c r="I53" s="58"/>
      <c r="J53" s="70"/>
      <c r="K53" s="6"/>
      <c r="L53" s="6"/>
      <c r="M53" s="6"/>
      <c r="N53" s="6"/>
    </row>
    <row r="54" spans="1:14" ht="30">
      <c r="A54" s="33" t="s">
        <v>31</v>
      </c>
      <c r="B54" s="58">
        <f t="shared" si="3"/>
        <v>0</v>
      </c>
      <c r="C54" s="63"/>
      <c r="D54" s="69"/>
      <c r="E54" s="6"/>
      <c r="F54" s="50"/>
      <c r="G54" s="50"/>
      <c r="H54" s="6"/>
      <c r="I54" s="58"/>
      <c r="J54" s="70"/>
      <c r="K54" s="6"/>
      <c r="L54" s="6"/>
      <c r="M54" s="6"/>
      <c r="N54" s="6"/>
    </row>
    <row r="55" spans="1:14" ht="30">
      <c r="A55" s="33" t="s">
        <v>32</v>
      </c>
      <c r="B55" s="58">
        <f>+C55+D55+E55+F55+G55+H55+I55</f>
        <v>751200</v>
      </c>
      <c r="C55" s="63"/>
      <c r="D55" s="69"/>
      <c r="E55" s="6"/>
      <c r="F55" s="50">
        <v>165200</v>
      </c>
      <c r="G55" s="50">
        <v>586000</v>
      </c>
      <c r="H55" s="18"/>
      <c r="I55" s="58"/>
      <c r="J55" s="70"/>
      <c r="K55" s="6"/>
      <c r="L55" s="6"/>
      <c r="M55" s="6"/>
      <c r="N55" s="6"/>
    </row>
    <row r="56" spans="1:14" ht="30">
      <c r="A56" s="33" t="s">
        <v>33</v>
      </c>
      <c r="B56" s="58">
        <f t="shared" si="3"/>
        <v>198395.19</v>
      </c>
      <c r="C56" s="63"/>
      <c r="D56" s="69"/>
      <c r="E56" s="6"/>
      <c r="F56" s="50"/>
      <c r="G56" s="50">
        <v>195455.2</v>
      </c>
      <c r="H56" s="18">
        <v>2939.99</v>
      </c>
      <c r="I56" s="58"/>
      <c r="J56" s="70"/>
      <c r="K56" s="6"/>
      <c r="L56" s="6"/>
      <c r="M56" s="6"/>
      <c r="N56" s="6"/>
    </row>
    <row r="57" spans="1:14" ht="30">
      <c r="A57" s="33" t="s">
        <v>56</v>
      </c>
      <c r="B57" s="58">
        <f t="shared" si="3"/>
        <v>0</v>
      </c>
      <c r="C57" s="63"/>
      <c r="D57" s="69"/>
      <c r="E57" s="6"/>
      <c r="F57" s="50"/>
      <c r="G57" s="50"/>
      <c r="H57" s="6"/>
      <c r="I57" s="58"/>
      <c r="J57" s="70"/>
      <c r="K57" s="6"/>
      <c r="L57" s="6"/>
      <c r="M57" s="6"/>
      <c r="N57" s="6"/>
    </row>
    <row r="58" spans="1:14" ht="30">
      <c r="A58" s="33" t="s">
        <v>57</v>
      </c>
      <c r="B58" s="58">
        <f t="shared" si="3"/>
        <v>0</v>
      </c>
      <c r="C58" s="63"/>
      <c r="D58" s="69"/>
      <c r="E58" s="6"/>
      <c r="F58" s="50"/>
      <c r="G58" s="50"/>
      <c r="H58" s="6"/>
      <c r="I58" s="58"/>
      <c r="J58" s="70"/>
      <c r="K58" s="6"/>
      <c r="L58" s="6"/>
      <c r="M58" s="6"/>
      <c r="N58" s="6"/>
    </row>
    <row r="59" spans="1:14" ht="30" customHeight="1">
      <c r="A59" s="33" t="s">
        <v>34</v>
      </c>
      <c r="B59" s="58">
        <f t="shared" si="3"/>
        <v>471405.2</v>
      </c>
      <c r="C59" s="63"/>
      <c r="D59" s="69"/>
      <c r="E59" s="6"/>
      <c r="F59" s="50"/>
      <c r="G59" s="50">
        <v>309512.82</v>
      </c>
      <c r="H59" s="18">
        <v>0</v>
      </c>
      <c r="I59" s="58">
        <v>161892.38</v>
      </c>
      <c r="J59" s="70"/>
      <c r="K59" s="6"/>
      <c r="L59" s="6"/>
      <c r="M59" s="6"/>
      <c r="N59" s="6"/>
    </row>
    <row r="60" spans="1:14" ht="30" customHeight="1">
      <c r="A60" s="33" t="s">
        <v>58</v>
      </c>
      <c r="B60" s="58">
        <f t="shared" si="3"/>
        <v>0</v>
      </c>
      <c r="C60" s="63"/>
      <c r="D60" s="69"/>
      <c r="E60" s="6"/>
      <c r="F60" s="50"/>
      <c r="G60" s="50"/>
      <c r="H60" s="6"/>
      <c r="I60" s="58"/>
      <c r="J60" s="70"/>
      <c r="K60" s="6"/>
      <c r="L60" s="6"/>
      <c r="M60" s="6"/>
      <c r="N60" s="6"/>
    </row>
    <row r="61" spans="1:14" ht="15">
      <c r="A61" s="31" t="s">
        <v>59</v>
      </c>
      <c r="B61" s="58">
        <f t="shared" si="3"/>
        <v>0</v>
      </c>
      <c r="C61" s="20"/>
      <c r="D61" s="69"/>
      <c r="E61" s="6"/>
      <c r="F61" s="50"/>
      <c r="G61" s="50"/>
      <c r="H61" s="6"/>
      <c r="I61" s="58"/>
      <c r="J61" s="70"/>
      <c r="K61" s="6"/>
      <c r="L61" s="6"/>
      <c r="M61" s="6"/>
      <c r="N61" s="6"/>
    </row>
    <row r="62" spans="1:14" ht="15">
      <c r="A62" s="33" t="s">
        <v>60</v>
      </c>
      <c r="B62" s="58">
        <f t="shared" si="3"/>
        <v>0</v>
      </c>
      <c r="C62" s="63"/>
      <c r="D62" s="69"/>
      <c r="E62" s="6"/>
      <c r="F62" s="50"/>
      <c r="G62" s="50"/>
      <c r="H62" s="6"/>
      <c r="I62" s="58"/>
      <c r="J62" s="70"/>
      <c r="K62" s="6"/>
      <c r="L62" s="6"/>
      <c r="M62" s="6"/>
      <c r="N62" s="6"/>
    </row>
    <row r="63" spans="1:14" ht="15">
      <c r="A63" s="33" t="s">
        <v>61</v>
      </c>
      <c r="B63" s="58">
        <f t="shared" si="3"/>
        <v>0</v>
      </c>
      <c r="C63" s="63"/>
      <c r="D63" s="69"/>
      <c r="E63" s="6"/>
      <c r="F63" s="50"/>
      <c r="G63" s="50"/>
      <c r="H63" s="6"/>
      <c r="I63" s="58"/>
      <c r="J63" s="70"/>
      <c r="K63" s="6"/>
      <c r="L63" s="6"/>
      <c r="M63" s="6"/>
      <c r="N63" s="6"/>
    </row>
    <row r="64" spans="1:14" ht="30">
      <c r="A64" s="33" t="s">
        <v>62</v>
      </c>
      <c r="B64" s="58">
        <f t="shared" si="3"/>
        <v>0</v>
      </c>
      <c r="C64" s="63"/>
      <c r="D64" s="69"/>
      <c r="E64" s="6"/>
      <c r="F64" s="50"/>
      <c r="G64" s="50"/>
      <c r="H64" s="6"/>
      <c r="I64" s="58"/>
      <c r="J64" s="70"/>
      <c r="K64" s="6"/>
      <c r="L64" s="6"/>
      <c r="M64" s="6"/>
      <c r="N64" s="6"/>
    </row>
    <row r="65" spans="1:14" ht="45">
      <c r="A65" s="33" t="s">
        <v>63</v>
      </c>
      <c r="B65" s="58">
        <f t="shared" si="3"/>
        <v>0</v>
      </c>
      <c r="C65" s="63"/>
      <c r="D65" s="69"/>
      <c r="E65" s="6"/>
      <c r="F65" s="50"/>
      <c r="G65" s="50"/>
      <c r="H65" s="6"/>
      <c r="I65" s="58"/>
      <c r="J65" s="70"/>
      <c r="K65" s="6"/>
      <c r="L65" s="6"/>
      <c r="M65" s="6"/>
      <c r="N65" s="6"/>
    </row>
    <row r="66" spans="1:14" ht="30">
      <c r="A66" s="31" t="s">
        <v>64</v>
      </c>
      <c r="B66" s="58">
        <f t="shared" si="3"/>
        <v>0</v>
      </c>
      <c r="C66" s="20"/>
      <c r="D66" s="69"/>
      <c r="E66" s="6"/>
      <c r="F66" s="50"/>
      <c r="G66" s="50"/>
      <c r="H66" s="6"/>
      <c r="I66" s="58"/>
      <c r="J66" s="70"/>
      <c r="K66" s="6"/>
      <c r="L66" s="6"/>
      <c r="M66" s="6"/>
      <c r="N66" s="6"/>
    </row>
    <row r="67" spans="1:14" ht="15">
      <c r="A67" s="33" t="s">
        <v>65</v>
      </c>
      <c r="B67" s="58">
        <f t="shared" si="3"/>
        <v>0</v>
      </c>
      <c r="C67" s="63"/>
      <c r="D67" s="69"/>
      <c r="E67" s="6"/>
      <c r="F67" s="50"/>
      <c r="G67" s="50"/>
      <c r="H67" s="6"/>
      <c r="I67" s="58"/>
      <c r="J67" s="70"/>
      <c r="K67" s="6"/>
      <c r="L67" s="6"/>
      <c r="M67" s="6"/>
      <c r="N67" s="6"/>
    </row>
    <row r="68" spans="1:14" ht="30">
      <c r="A68" s="33" t="s">
        <v>66</v>
      </c>
      <c r="B68" s="58">
        <f t="shared" si="3"/>
        <v>0</v>
      </c>
      <c r="C68" s="63"/>
      <c r="D68" s="69"/>
      <c r="E68" s="6"/>
      <c r="F68" s="50"/>
      <c r="G68" s="50"/>
      <c r="H68" s="6"/>
      <c r="I68" s="58"/>
      <c r="J68" s="70"/>
      <c r="K68" s="6"/>
      <c r="L68" s="6"/>
      <c r="M68" s="6"/>
      <c r="N68" s="6"/>
    </row>
    <row r="69" spans="1:14" ht="15">
      <c r="A69" s="31" t="s">
        <v>67</v>
      </c>
      <c r="B69" s="58">
        <f t="shared" si="3"/>
        <v>0</v>
      </c>
      <c r="C69" s="20"/>
      <c r="D69" s="69"/>
      <c r="E69" s="6"/>
      <c r="F69" s="50"/>
      <c r="G69" s="50"/>
      <c r="H69" s="6"/>
      <c r="I69" s="58"/>
      <c r="J69" s="70"/>
      <c r="K69" s="6"/>
      <c r="L69" s="6"/>
      <c r="M69" s="6"/>
      <c r="N69" s="6"/>
    </row>
    <row r="70" spans="1:14" ht="30">
      <c r="A70" s="33" t="s">
        <v>68</v>
      </c>
      <c r="B70" s="58">
        <f t="shared" si="3"/>
        <v>0</v>
      </c>
      <c r="C70" s="63"/>
      <c r="D70" s="69"/>
      <c r="E70" s="6"/>
      <c r="F70" s="50"/>
      <c r="G70" s="50"/>
      <c r="H70" s="6"/>
      <c r="I70" s="58"/>
      <c r="J70" s="70"/>
      <c r="K70" s="6"/>
      <c r="L70" s="6"/>
      <c r="M70" s="6"/>
      <c r="N70" s="6"/>
    </row>
    <row r="71" spans="1:14" ht="30">
      <c r="A71" s="33" t="s">
        <v>69</v>
      </c>
      <c r="B71" s="58">
        <f t="shared" si="3"/>
        <v>0</v>
      </c>
      <c r="C71" s="63"/>
      <c r="D71" s="69"/>
      <c r="E71" s="6"/>
      <c r="F71" s="50"/>
      <c r="G71" s="50"/>
      <c r="H71" s="6"/>
      <c r="I71" s="58"/>
      <c r="J71" s="70"/>
      <c r="K71" s="6"/>
      <c r="L71" s="6"/>
      <c r="M71" s="6"/>
      <c r="N71" s="6"/>
    </row>
    <row r="72" spans="1:14" ht="30">
      <c r="A72" s="33" t="s">
        <v>70</v>
      </c>
      <c r="B72" s="58">
        <f t="shared" si="3"/>
        <v>0</v>
      </c>
      <c r="C72" s="63"/>
      <c r="D72" s="69"/>
      <c r="E72" s="6"/>
      <c r="F72" s="50"/>
      <c r="G72" s="50"/>
      <c r="H72" s="6"/>
      <c r="I72" s="58"/>
      <c r="J72" s="70"/>
      <c r="K72" s="6"/>
      <c r="L72" s="6"/>
      <c r="M72" s="6"/>
      <c r="N72" s="6"/>
    </row>
    <row r="73" spans="1:14" ht="15">
      <c r="A73" s="36" t="s">
        <v>35</v>
      </c>
      <c r="B73" s="51">
        <f>B9+B15+B25+B35+B51+B61</f>
        <v>330612979.72999996</v>
      </c>
      <c r="C73" s="51">
        <f aca="true" t="shared" si="7" ref="C73:J73">+C8</f>
        <v>30175988.35</v>
      </c>
      <c r="D73" s="51">
        <f t="shared" si="7"/>
        <v>40262448.66</v>
      </c>
      <c r="E73" s="51">
        <f t="shared" si="7"/>
        <v>42852128.949999996</v>
      </c>
      <c r="F73" s="51">
        <f t="shared" si="7"/>
        <v>38493552.220000006</v>
      </c>
      <c r="G73" s="51">
        <f t="shared" si="7"/>
        <v>53287255.00000001</v>
      </c>
      <c r="H73" s="19">
        <f t="shared" si="7"/>
        <v>40221693.24</v>
      </c>
      <c r="I73" s="19">
        <f t="shared" si="7"/>
        <v>39785658.76</v>
      </c>
      <c r="J73" s="51">
        <f t="shared" si="7"/>
        <v>45534254.550000004</v>
      </c>
      <c r="K73" s="28"/>
      <c r="L73" s="28"/>
      <c r="M73" s="28"/>
      <c r="N73" s="28"/>
    </row>
    <row r="74" spans="1:14" ht="15">
      <c r="A74" s="14"/>
      <c r="B74" s="65"/>
      <c r="C74" s="64"/>
      <c r="D74" s="65"/>
      <c r="E74" s="10"/>
      <c r="F74" s="52"/>
      <c r="G74" s="52"/>
      <c r="I74" s="59"/>
      <c r="J74" s="71"/>
      <c r="K74" s="10"/>
      <c r="L74" s="10"/>
      <c r="M74" s="10"/>
      <c r="N74" s="11"/>
    </row>
    <row r="75" spans="1:14" ht="15">
      <c r="A75" s="31" t="s">
        <v>71</v>
      </c>
      <c r="B75" s="20"/>
      <c r="C75" s="20"/>
      <c r="D75" s="20"/>
      <c r="E75" s="29"/>
      <c r="F75" s="20"/>
      <c r="G75" s="20"/>
      <c r="H75" s="29"/>
      <c r="I75" s="20"/>
      <c r="J75" s="20"/>
      <c r="K75" s="29"/>
      <c r="L75" s="29"/>
      <c r="M75" s="29"/>
      <c r="N75" s="29"/>
    </row>
    <row r="76" spans="1:14" ht="30">
      <c r="A76" s="31" t="s">
        <v>72</v>
      </c>
      <c r="B76" s="69"/>
      <c r="C76" s="20"/>
      <c r="D76" s="69"/>
      <c r="E76" s="6"/>
      <c r="F76" s="50"/>
      <c r="G76" s="50"/>
      <c r="H76" s="6"/>
      <c r="I76" s="58"/>
      <c r="J76" s="70"/>
      <c r="K76" s="6"/>
      <c r="L76" s="6"/>
      <c r="M76" s="6"/>
      <c r="N76" s="6"/>
    </row>
    <row r="77" spans="1:14" ht="30">
      <c r="A77" s="33" t="s">
        <v>73</v>
      </c>
      <c r="B77" s="69"/>
      <c r="C77" s="63"/>
      <c r="D77" s="69"/>
      <c r="E77" s="6"/>
      <c r="F77" s="50"/>
      <c r="G77" s="50"/>
      <c r="H77" s="6"/>
      <c r="I77" s="58"/>
      <c r="J77" s="70"/>
      <c r="K77" s="6"/>
      <c r="L77" s="6"/>
      <c r="M77" s="6"/>
      <c r="N77" s="6"/>
    </row>
    <row r="78" spans="1:14" ht="30">
      <c r="A78" s="33" t="s">
        <v>74</v>
      </c>
      <c r="B78" s="69"/>
      <c r="C78" s="63"/>
      <c r="D78" s="69"/>
      <c r="E78" s="6"/>
      <c r="F78" s="50"/>
      <c r="G78" s="50"/>
      <c r="H78" s="6"/>
      <c r="I78" s="58"/>
      <c r="J78" s="70"/>
      <c r="K78" s="6"/>
      <c r="L78" s="6"/>
      <c r="M78" s="6"/>
      <c r="N78" s="6"/>
    </row>
    <row r="79" spans="1:14" ht="15">
      <c r="A79" s="31" t="s">
        <v>75</v>
      </c>
      <c r="B79" s="69"/>
      <c r="C79" s="20"/>
      <c r="D79" s="69"/>
      <c r="E79" s="6"/>
      <c r="F79" s="50"/>
      <c r="G79" s="50"/>
      <c r="H79" s="6"/>
      <c r="I79" s="58"/>
      <c r="J79" s="70"/>
      <c r="K79" s="6"/>
      <c r="L79" s="6"/>
      <c r="M79" s="6"/>
      <c r="N79" s="6"/>
    </row>
    <row r="80" spans="1:14" ht="30">
      <c r="A80" s="33" t="s">
        <v>76</v>
      </c>
      <c r="B80" s="69"/>
      <c r="C80" s="63"/>
      <c r="D80" s="69"/>
      <c r="E80" s="6"/>
      <c r="F80" s="50"/>
      <c r="G80" s="50"/>
      <c r="H80" s="6"/>
      <c r="I80" s="58"/>
      <c r="J80" s="70"/>
      <c r="K80" s="6"/>
      <c r="L80" s="6"/>
      <c r="M80" s="6"/>
      <c r="N80" s="6"/>
    </row>
    <row r="81" spans="1:14" ht="30">
      <c r="A81" s="33" t="s">
        <v>77</v>
      </c>
      <c r="B81" s="69"/>
      <c r="C81" s="63"/>
      <c r="D81" s="69"/>
      <c r="E81" s="6"/>
      <c r="F81" s="50"/>
      <c r="G81" s="50"/>
      <c r="H81" s="6"/>
      <c r="I81" s="58"/>
      <c r="J81" s="70"/>
      <c r="K81" s="6"/>
      <c r="L81" s="6"/>
      <c r="M81" s="6"/>
      <c r="N81" s="6"/>
    </row>
    <row r="82" spans="1:14" ht="30">
      <c r="A82" s="31" t="s">
        <v>78</v>
      </c>
      <c r="B82" s="69"/>
      <c r="C82" s="20"/>
      <c r="D82" s="69"/>
      <c r="E82" s="6"/>
      <c r="F82" s="50"/>
      <c r="G82" s="50"/>
      <c r="H82" s="6"/>
      <c r="I82" s="58"/>
      <c r="J82" s="70"/>
      <c r="K82" s="6"/>
      <c r="L82" s="6"/>
      <c r="M82" s="6"/>
      <c r="N82" s="6"/>
    </row>
    <row r="83" spans="1:14" ht="30">
      <c r="A83" s="33" t="s">
        <v>79</v>
      </c>
      <c r="B83" s="69"/>
      <c r="C83" s="63"/>
      <c r="D83" s="69"/>
      <c r="E83" s="6"/>
      <c r="F83" s="50"/>
      <c r="G83" s="50"/>
      <c r="H83" s="6"/>
      <c r="I83" s="58"/>
      <c r="J83" s="70"/>
      <c r="K83" s="6"/>
      <c r="L83" s="6"/>
      <c r="M83" s="6"/>
      <c r="N83" s="6"/>
    </row>
    <row r="84" spans="1:14" ht="15">
      <c r="A84" s="36" t="s">
        <v>80</v>
      </c>
      <c r="B84" s="51"/>
      <c r="C84" s="51"/>
      <c r="D84" s="51"/>
      <c r="E84" s="28"/>
      <c r="F84" s="51"/>
      <c r="G84" s="51"/>
      <c r="H84" s="28"/>
      <c r="I84" s="51"/>
      <c r="J84" s="51"/>
      <c r="K84" s="28"/>
      <c r="L84" s="28"/>
      <c r="M84" s="28"/>
      <c r="N84" s="28"/>
    </row>
    <row r="85" spans="1:14" ht="15">
      <c r="A85" s="9"/>
      <c r="B85" s="65"/>
      <c r="C85" s="65"/>
      <c r="D85" s="65"/>
      <c r="E85" s="10"/>
      <c r="F85" s="52"/>
      <c r="G85" s="52"/>
      <c r="I85" s="59"/>
      <c r="J85" s="71"/>
      <c r="K85" s="10"/>
      <c r="L85" s="10"/>
      <c r="M85" s="10"/>
      <c r="N85" s="11"/>
    </row>
    <row r="86" spans="1:14" ht="31.5">
      <c r="A86" s="37" t="s">
        <v>81</v>
      </c>
      <c r="B86" s="53">
        <f>B73</f>
        <v>330612979.72999996</v>
      </c>
      <c r="C86" s="53">
        <f aca="true" t="shared" si="8" ref="C86:J86">C73</f>
        <v>30175988.35</v>
      </c>
      <c r="D86" s="53">
        <f t="shared" si="8"/>
        <v>40262448.66</v>
      </c>
      <c r="E86" s="53">
        <f t="shared" si="8"/>
        <v>42852128.949999996</v>
      </c>
      <c r="F86" s="53">
        <f t="shared" si="8"/>
        <v>38493552.220000006</v>
      </c>
      <c r="G86" s="53">
        <f t="shared" si="8"/>
        <v>53287255.00000001</v>
      </c>
      <c r="H86" s="53">
        <f t="shared" si="8"/>
        <v>40221693.24</v>
      </c>
      <c r="I86" s="53">
        <f t="shared" si="8"/>
        <v>39785658.76</v>
      </c>
      <c r="J86" s="53">
        <f t="shared" si="8"/>
        <v>45534254.550000004</v>
      </c>
      <c r="K86" s="30"/>
      <c r="L86" s="30"/>
      <c r="M86" s="30"/>
      <c r="N86" s="30"/>
    </row>
    <row r="87" spans="1:14" ht="30" customHeight="1">
      <c r="A87" s="9" t="s">
        <v>115</v>
      </c>
      <c r="B87" s="65"/>
      <c r="C87" s="65"/>
      <c r="D87" s="65"/>
      <c r="E87" s="10"/>
      <c r="F87" s="52"/>
      <c r="G87" s="52"/>
      <c r="I87" s="59"/>
      <c r="J87" s="71"/>
      <c r="K87" s="10"/>
      <c r="L87" s="10"/>
      <c r="M87" s="10"/>
      <c r="N87" s="11"/>
    </row>
    <row r="88" spans="1:14" ht="15">
      <c r="A88" s="15" t="s">
        <v>120</v>
      </c>
      <c r="B88" s="66"/>
      <c r="C88" s="66"/>
      <c r="D88" s="66"/>
      <c r="E88" s="16"/>
      <c r="F88" s="54"/>
      <c r="G88" s="54"/>
      <c r="I88" s="60"/>
      <c r="J88" s="72"/>
      <c r="K88" s="16"/>
      <c r="L88" s="16"/>
      <c r="M88" s="16"/>
      <c r="N88" s="17"/>
    </row>
    <row r="89" spans="1:14" ht="18.75">
      <c r="A89" s="86" t="s">
        <v>96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8"/>
    </row>
    <row r="90" spans="1:14" ht="18.75">
      <c r="A90" s="82" t="s">
        <v>95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83"/>
    </row>
    <row r="91" spans="1:14" ht="18.75">
      <c r="A91" s="82" t="s">
        <v>107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83"/>
    </row>
    <row r="92" spans="1:14" ht="15.75">
      <c r="A92" s="84" t="s">
        <v>106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85"/>
    </row>
    <row r="93" spans="1:14" ht="15">
      <c r="A93" s="79" t="s">
        <v>36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1"/>
    </row>
    <row r="94" spans="1:14" ht="15">
      <c r="A94" s="79" t="s">
        <v>114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1"/>
    </row>
    <row r="95" spans="1:14" ht="15.75">
      <c r="A95" s="38" t="s">
        <v>0</v>
      </c>
      <c r="B95" s="48" t="s">
        <v>109</v>
      </c>
      <c r="C95" s="48" t="s">
        <v>82</v>
      </c>
      <c r="D95" s="48" t="s">
        <v>83</v>
      </c>
      <c r="E95" s="7" t="s">
        <v>84</v>
      </c>
      <c r="F95" s="48" t="s">
        <v>85</v>
      </c>
      <c r="G95" s="48" t="s">
        <v>86</v>
      </c>
      <c r="H95" s="7" t="s">
        <v>87</v>
      </c>
      <c r="I95" s="48" t="s">
        <v>88</v>
      </c>
      <c r="J95" s="48" t="s">
        <v>89</v>
      </c>
      <c r="K95" s="7" t="s">
        <v>90</v>
      </c>
      <c r="L95" s="7" t="s">
        <v>91</v>
      </c>
      <c r="M95" s="7" t="s">
        <v>92</v>
      </c>
      <c r="N95" s="7" t="s">
        <v>93</v>
      </c>
    </row>
    <row r="96" spans="1:14" ht="15">
      <c r="A96" s="31" t="s">
        <v>1</v>
      </c>
      <c r="B96" s="8">
        <f>C96+D96+E96+F96+G96+H96+I96+J96</f>
        <v>347111028.69000006</v>
      </c>
      <c r="C96" s="8"/>
      <c r="D96" s="8">
        <f>+D103+D113+D123+D131+D139+D149+D154+D157+D97</f>
        <v>35140538.92</v>
      </c>
      <c r="E96" s="8">
        <f>+E103+E113+E123+E131+E139+E149+E154+E157+E97</f>
        <v>48569997.09</v>
      </c>
      <c r="F96" s="8">
        <f>+F103+F113+F123+F131+F139+F149+F154+F157+F97</f>
        <v>35919293.53999999</v>
      </c>
      <c r="G96" s="8">
        <f>+G103+G113+G123+G131+G139+G149+G154+G157</f>
        <v>41911278</v>
      </c>
      <c r="H96" s="8">
        <f>+H103+H113+H123+H131+H139+H149+H154+H157</f>
        <v>48861733.239999995</v>
      </c>
      <c r="I96" s="8">
        <f>+I103+I113+I123+I131+I139+I149+I154+I157</f>
        <v>38818232.8</v>
      </c>
      <c r="J96" s="8">
        <f>+J103+J113+J123+J131+J139+J149+J154+J157</f>
        <v>97889955.1</v>
      </c>
      <c r="K96" s="8"/>
      <c r="L96" s="8"/>
      <c r="M96" s="8"/>
      <c r="N96" s="8"/>
    </row>
    <row r="97" spans="1:14" ht="30">
      <c r="A97" s="31" t="s">
        <v>2</v>
      </c>
      <c r="B97" s="8">
        <f>C97+D97+E97+F97+G97+H97+I97+J97</f>
        <v>37500</v>
      </c>
      <c r="C97" s="20"/>
      <c r="D97" s="32">
        <f>D98+D99+D100+D101+D102</f>
        <v>0</v>
      </c>
      <c r="E97" s="32">
        <f>E98+E99+E100+E101+E102</f>
        <v>37500</v>
      </c>
      <c r="F97" s="32">
        <f>F98+F99+F100+F101+F102</f>
        <v>0</v>
      </c>
      <c r="G97" s="25"/>
      <c r="H97" s="25"/>
      <c r="I97" s="50"/>
      <c r="J97" s="69"/>
      <c r="K97" s="25"/>
      <c r="L97" s="25"/>
      <c r="M97" s="25"/>
      <c r="N97" s="25"/>
    </row>
    <row r="98" spans="1:14" ht="15">
      <c r="A98" s="33" t="s">
        <v>3</v>
      </c>
      <c r="B98" s="8">
        <f aca="true" t="shared" si="9" ref="B98:B160">C98+D98+E98+F98+G98+H98+I98+J98</f>
        <v>0</v>
      </c>
      <c r="C98" s="34"/>
      <c r="D98" s="58"/>
      <c r="E98" s="25"/>
      <c r="F98" s="25"/>
      <c r="G98" s="25"/>
      <c r="H98" s="25"/>
      <c r="I98" s="50"/>
      <c r="J98" s="69"/>
      <c r="K98" s="25"/>
      <c r="L98" s="25"/>
      <c r="M98" s="25"/>
      <c r="N98" s="25"/>
    </row>
    <row r="99" spans="1:14" ht="15">
      <c r="A99" s="33" t="s">
        <v>4</v>
      </c>
      <c r="B99" s="8">
        <f t="shared" si="9"/>
        <v>0</v>
      </c>
      <c r="C99" s="63"/>
      <c r="D99" s="69"/>
      <c r="E99" s="6"/>
      <c r="F99" s="50"/>
      <c r="G99" s="50"/>
      <c r="H99" s="6"/>
      <c r="I99" s="58"/>
      <c r="J99" s="70"/>
      <c r="K99" s="6"/>
      <c r="L99" s="6"/>
      <c r="M99" s="6"/>
      <c r="N99" s="6"/>
    </row>
    <row r="100" spans="1:14" ht="30">
      <c r="A100" s="33" t="s">
        <v>40</v>
      </c>
      <c r="B100" s="8">
        <f t="shared" si="9"/>
        <v>37500</v>
      </c>
      <c r="C100" s="63"/>
      <c r="D100" s="69"/>
      <c r="E100" s="6">
        <v>37500</v>
      </c>
      <c r="F100" s="50">
        <v>0</v>
      </c>
      <c r="G100" s="50"/>
      <c r="H100" s="6"/>
      <c r="I100" s="58"/>
      <c r="J100" s="70"/>
      <c r="K100" s="6"/>
      <c r="L100" s="6"/>
      <c r="M100" s="6"/>
      <c r="N100" s="6"/>
    </row>
    <row r="101" spans="1:14" ht="30">
      <c r="A101" s="33" t="s">
        <v>5</v>
      </c>
      <c r="B101" s="8">
        <f t="shared" si="9"/>
        <v>0</v>
      </c>
      <c r="C101" s="63"/>
      <c r="D101" s="69"/>
      <c r="E101" s="6"/>
      <c r="F101" s="50"/>
      <c r="G101" s="50"/>
      <c r="H101" s="6"/>
      <c r="I101" s="58"/>
      <c r="J101" s="70"/>
      <c r="K101" s="6"/>
      <c r="L101" s="6"/>
      <c r="M101" s="6"/>
      <c r="N101" s="6"/>
    </row>
    <row r="102" spans="1:14" ht="30">
      <c r="A102" s="33" t="s">
        <v>6</v>
      </c>
      <c r="B102" s="8">
        <f t="shared" si="9"/>
        <v>0</v>
      </c>
      <c r="C102" s="63"/>
      <c r="D102" s="69"/>
      <c r="E102" s="6"/>
      <c r="F102" s="50"/>
      <c r="G102" s="50"/>
      <c r="H102" s="6"/>
      <c r="I102" s="58"/>
      <c r="J102" s="70"/>
      <c r="K102" s="6"/>
      <c r="L102" s="6"/>
      <c r="M102" s="6"/>
      <c r="N102" s="6"/>
    </row>
    <row r="103" spans="1:14" ht="15">
      <c r="A103" s="31" t="s">
        <v>7</v>
      </c>
      <c r="B103" s="8">
        <f t="shared" si="9"/>
        <v>341760281.8</v>
      </c>
      <c r="C103" s="20"/>
      <c r="D103" s="32">
        <f aca="true" t="shared" si="10" ref="D103:I103">D104+D105+D106+D107+D108+D109+D110+D111+D112</f>
        <v>34112239</v>
      </c>
      <c r="E103" s="26">
        <f t="shared" si="10"/>
        <v>47744503.6</v>
      </c>
      <c r="F103" s="26">
        <f t="shared" si="10"/>
        <v>34572235.72</v>
      </c>
      <c r="G103" s="26">
        <f t="shared" si="10"/>
        <v>41911278</v>
      </c>
      <c r="H103" s="26">
        <f t="shared" si="10"/>
        <v>48022219.01</v>
      </c>
      <c r="I103" s="26">
        <f t="shared" si="10"/>
        <v>38818232.8</v>
      </c>
      <c r="J103" s="32">
        <f>J104+J105+J106+J107+J108+J109+J110+J111+J112</f>
        <v>96579573.67</v>
      </c>
      <c r="K103" s="6"/>
      <c r="L103" s="6"/>
      <c r="M103" s="6"/>
      <c r="N103" s="6"/>
    </row>
    <row r="104" spans="1:14" ht="15">
      <c r="A104" s="33" t="s">
        <v>8</v>
      </c>
      <c r="B104" s="8">
        <f t="shared" si="9"/>
        <v>0</v>
      </c>
      <c r="C104" s="63"/>
      <c r="D104" s="69"/>
      <c r="E104" s="6"/>
      <c r="F104" s="50"/>
      <c r="G104" s="50"/>
      <c r="H104" s="6"/>
      <c r="I104" s="58"/>
      <c r="J104" s="70"/>
      <c r="K104" s="6"/>
      <c r="L104" s="6"/>
      <c r="M104" s="6"/>
      <c r="N104" s="6"/>
    </row>
    <row r="105" spans="1:14" ht="30">
      <c r="A105" s="33" t="s">
        <v>9</v>
      </c>
      <c r="B105" s="8">
        <f t="shared" si="9"/>
        <v>326411.6</v>
      </c>
      <c r="C105" s="63"/>
      <c r="D105" s="69">
        <v>47200</v>
      </c>
      <c r="E105" s="6">
        <v>73348.8</v>
      </c>
      <c r="F105" s="50">
        <v>53996.8</v>
      </c>
      <c r="G105" s="50">
        <v>0</v>
      </c>
      <c r="H105" s="6">
        <v>0</v>
      </c>
      <c r="I105" s="58"/>
      <c r="J105" s="70">
        <v>151866</v>
      </c>
      <c r="K105" s="6"/>
      <c r="L105" s="6"/>
      <c r="M105" s="6"/>
      <c r="N105" s="6"/>
    </row>
    <row r="106" spans="1:14" ht="15">
      <c r="A106" s="33" t="s">
        <v>10</v>
      </c>
      <c r="B106" s="8">
        <f t="shared" si="9"/>
        <v>0</v>
      </c>
      <c r="C106" s="63"/>
      <c r="D106" s="69"/>
      <c r="E106" s="6"/>
      <c r="F106" s="50"/>
      <c r="G106" s="50"/>
      <c r="H106" s="6"/>
      <c r="I106" s="58"/>
      <c r="J106" s="70"/>
      <c r="K106" s="6"/>
      <c r="L106" s="6"/>
      <c r="M106" s="6"/>
      <c r="N106" s="6"/>
    </row>
    <row r="107" spans="1:14" ht="15">
      <c r="A107" s="33" t="s">
        <v>11</v>
      </c>
      <c r="B107" s="8">
        <f t="shared" si="9"/>
        <v>89650</v>
      </c>
      <c r="C107" s="63"/>
      <c r="D107" s="69"/>
      <c r="E107" s="6">
        <v>89650</v>
      </c>
      <c r="F107" s="50">
        <v>0</v>
      </c>
      <c r="G107" s="50"/>
      <c r="H107" s="6"/>
      <c r="I107" s="58"/>
      <c r="J107" s="70"/>
      <c r="K107" s="6"/>
      <c r="L107" s="6"/>
      <c r="M107" s="6"/>
      <c r="N107" s="6"/>
    </row>
    <row r="108" spans="1:14" ht="15">
      <c r="A108" s="33" t="s">
        <v>12</v>
      </c>
      <c r="B108" s="8">
        <f t="shared" si="9"/>
        <v>243122.8</v>
      </c>
      <c r="C108" s="63"/>
      <c r="D108" s="69"/>
      <c r="E108" s="6">
        <v>243122.8</v>
      </c>
      <c r="F108" s="50">
        <v>0</v>
      </c>
      <c r="G108" s="50"/>
      <c r="H108" s="6"/>
      <c r="I108" s="58"/>
      <c r="J108" s="70"/>
      <c r="K108" s="6"/>
      <c r="L108" s="6"/>
      <c r="M108" s="6"/>
      <c r="N108" s="6"/>
    </row>
    <row r="109" spans="1:14" ht="15">
      <c r="A109" s="33" t="s">
        <v>13</v>
      </c>
      <c r="B109" s="8">
        <f t="shared" si="9"/>
        <v>0</v>
      </c>
      <c r="C109" s="63"/>
      <c r="D109" s="69"/>
      <c r="E109" s="6"/>
      <c r="F109" s="50"/>
      <c r="G109" s="50"/>
      <c r="H109" s="6"/>
      <c r="I109" s="58"/>
      <c r="J109" s="70"/>
      <c r="K109" s="6"/>
      <c r="L109" s="6"/>
      <c r="M109" s="6"/>
      <c r="N109" s="6"/>
    </row>
    <row r="110" spans="1:14" ht="45">
      <c r="A110" s="33" t="s">
        <v>14</v>
      </c>
      <c r="B110" s="8">
        <f t="shared" si="9"/>
        <v>2154025.12</v>
      </c>
      <c r="C110" s="63"/>
      <c r="D110" s="69"/>
      <c r="E110" s="6">
        <v>238242</v>
      </c>
      <c r="F110" s="50">
        <v>247228.92</v>
      </c>
      <c r="G110" s="50">
        <v>0</v>
      </c>
      <c r="H110" s="27">
        <v>971528.3</v>
      </c>
      <c r="I110" s="58"/>
      <c r="J110" s="70">
        <v>697025.9</v>
      </c>
      <c r="K110" s="6"/>
      <c r="L110" s="6"/>
      <c r="M110" s="6"/>
      <c r="N110" s="6"/>
    </row>
    <row r="111" spans="1:14" ht="30">
      <c r="A111" s="33" t="s">
        <v>15</v>
      </c>
      <c r="B111" s="8">
        <f t="shared" si="9"/>
        <v>338947072.28</v>
      </c>
      <c r="C111" s="63"/>
      <c r="D111" s="69">
        <v>34065039</v>
      </c>
      <c r="E111" s="6">
        <v>47100140</v>
      </c>
      <c r="F111" s="50">
        <v>34271010</v>
      </c>
      <c r="G111" s="50">
        <v>41911278</v>
      </c>
      <c r="H111" s="18">
        <v>47050690.71</v>
      </c>
      <c r="I111" s="58">
        <v>38818232.8</v>
      </c>
      <c r="J111" s="70">
        <v>95730681.77</v>
      </c>
      <c r="K111" s="6"/>
      <c r="L111" s="6"/>
      <c r="M111" s="6"/>
      <c r="N111" s="6"/>
    </row>
    <row r="112" spans="1:14" ht="30" customHeight="1">
      <c r="A112" s="33" t="s">
        <v>41</v>
      </c>
      <c r="B112" s="8">
        <f t="shared" si="9"/>
        <v>0</v>
      </c>
      <c r="C112" s="63"/>
      <c r="D112" s="69"/>
      <c r="E112" s="6"/>
      <c r="F112" s="50"/>
      <c r="G112" s="50"/>
      <c r="H112" s="6"/>
      <c r="I112" s="58"/>
      <c r="J112" s="70"/>
      <c r="K112" s="6"/>
      <c r="L112" s="6"/>
      <c r="M112" s="6"/>
      <c r="N112" s="6"/>
    </row>
    <row r="113" spans="1:14" ht="15">
      <c r="A113" s="31" t="s">
        <v>16</v>
      </c>
      <c r="B113" s="8">
        <f t="shared" si="9"/>
        <v>3459917.7399999998</v>
      </c>
      <c r="C113" s="20"/>
      <c r="D113" s="32">
        <f>D114+D115+D116+D118+D122+D120</f>
        <v>1028299.9199999999</v>
      </c>
      <c r="E113" s="32">
        <f>E114+E115+E116+E118+E122+E120</f>
        <v>765252.53</v>
      </c>
      <c r="F113" s="32">
        <f>F114+F115+F116+F118+F122+F120</f>
        <v>524064.41</v>
      </c>
      <c r="G113" s="32">
        <f>G114+G115+G116+G118+G122</f>
        <v>0</v>
      </c>
      <c r="H113" s="6"/>
      <c r="I113" s="58"/>
      <c r="J113" s="32">
        <f>J114+J115+J116+J118+J122+J120</f>
        <v>1142300.88</v>
      </c>
      <c r="K113" s="6"/>
      <c r="L113" s="6"/>
      <c r="M113" s="6"/>
      <c r="N113" s="6"/>
    </row>
    <row r="114" spans="1:14" ht="30">
      <c r="A114" s="33" t="s">
        <v>17</v>
      </c>
      <c r="B114" s="8">
        <f t="shared" si="9"/>
        <v>606466.8300000001</v>
      </c>
      <c r="C114" s="63"/>
      <c r="D114" s="69"/>
      <c r="E114" s="6">
        <v>287590.63</v>
      </c>
      <c r="F114" s="50">
        <v>318876.2</v>
      </c>
      <c r="G114" s="50"/>
      <c r="H114" s="6"/>
      <c r="I114" s="58"/>
      <c r="J114" s="70"/>
      <c r="K114" s="6"/>
      <c r="L114" s="6"/>
      <c r="M114" s="6"/>
      <c r="N114" s="6"/>
    </row>
    <row r="115" spans="1:14" ht="15">
      <c r="A115" s="33" t="s">
        <v>18</v>
      </c>
      <c r="B115" s="8">
        <f t="shared" si="9"/>
        <v>57508.479999999996</v>
      </c>
      <c r="C115" s="63"/>
      <c r="D115" s="69">
        <v>36934</v>
      </c>
      <c r="E115" s="6">
        <v>20574.48</v>
      </c>
      <c r="F115" s="50">
        <v>0</v>
      </c>
      <c r="G115" s="50">
        <v>0</v>
      </c>
      <c r="H115" s="6"/>
      <c r="I115" s="58"/>
      <c r="J115" s="70"/>
      <c r="K115" s="6"/>
      <c r="L115" s="6"/>
      <c r="M115" s="6"/>
      <c r="N115" s="6"/>
    </row>
    <row r="116" spans="1:14" ht="30">
      <c r="A116" s="33" t="s">
        <v>19</v>
      </c>
      <c r="B116" s="8">
        <f t="shared" si="9"/>
        <v>372951.20999999996</v>
      </c>
      <c r="C116" s="63"/>
      <c r="D116" s="69">
        <v>208816.34</v>
      </c>
      <c r="E116" s="6">
        <v>164134.87</v>
      </c>
      <c r="F116" s="50">
        <v>0</v>
      </c>
      <c r="G116" s="50">
        <v>0</v>
      </c>
      <c r="H116" s="6"/>
      <c r="I116" s="58"/>
      <c r="J116" s="70"/>
      <c r="K116" s="6"/>
      <c r="L116" s="6"/>
      <c r="M116" s="6"/>
      <c r="N116" s="6"/>
    </row>
    <row r="117" spans="1:14" ht="15">
      <c r="A117" s="33" t="s">
        <v>20</v>
      </c>
      <c r="B117" s="8">
        <f t="shared" si="9"/>
        <v>0</v>
      </c>
      <c r="C117" s="63"/>
      <c r="D117" s="69"/>
      <c r="E117" s="6"/>
      <c r="F117" s="50"/>
      <c r="G117" s="50"/>
      <c r="H117" s="6"/>
      <c r="I117" s="58"/>
      <c r="J117" s="70"/>
      <c r="K117" s="6"/>
      <c r="L117" s="6"/>
      <c r="M117" s="6"/>
      <c r="N117" s="6"/>
    </row>
    <row r="118" spans="1:14" ht="30">
      <c r="A118" s="33" t="s">
        <v>21</v>
      </c>
      <c r="B118" s="8">
        <f t="shared" si="9"/>
        <v>238115.44999999998</v>
      </c>
      <c r="C118" s="63"/>
      <c r="D118" s="69">
        <v>70163.98</v>
      </c>
      <c r="E118" s="6">
        <v>145984.62</v>
      </c>
      <c r="F118" s="50">
        <v>21966.85</v>
      </c>
      <c r="G118" s="50">
        <v>0</v>
      </c>
      <c r="H118" s="6"/>
      <c r="I118" s="58"/>
      <c r="J118" s="70"/>
      <c r="K118" s="6"/>
      <c r="L118" s="6"/>
      <c r="M118" s="6"/>
      <c r="N118" s="6"/>
    </row>
    <row r="119" spans="1:14" ht="30">
      <c r="A119" s="33" t="s">
        <v>22</v>
      </c>
      <c r="B119" s="8">
        <f t="shared" si="9"/>
        <v>0</v>
      </c>
      <c r="C119" s="63"/>
      <c r="D119" s="69"/>
      <c r="E119" s="6"/>
      <c r="F119" s="50"/>
      <c r="G119" s="50"/>
      <c r="H119" s="6"/>
      <c r="I119" s="58"/>
      <c r="J119" s="70"/>
      <c r="K119" s="6"/>
      <c r="L119" s="6"/>
      <c r="M119" s="6"/>
      <c r="N119" s="6"/>
    </row>
    <row r="120" spans="1:14" ht="30">
      <c r="A120" s="33" t="s">
        <v>23</v>
      </c>
      <c r="B120" s="8">
        <f t="shared" si="9"/>
        <v>4720</v>
      </c>
      <c r="C120" s="63"/>
      <c r="D120" s="69"/>
      <c r="E120" s="6"/>
      <c r="F120" s="50">
        <v>4720</v>
      </c>
      <c r="G120" s="50"/>
      <c r="H120" s="6"/>
      <c r="I120" s="58"/>
      <c r="J120" s="70"/>
      <c r="K120" s="6"/>
      <c r="L120" s="6"/>
      <c r="M120" s="6"/>
      <c r="N120" s="6"/>
    </row>
    <row r="121" spans="1:14" ht="45">
      <c r="A121" s="33" t="s">
        <v>42</v>
      </c>
      <c r="B121" s="8">
        <f t="shared" si="9"/>
        <v>0</v>
      </c>
      <c r="C121" s="63"/>
      <c r="D121" s="69"/>
      <c r="E121" s="6"/>
      <c r="F121" s="50"/>
      <c r="G121" s="50"/>
      <c r="H121" s="6"/>
      <c r="I121" s="58"/>
      <c r="J121" s="70"/>
      <c r="K121" s="6"/>
      <c r="L121" s="6"/>
      <c r="M121" s="6"/>
      <c r="N121" s="6"/>
    </row>
    <row r="122" spans="1:14" ht="15">
      <c r="A122" s="33" t="s">
        <v>24</v>
      </c>
      <c r="B122" s="8">
        <f t="shared" si="9"/>
        <v>2180155.77</v>
      </c>
      <c r="C122" s="63"/>
      <c r="D122" s="69">
        <v>712385.6</v>
      </c>
      <c r="E122" s="6">
        <v>146967.93</v>
      </c>
      <c r="F122" s="50">
        <v>178501.36</v>
      </c>
      <c r="G122" s="50">
        <v>0</v>
      </c>
      <c r="H122" s="6"/>
      <c r="I122" s="58"/>
      <c r="J122" s="70">
        <v>1142300.88</v>
      </c>
      <c r="K122" s="6"/>
      <c r="L122" s="6"/>
      <c r="M122" s="6"/>
      <c r="N122" s="6"/>
    </row>
    <row r="123" spans="1:14" ht="15">
      <c r="A123" s="31" t="s">
        <v>25</v>
      </c>
      <c r="B123" s="8">
        <f t="shared" si="9"/>
        <v>0</v>
      </c>
      <c r="C123" s="20"/>
      <c r="D123" s="69"/>
      <c r="E123" s="6"/>
      <c r="F123" s="50"/>
      <c r="G123" s="50"/>
      <c r="H123" s="6"/>
      <c r="I123" s="58"/>
      <c r="J123" s="70"/>
      <c r="K123" s="6"/>
      <c r="L123" s="6"/>
      <c r="M123" s="6"/>
      <c r="N123" s="6"/>
    </row>
    <row r="124" spans="1:14" ht="30">
      <c r="A124" s="33" t="s">
        <v>26</v>
      </c>
      <c r="B124" s="8">
        <f t="shared" si="9"/>
        <v>0</v>
      </c>
      <c r="C124" s="63"/>
      <c r="D124" s="69"/>
      <c r="E124" s="6"/>
      <c r="F124" s="50"/>
      <c r="G124" s="50"/>
      <c r="H124" s="6"/>
      <c r="I124" s="58"/>
      <c r="J124" s="70"/>
      <c r="K124" s="6"/>
      <c r="L124" s="6"/>
      <c r="M124" s="6"/>
      <c r="N124" s="6"/>
    </row>
    <row r="125" spans="1:14" ht="30">
      <c r="A125" s="33" t="s">
        <v>43</v>
      </c>
      <c r="B125" s="8">
        <f t="shared" si="9"/>
        <v>0</v>
      </c>
      <c r="C125" s="63"/>
      <c r="D125" s="69"/>
      <c r="E125" s="6"/>
      <c r="F125" s="50"/>
      <c r="G125" s="50"/>
      <c r="H125" s="6"/>
      <c r="I125" s="58"/>
      <c r="J125" s="70"/>
      <c r="K125" s="6"/>
      <c r="L125" s="6"/>
      <c r="M125" s="6"/>
      <c r="N125" s="6"/>
    </row>
    <row r="126" spans="1:14" ht="30">
      <c r="A126" s="33" t="s">
        <v>44</v>
      </c>
      <c r="B126" s="8">
        <f t="shared" si="9"/>
        <v>0</v>
      </c>
      <c r="C126" s="63"/>
      <c r="D126" s="69"/>
      <c r="E126" s="6"/>
      <c r="F126" s="50"/>
      <c r="G126" s="50"/>
      <c r="H126" s="6"/>
      <c r="I126" s="58"/>
      <c r="J126" s="70"/>
      <c r="K126" s="6"/>
      <c r="L126" s="6"/>
      <c r="M126" s="6"/>
      <c r="N126" s="6"/>
    </row>
    <row r="127" spans="1:14" ht="30">
      <c r="A127" s="33" t="s">
        <v>45</v>
      </c>
      <c r="B127" s="8">
        <f t="shared" si="9"/>
        <v>0</v>
      </c>
      <c r="C127" s="63"/>
      <c r="D127" s="69"/>
      <c r="E127" s="6"/>
      <c r="F127" s="50"/>
      <c r="G127" s="50"/>
      <c r="H127" s="6"/>
      <c r="I127" s="58"/>
      <c r="J127" s="70"/>
      <c r="K127" s="6"/>
      <c r="L127" s="6"/>
      <c r="M127" s="6"/>
      <c r="N127" s="6"/>
    </row>
    <row r="128" spans="1:14" ht="30">
      <c r="A128" s="33" t="s">
        <v>46</v>
      </c>
      <c r="B128" s="8">
        <f t="shared" si="9"/>
        <v>0</v>
      </c>
      <c r="C128" s="63"/>
      <c r="D128" s="69"/>
      <c r="E128" s="6"/>
      <c r="F128" s="50"/>
      <c r="G128" s="50"/>
      <c r="H128" s="6"/>
      <c r="I128" s="58"/>
      <c r="J128" s="70"/>
      <c r="K128" s="6"/>
      <c r="L128" s="6"/>
      <c r="M128" s="6"/>
      <c r="N128" s="6"/>
    </row>
    <row r="129" spans="1:14" ht="30">
      <c r="A129" s="33" t="s">
        <v>27</v>
      </c>
      <c r="B129" s="8">
        <f t="shared" si="9"/>
        <v>0</v>
      </c>
      <c r="C129" s="63"/>
      <c r="D129" s="69"/>
      <c r="E129" s="6"/>
      <c r="F129" s="50"/>
      <c r="G129" s="50"/>
      <c r="H129" s="6"/>
      <c r="I129" s="58"/>
      <c r="J129" s="70"/>
      <c r="K129" s="6"/>
      <c r="L129" s="6"/>
      <c r="M129" s="6"/>
      <c r="N129" s="6"/>
    </row>
    <row r="130" spans="1:14" ht="30">
      <c r="A130" s="33" t="s">
        <v>47</v>
      </c>
      <c r="B130" s="8">
        <f t="shared" si="9"/>
        <v>0</v>
      </c>
      <c r="C130" s="63"/>
      <c r="D130" s="69"/>
      <c r="E130" s="6"/>
      <c r="F130" s="50"/>
      <c r="G130" s="50"/>
      <c r="H130" s="6"/>
      <c r="I130" s="58"/>
      <c r="J130" s="70"/>
      <c r="K130" s="6"/>
      <c r="L130" s="6"/>
      <c r="M130" s="6"/>
      <c r="N130" s="6"/>
    </row>
    <row r="131" spans="1:14" ht="15">
      <c r="A131" s="31" t="s">
        <v>48</v>
      </c>
      <c r="B131" s="8">
        <f t="shared" si="9"/>
        <v>0</v>
      </c>
      <c r="C131" s="20"/>
      <c r="D131" s="69"/>
      <c r="E131" s="6"/>
      <c r="F131" s="50"/>
      <c r="G131" s="50"/>
      <c r="H131" s="6"/>
      <c r="I131" s="58"/>
      <c r="J131" s="70"/>
      <c r="K131" s="6"/>
      <c r="L131" s="6"/>
      <c r="M131" s="6"/>
      <c r="N131" s="6"/>
    </row>
    <row r="132" spans="1:14" ht="30">
      <c r="A132" s="33" t="s">
        <v>49</v>
      </c>
      <c r="B132" s="8">
        <f t="shared" si="9"/>
        <v>0</v>
      </c>
      <c r="C132" s="63"/>
      <c r="D132" s="69"/>
      <c r="E132" s="6"/>
      <c r="F132" s="50"/>
      <c r="G132" s="50"/>
      <c r="H132" s="6"/>
      <c r="I132" s="58"/>
      <c r="J132" s="70"/>
      <c r="K132" s="6"/>
      <c r="L132" s="6"/>
      <c r="M132" s="6"/>
      <c r="N132" s="6"/>
    </row>
    <row r="133" spans="1:14" ht="30">
      <c r="A133" s="33" t="s">
        <v>50</v>
      </c>
      <c r="B133" s="8">
        <f t="shared" si="9"/>
        <v>0</v>
      </c>
      <c r="C133" s="63"/>
      <c r="D133" s="69"/>
      <c r="E133" s="6"/>
      <c r="F133" s="50"/>
      <c r="G133" s="50"/>
      <c r="H133" s="6"/>
      <c r="I133" s="58"/>
      <c r="J133" s="70"/>
      <c r="K133" s="6"/>
      <c r="L133" s="6"/>
      <c r="M133" s="6"/>
      <c r="N133" s="6"/>
    </row>
    <row r="134" spans="1:14" ht="30">
      <c r="A134" s="33" t="s">
        <v>51</v>
      </c>
      <c r="B134" s="8">
        <f t="shared" si="9"/>
        <v>0</v>
      </c>
      <c r="C134" s="63"/>
      <c r="D134" s="69"/>
      <c r="E134" s="6"/>
      <c r="F134" s="50"/>
      <c r="G134" s="50"/>
      <c r="H134" s="6"/>
      <c r="I134" s="58"/>
      <c r="J134" s="70"/>
      <c r="K134" s="6"/>
      <c r="L134" s="6"/>
      <c r="M134" s="6"/>
      <c r="N134" s="6"/>
    </row>
    <row r="135" spans="1:14" ht="30">
      <c r="A135" s="33" t="s">
        <v>52</v>
      </c>
      <c r="B135" s="8">
        <f t="shared" si="9"/>
        <v>0</v>
      </c>
      <c r="C135" s="63"/>
      <c r="D135" s="69"/>
      <c r="E135" s="6"/>
      <c r="F135" s="50"/>
      <c r="G135" s="50"/>
      <c r="H135" s="6"/>
      <c r="I135" s="58"/>
      <c r="J135" s="70"/>
      <c r="K135" s="6"/>
      <c r="L135" s="6"/>
      <c r="M135" s="6"/>
      <c r="N135" s="6"/>
    </row>
    <row r="136" spans="1:14" ht="30">
      <c r="A136" s="33" t="s">
        <v>53</v>
      </c>
      <c r="B136" s="8">
        <f t="shared" si="9"/>
        <v>0</v>
      </c>
      <c r="C136" s="63"/>
      <c r="D136" s="69"/>
      <c r="E136" s="6"/>
      <c r="F136" s="50"/>
      <c r="G136" s="50"/>
      <c r="H136" s="6"/>
      <c r="I136" s="58"/>
      <c r="J136" s="70"/>
      <c r="K136" s="6"/>
      <c r="L136" s="6"/>
      <c r="M136" s="6"/>
      <c r="N136" s="6"/>
    </row>
    <row r="137" spans="1:14" ht="30">
      <c r="A137" s="33" t="s">
        <v>54</v>
      </c>
      <c r="B137" s="8">
        <f t="shared" si="9"/>
        <v>0</v>
      </c>
      <c r="C137" s="63"/>
      <c r="D137" s="69"/>
      <c r="E137" s="6"/>
      <c r="F137" s="50"/>
      <c r="G137" s="50"/>
      <c r="H137" s="6"/>
      <c r="I137" s="58"/>
      <c r="J137" s="70"/>
      <c r="K137" s="6"/>
      <c r="L137" s="6"/>
      <c r="M137" s="6"/>
      <c r="N137" s="6"/>
    </row>
    <row r="138" spans="1:14" ht="30">
      <c r="A138" s="33" t="s">
        <v>55</v>
      </c>
      <c r="B138" s="8">
        <f t="shared" si="9"/>
        <v>0</v>
      </c>
      <c r="C138" s="63"/>
      <c r="D138" s="69"/>
      <c r="E138" s="6"/>
      <c r="F138" s="50"/>
      <c r="G138" s="50"/>
      <c r="H138" s="6"/>
      <c r="I138" s="58"/>
      <c r="J138" s="70"/>
      <c r="K138" s="6"/>
      <c r="L138" s="6"/>
      <c r="M138" s="6"/>
      <c r="N138" s="6"/>
    </row>
    <row r="139" spans="1:14" ht="30">
      <c r="A139" s="31" t="s">
        <v>28</v>
      </c>
      <c r="B139" s="8">
        <f t="shared" si="9"/>
        <v>1853329.1500000001</v>
      </c>
      <c r="C139" s="20"/>
      <c r="D139" s="69"/>
      <c r="E139" s="26">
        <f>E140+E141+E142+E143+E144+E145+E146+E147+E148</f>
        <v>22740.96</v>
      </c>
      <c r="F139" s="26">
        <f>F140+F141+F142+F143+F144+F145+F146+F147+F148</f>
        <v>822993.41</v>
      </c>
      <c r="G139" s="26">
        <f>G140+G141+G142+G143+G144+G145+G146+G147+G148</f>
        <v>0</v>
      </c>
      <c r="H139" s="26">
        <f>H140+H141+H142+H143+H144+H145+H146+H147+H148</f>
        <v>839514.23</v>
      </c>
      <c r="I139" s="58"/>
      <c r="J139" s="32">
        <f>J140+J141+J142+J143+J144+J145+J146+J147+J148</f>
        <v>168080.55</v>
      </c>
      <c r="K139" s="6"/>
      <c r="L139" s="6"/>
      <c r="M139" s="6"/>
      <c r="N139" s="6"/>
    </row>
    <row r="140" spans="1:14" ht="15">
      <c r="A140" s="33" t="s">
        <v>29</v>
      </c>
      <c r="B140" s="8">
        <f t="shared" si="9"/>
        <v>446478.96</v>
      </c>
      <c r="C140" s="63"/>
      <c r="D140" s="69"/>
      <c r="E140" s="6">
        <v>22740.96</v>
      </c>
      <c r="F140" s="50">
        <v>423738</v>
      </c>
      <c r="G140" s="50">
        <v>0</v>
      </c>
      <c r="H140" s="6"/>
      <c r="I140" s="58"/>
      <c r="J140" s="70"/>
      <c r="K140" s="6"/>
      <c r="L140" s="6"/>
      <c r="M140" s="6"/>
      <c r="N140" s="6"/>
    </row>
    <row r="141" spans="1:14" ht="30">
      <c r="A141" s="33" t="s">
        <v>30</v>
      </c>
      <c r="B141" s="8">
        <f t="shared" si="9"/>
        <v>839514.23</v>
      </c>
      <c r="C141" s="63"/>
      <c r="D141" s="69"/>
      <c r="E141" s="6"/>
      <c r="F141" s="50"/>
      <c r="G141" s="50"/>
      <c r="H141" s="18">
        <v>839514.23</v>
      </c>
      <c r="I141" s="58"/>
      <c r="J141" s="70"/>
      <c r="K141" s="6"/>
      <c r="L141" s="6"/>
      <c r="M141" s="6"/>
      <c r="N141" s="6"/>
    </row>
    <row r="142" spans="1:14" ht="30">
      <c r="A142" s="33" t="s">
        <v>31</v>
      </c>
      <c r="B142" s="8">
        <f t="shared" si="9"/>
        <v>0</v>
      </c>
      <c r="C142" s="63"/>
      <c r="D142" s="69"/>
      <c r="E142" s="6"/>
      <c r="F142" s="50"/>
      <c r="G142" s="50"/>
      <c r="H142" s="6"/>
      <c r="I142" s="58"/>
      <c r="J142" s="70"/>
      <c r="K142" s="6"/>
      <c r="L142" s="6"/>
      <c r="M142" s="6"/>
      <c r="N142" s="6"/>
    </row>
    <row r="143" spans="1:14" ht="30">
      <c r="A143" s="33" t="s">
        <v>32</v>
      </c>
      <c r="B143" s="8">
        <f t="shared" si="9"/>
        <v>194700</v>
      </c>
      <c r="C143" s="63"/>
      <c r="D143" s="69"/>
      <c r="E143" s="6"/>
      <c r="F143" s="50">
        <v>194700</v>
      </c>
      <c r="G143" s="50">
        <v>0</v>
      </c>
      <c r="H143" s="6"/>
      <c r="I143" s="58"/>
      <c r="J143" s="70"/>
      <c r="K143" s="6"/>
      <c r="L143" s="6"/>
      <c r="M143" s="6"/>
      <c r="N143" s="6"/>
    </row>
    <row r="144" spans="1:14" ht="30">
      <c r="A144" s="33" t="s">
        <v>33</v>
      </c>
      <c r="B144" s="8">
        <f t="shared" si="9"/>
        <v>168080.55</v>
      </c>
      <c r="C144" s="63"/>
      <c r="D144" s="69"/>
      <c r="E144" s="6"/>
      <c r="F144" s="50"/>
      <c r="G144" s="50"/>
      <c r="H144" s="6"/>
      <c r="I144" s="58"/>
      <c r="J144" s="70">
        <v>168080.55</v>
      </c>
      <c r="K144" s="6"/>
      <c r="L144" s="6"/>
      <c r="M144" s="6"/>
      <c r="N144" s="6"/>
    </row>
    <row r="145" spans="1:14" ht="30">
      <c r="A145" s="33" t="s">
        <v>56</v>
      </c>
      <c r="B145" s="8">
        <f t="shared" si="9"/>
        <v>0</v>
      </c>
      <c r="C145" s="63"/>
      <c r="D145" s="69"/>
      <c r="E145" s="6"/>
      <c r="F145" s="50"/>
      <c r="G145" s="50"/>
      <c r="H145" s="6"/>
      <c r="I145" s="58"/>
      <c r="J145" s="70"/>
      <c r="K145" s="6"/>
      <c r="L145" s="6"/>
      <c r="M145" s="6"/>
      <c r="N145" s="6"/>
    </row>
    <row r="146" spans="1:14" ht="30">
      <c r="A146" s="33" t="s">
        <v>57</v>
      </c>
      <c r="B146" s="8">
        <f t="shared" si="9"/>
        <v>0</v>
      </c>
      <c r="C146" s="63"/>
      <c r="D146" s="69"/>
      <c r="E146" s="6"/>
      <c r="F146" s="50"/>
      <c r="G146" s="50"/>
      <c r="H146" s="6"/>
      <c r="I146" s="58"/>
      <c r="J146" s="70"/>
      <c r="K146" s="6"/>
      <c r="L146" s="6"/>
      <c r="M146" s="6"/>
      <c r="N146" s="6"/>
    </row>
    <row r="147" spans="1:14" ht="15">
      <c r="A147" s="33" t="s">
        <v>34</v>
      </c>
      <c r="B147" s="8">
        <f t="shared" si="9"/>
        <v>204555.41</v>
      </c>
      <c r="C147" s="63"/>
      <c r="D147" s="69"/>
      <c r="E147" s="6"/>
      <c r="F147" s="50">
        <v>204555.41</v>
      </c>
      <c r="G147" s="50"/>
      <c r="H147" s="6"/>
      <c r="I147" s="58"/>
      <c r="J147" s="70"/>
      <c r="K147" s="6"/>
      <c r="L147" s="6"/>
      <c r="M147" s="6"/>
      <c r="N147" s="6"/>
    </row>
    <row r="148" spans="1:14" ht="45">
      <c r="A148" s="33" t="s">
        <v>58</v>
      </c>
      <c r="B148" s="8">
        <f t="shared" si="9"/>
        <v>0</v>
      </c>
      <c r="C148" s="63"/>
      <c r="D148" s="69"/>
      <c r="E148" s="6"/>
      <c r="F148" s="50"/>
      <c r="G148" s="50"/>
      <c r="H148" s="6"/>
      <c r="I148" s="58"/>
      <c r="J148" s="70"/>
      <c r="K148" s="6"/>
      <c r="L148" s="6"/>
      <c r="M148" s="6"/>
      <c r="N148" s="6"/>
    </row>
    <row r="149" spans="1:14" ht="15">
      <c r="A149" s="31" t="s">
        <v>59</v>
      </c>
      <c r="B149" s="8">
        <f t="shared" si="9"/>
        <v>0</v>
      </c>
      <c r="C149" s="20"/>
      <c r="D149" s="69"/>
      <c r="E149" s="6"/>
      <c r="F149" s="50"/>
      <c r="G149" s="50"/>
      <c r="H149" s="6"/>
      <c r="I149" s="58"/>
      <c r="J149" s="70"/>
      <c r="K149" s="6"/>
      <c r="L149" s="6"/>
      <c r="M149" s="6"/>
      <c r="N149" s="6"/>
    </row>
    <row r="150" spans="1:14" ht="15">
      <c r="A150" s="33" t="s">
        <v>60</v>
      </c>
      <c r="B150" s="8">
        <f t="shared" si="9"/>
        <v>0</v>
      </c>
      <c r="C150" s="63"/>
      <c r="D150" s="69"/>
      <c r="E150" s="6"/>
      <c r="F150" s="50"/>
      <c r="G150" s="50"/>
      <c r="H150" s="6"/>
      <c r="I150" s="58"/>
      <c r="J150" s="70"/>
      <c r="K150" s="6"/>
      <c r="L150" s="6"/>
      <c r="M150" s="6"/>
      <c r="N150" s="6"/>
    </row>
    <row r="151" spans="1:14" ht="15">
      <c r="A151" s="33" t="s">
        <v>61</v>
      </c>
      <c r="B151" s="8">
        <f t="shared" si="9"/>
        <v>0</v>
      </c>
      <c r="C151" s="63"/>
      <c r="D151" s="69"/>
      <c r="E151" s="6"/>
      <c r="F151" s="50"/>
      <c r="G151" s="50"/>
      <c r="H151" s="6"/>
      <c r="I151" s="58"/>
      <c r="J151" s="70"/>
      <c r="K151" s="6"/>
      <c r="L151" s="6"/>
      <c r="M151" s="6"/>
      <c r="N151" s="6"/>
    </row>
    <row r="152" spans="1:14" ht="30">
      <c r="A152" s="33" t="s">
        <v>62</v>
      </c>
      <c r="B152" s="8">
        <f t="shared" si="9"/>
        <v>0</v>
      </c>
      <c r="C152" s="63"/>
      <c r="D152" s="69"/>
      <c r="E152" s="6"/>
      <c r="F152" s="50"/>
      <c r="G152" s="50"/>
      <c r="H152" s="6"/>
      <c r="I152" s="58"/>
      <c r="J152" s="70"/>
      <c r="K152" s="6"/>
      <c r="L152" s="6"/>
      <c r="M152" s="6"/>
      <c r="N152" s="6"/>
    </row>
    <row r="153" spans="1:14" ht="45">
      <c r="A153" s="33" t="s">
        <v>63</v>
      </c>
      <c r="B153" s="8">
        <f t="shared" si="9"/>
        <v>0</v>
      </c>
      <c r="C153" s="63"/>
      <c r="D153" s="69"/>
      <c r="E153" s="6"/>
      <c r="F153" s="50"/>
      <c r="G153" s="50"/>
      <c r="H153" s="6"/>
      <c r="I153" s="58"/>
      <c r="J153" s="70"/>
      <c r="K153" s="6"/>
      <c r="L153" s="6"/>
      <c r="M153" s="6"/>
      <c r="N153" s="6"/>
    </row>
    <row r="154" spans="1:14" ht="30">
      <c r="A154" s="31" t="s">
        <v>64</v>
      </c>
      <c r="B154" s="8">
        <f t="shared" si="9"/>
        <v>0</v>
      </c>
      <c r="C154" s="20"/>
      <c r="D154" s="69"/>
      <c r="E154" s="6"/>
      <c r="F154" s="50"/>
      <c r="G154" s="50"/>
      <c r="H154" s="6"/>
      <c r="I154" s="58"/>
      <c r="J154" s="70"/>
      <c r="K154" s="6"/>
      <c r="L154" s="6"/>
      <c r="M154" s="6"/>
      <c r="N154" s="6"/>
    </row>
    <row r="155" spans="1:14" ht="15">
      <c r="A155" s="33" t="s">
        <v>65</v>
      </c>
      <c r="B155" s="8">
        <f t="shared" si="9"/>
        <v>0</v>
      </c>
      <c r="C155" s="63"/>
      <c r="D155" s="69"/>
      <c r="E155" s="6"/>
      <c r="F155" s="50"/>
      <c r="G155" s="50"/>
      <c r="H155" s="6"/>
      <c r="I155" s="58"/>
      <c r="J155" s="70"/>
      <c r="K155" s="6"/>
      <c r="L155" s="6"/>
      <c r="M155" s="6"/>
      <c r="N155" s="6"/>
    </row>
    <row r="156" spans="1:14" ht="30">
      <c r="A156" s="33" t="s">
        <v>66</v>
      </c>
      <c r="B156" s="8">
        <f t="shared" si="9"/>
        <v>0</v>
      </c>
      <c r="C156" s="63"/>
      <c r="D156" s="69"/>
      <c r="E156" s="6"/>
      <c r="F156" s="50"/>
      <c r="G156" s="50"/>
      <c r="H156" s="6"/>
      <c r="I156" s="58"/>
      <c r="J156" s="70"/>
      <c r="K156" s="6"/>
      <c r="L156" s="6"/>
      <c r="M156" s="6"/>
      <c r="N156" s="6"/>
    </row>
    <row r="157" spans="1:14" ht="15">
      <c r="A157" s="31" t="s">
        <v>67</v>
      </c>
      <c r="B157" s="8">
        <f t="shared" si="9"/>
        <v>0</v>
      </c>
      <c r="C157" s="20"/>
      <c r="D157" s="69"/>
      <c r="E157" s="6"/>
      <c r="F157" s="50"/>
      <c r="G157" s="50"/>
      <c r="H157" s="6"/>
      <c r="I157" s="58"/>
      <c r="J157" s="70"/>
      <c r="K157" s="6"/>
      <c r="L157" s="6"/>
      <c r="M157" s="6"/>
      <c r="N157" s="6"/>
    </row>
    <row r="158" spans="1:14" ht="30">
      <c r="A158" s="33" t="s">
        <v>68</v>
      </c>
      <c r="B158" s="8">
        <f t="shared" si="9"/>
        <v>0</v>
      </c>
      <c r="C158" s="63"/>
      <c r="D158" s="69"/>
      <c r="E158" s="6"/>
      <c r="F158" s="50"/>
      <c r="G158" s="50"/>
      <c r="H158" s="6"/>
      <c r="I158" s="58"/>
      <c r="J158" s="70"/>
      <c r="K158" s="6"/>
      <c r="L158" s="6"/>
      <c r="M158" s="6"/>
      <c r="N158" s="6"/>
    </row>
    <row r="159" spans="1:14" ht="30">
      <c r="A159" s="33" t="s">
        <v>69</v>
      </c>
      <c r="B159" s="8">
        <f t="shared" si="9"/>
        <v>0</v>
      </c>
      <c r="C159" s="63"/>
      <c r="D159" s="69"/>
      <c r="E159" s="6"/>
      <c r="F159" s="50"/>
      <c r="G159" s="50"/>
      <c r="H159" s="6"/>
      <c r="I159" s="58"/>
      <c r="J159" s="70"/>
      <c r="K159" s="6"/>
      <c r="L159" s="6"/>
      <c r="M159" s="6"/>
      <c r="N159" s="6"/>
    </row>
    <row r="160" spans="1:14" ht="30">
      <c r="A160" s="33" t="s">
        <v>70</v>
      </c>
      <c r="B160" s="8">
        <f t="shared" si="9"/>
        <v>0</v>
      </c>
      <c r="C160" s="63"/>
      <c r="D160" s="69"/>
      <c r="E160" s="6"/>
      <c r="F160" s="50"/>
      <c r="G160" s="50"/>
      <c r="H160" s="6"/>
      <c r="I160" s="58"/>
      <c r="J160" s="70"/>
      <c r="K160" s="6"/>
      <c r="L160" s="6"/>
      <c r="M160" s="6"/>
      <c r="N160" s="6"/>
    </row>
    <row r="161" spans="1:14" ht="15">
      <c r="A161" s="36" t="s">
        <v>35</v>
      </c>
      <c r="B161" s="51">
        <f>B97+B103+B113+B139+B149</f>
        <v>347111028.69</v>
      </c>
      <c r="C161" s="51">
        <f>+C96</f>
        <v>0</v>
      </c>
      <c r="D161" s="51">
        <f>+D96</f>
        <v>35140538.92</v>
      </c>
      <c r="E161" s="51">
        <f aca="true" t="shared" si="11" ref="E161:K161">+E96</f>
        <v>48569997.09</v>
      </c>
      <c r="F161" s="51">
        <f t="shared" si="11"/>
        <v>35919293.53999999</v>
      </c>
      <c r="G161" s="51">
        <f t="shared" si="11"/>
        <v>41911278</v>
      </c>
      <c r="H161" s="51">
        <f t="shared" si="11"/>
        <v>48861733.239999995</v>
      </c>
      <c r="I161" s="51">
        <f t="shared" si="11"/>
        <v>38818232.8</v>
      </c>
      <c r="J161" s="51">
        <f t="shared" si="11"/>
        <v>97889955.1</v>
      </c>
      <c r="K161" s="51">
        <f t="shared" si="11"/>
        <v>0</v>
      </c>
      <c r="L161" s="28"/>
      <c r="M161" s="28"/>
      <c r="N161" s="28"/>
    </row>
    <row r="162" spans="1:14" ht="15">
      <c r="A162" s="14"/>
      <c r="B162" s="65"/>
      <c r="C162" s="64"/>
      <c r="D162" s="65"/>
      <c r="E162" s="10"/>
      <c r="F162" s="52"/>
      <c r="G162" s="52"/>
      <c r="I162" s="59"/>
      <c r="J162" s="71"/>
      <c r="K162" s="10"/>
      <c r="L162" s="10"/>
      <c r="M162" s="10"/>
      <c r="N162" s="11"/>
    </row>
    <row r="163" spans="1:14" ht="15">
      <c r="A163" s="12" t="s">
        <v>71</v>
      </c>
      <c r="B163" s="55"/>
      <c r="C163" s="55"/>
      <c r="D163" s="55"/>
      <c r="E163" s="13"/>
      <c r="F163" s="55"/>
      <c r="G163" s="55"/>
      <c r="H163" s="13"/>
      <c r="I163" s="55"/>
      <c r="J163" s="55"/>
      <c r="K163" s="13"/>
      <c r="L163" s="13"/>
      <c r="M163" s="13"/>
      <c r="N163" s="39"/>
    </row>
    <row r="164" spans="1:14" ht="30">
      <c r="A164" s="31" t="s">
        <v>72</v>
      </c>
      <c r="B164" s="69"/>
      <c r="C164" s="20"/>
      <c r="D164" s="69"/>
      <c r="E164" s="6"/>
      <c r="F164" s="50"/>
      <c r="G164" s="50"/>
      <c r="H164" s="6"/>
      <c r="I164" s="58"/>
      <c r="J164" s="70"/>
      <c r="K164" s="6"/>
      <c r="L164" s="6"/>
      <c r="M164" s="6"/>
      <c r="N164" s="6"/>
    </row>
    <row r="165" spans="1:14" ht="30">
      <c r="A165" s="33" t="s">
        <v>73</v>
      </c>
      <c r="B165" s="69"/>
      <c r="C165" s="63"/>
      <c r="D165" s="69"/>
      <c r="E165" s="6"/>
      <c r="F165" s="50"/>
      <c r="G165" s="50"/>
      <c r="H165" s="6"/>
      <c r="I165" s="58"/>
      <c r="J165" s="70"/>
      <c r="K165" s="6"/>
      <c r="L165" s="6"/>
      <c r="M165" s="6"/>
      <c r="N165" s="6"/>
    </row>
    <row r="166" spans="1:14" ht="30">
      <c r="A166" s="33" t="s">
        <v>74</v>
      </c>
      <c r="B166" s="69"/>
      <c r="C166" s="63"/>
      <c r="D166" s="69"/>
      <c r="E166" s="6"/>
      <c r="F166" s="50"/>
      <c r="G166" s="50"/>
      <c r="H166" s="6"/>
      <c r="I166" s="58"/>
      <c r="J166" s="70"/>
      <c r="K166" s="6"/>
      <c r="L166" s="6"/>
      <c r="M166" s="6"/>
      <c r="N166" s="6"/>
    </row>
    <row r="167" spans="1:14" ht="15">
      <c r="A167" s="31" t="s">
        <v>75</v>
      </c>
      <c r="B167" s="69"/>
      <c r="C167" s="20"/>
      <c r="D167" s="69"/>
      <c r="E167" s="6"/>
      <c r="F167" s="50"/>
      <c r="G167" s="50"/>
      <c r="H167" s="6"/>
      <c r="I167" s="58"/>
      <c r="J167" s="70"/>
      <c r="K167" s="6"/>
      <c r="L167" s="6"/>
      <c r="M167" s="6"/>
      <c r="N167" s="6"/>
    </row>
    <row r="168" spans="1:14" ht="30">
      <c r="A168" s="33" t="s">
        <v>76</v>
      </c>
      <c r="B168" s="69"/>
      <c r="C168" s="63"/>
      <c r="D168" s="69"/>
      <c r="E168" s="6"/>
      <c r="F168" s="50"/>
      <c r="G168" s="50"/>
      <c r="H168" s="6"/>
      <c r="I168" s="58"/>
      <c r="J168" s="70"/>
      <c r="K168" s="6"/>
      <c r="L168" s="6"/>
      <c r="M168" s="6"/>
      <c r="N168" s="6"/>
    </row>
    <row r="169" spans="1:14" ht="30">
      <c r="A169" s="33" t="s">
        <v>77</v>
      </c>
      <c r="B169" s="69"/>
      <c r="C169" s="63"/>
      <c r="D169" s="69"/>
      <c r="E169" s="6"/>
      <c r="F169" s="50"/>
      <c r="G169" s="50"/>
      <c r="H169" s="6"/>
      <c r="I169" s="58"/>
      <c r="J169" s="70"/>
      <c r="K169" s="6"/>
      <c r="L169" s="6"/>
      <c r="M169" s="6"/>
      <c r="N169" s="6"/>
    </row>
    <row r="170" spans="1:14" ht="30">
      <c r="A170" s="31" t="s">
        <v>78</v>
      </c>
      <c r="B170" s="69"/>
      <c r="C170" s="20"/>
      <c r="D170" s="69"/>
      <c r="E170" s="6"/>
      <c r="F170" s="50"/>
      <c r="G170" s="50"/>
      <c r="H170" s="6"/>
      <c r="I170" s="58"/>
      <c r="J170" s="70"/>
      <c r="K170" s="6"/>
      <c r="L170" s="6"/>
      <c r="M170" s="6"/>
      <c r="N170" s="6"/>
    </row>
    <row r="171" spans="1:14" ht="30">
      <c r="A171" s="33" t="s">
        <v>79</v>
      </c>
      <c r="B171" s="69"/>
      <c r="C171" s="63"/>
      <c r="D171" s="69"/>
      <c r="E171" s="6"/>
      <c r="F171" s="50"/>
      <c r="G171" s="50"/>
      <c r="H171" s="6"/>
      <c r="I171" s="58"/>
      <c r="J171" s="70"/>
      <c r="K171" s="6"/>
      <c r="L171" s="6"/>
      <c r="M171" s="6"/>
      <c r="N171" s="6"/>
    </row>
    <row r="172" spans="1:14" ht="15">
      <c r="A172" s="36" t="s">
        <v>80</v>
      </c>
      <c r="B172" s="51"/>
      <c r="C172" s="51"/>
      <c r="D172" s="51"/>
      <c r="E172" s="28"/>
      <c r="F172" s="51"/>
      <c r="G172" s="51"/>
      <c r="H172" s="28"/>
      <c r="I172" s="51"/>
      <c r="J172" s="51"/>
      <c r="K172" s="28"/>
      <c r="L172" s="28"/>
      <c r="M172" s="28"/>
      <c r="N172" s="28"/>
    </row>
    <row r="173" spans="1:14" ht="15">
      <c r="A173" s="9"/>
      <c r="B173" s="65"/>
      <c r="C173" s="65"/>
      <c r="D173" s="65"/>
      <c r="E173" s="10"/>
      <c r="F173" s="52"/>
      <c r="G173" s="52"/>
      <c r="I173" s="59"/>
      <c r="J173" s="71"/>
      <c r="K173" s="10"/>
      <c r="L173" s="10"/>
      <c r="M173" s="10"/>
      <c r="N173" s="11"/>
    </row>
    <row r="174" spans="1:14" ht="31.5">
      <c r="A174" s="37" t="s">
        <v>81</v>
      </c>
      <c r="B174" s="53">
        <f>B161</f>
        <v>347111028.69</v>
      </c>
      <c r="C174" s="53">
        <f aca="true" t="shared" si="12" ref="C174:N174">C161</f>
        <v>0</v>
      </c>
      <c r="D174" s="53">
        <f t="shared" si="12"/>
        <v>35140538.92</v>
      </c>
      <c r="E174" s="53">
        <f t="shared" si="12"/>
        <v>48569997.09</v>
      </c>
      <c r="F174" s="53">
        <f t="shared" si="12"/>
        <v>35919293.53999999</v>
      </c>
      <c r="G174" s="53">
        <f t="shared" si="12"/>
        <v>41911278</v>
      </c>
      <c r="H174" s="53">
        <f t="shared" si="12"/>
        <v>48861733.239999995</v>
      </c>
      <c r="I174" s="53">
        <f t="shared" si="12"/>
        <v>38818232.8</v>
      </c>
      <c r="J174" s="53">
        <f t="shared" si="12"/>
        <v>97889955.1</v>
      </c>
      <c r="K174" s="53">
        <f t="shared" si="12"/>
        <v>0</v>
      </c>
      <c r="L174" s="53">
        <f t="shared" si="12"/>
        <v>0</v>
      </c>
      <c r="M174" s="53">
        <f t="shared" si="12"/>
        <v>0</v>
      </c>
      <c r="N174" s="53">
        <f t="shared" si="12"/>
        <v>0</v>
      </c>
    </row>
    <row r="175" spans="1:14" ht="15">
      <c r="A175" s="40" t="s">
        <v>116</v>
      </c>
      <c r="B175" s="67"/>
      <c r="C175" s="67"/>
      <c r="D175" s="67"/>
      <c r="E175" s="41"/>
      <c r="F175" s="56"/>
      <c r="G175" s="56"/>
      <c r="H175" s="41"/>
      <c r="I175" s="61"/>
      <c r="J175" s="73"/>
      <c r="K175" s="41"/>
      <c r="L175" s="41"/>
      <c r="M175" s="41"/>
      <c r="N175" s="42"/>
    </row>
    <row r="176" spans="1:14" ht="30" customHeight="1">
      <c r="A176" s="9"/>
      <c r="B176" s="65"/>
      <c r="C176" s="65"/>
      <c r="D176" s="65"/>
      <c r="E176" s="10"/>
      <c r="F176" s="52"/>
      <c r="G176" s="52"/>
      <c r="I176" s="59"/>
      <c r="J176" s="71"/>
      <c r="K176" s="10"/>
      <c r="L176" s="10"/>
      <c r="M176" s="10"/>
      <c r="N176" s="10"/>
    </row>
    <row r="177" spans="1:14" ht="30" customHeight="1">
      <c r="A177" s="89" t="s">
        <v>121</v>
      </c>
      <c r="B177" s="65"/>
      <c r="C177" s="65"/>
      <c r="D177" s="65"/>
      <c r="E177" s="10"/>
      <c r="F177" s="52"/>
      <c r="G177" s="52"/>
      <c r="I177" s="59"/>
      <c r="J177" s="71"/>
      <c r="K177" s="10"/>
      <c r="L177" s="10"/>
      <c r="M177" s="10"/>
      <c r="N177" s="10"/>
    </row>
    <row r="178" ht="16.5" customHeight="1">
      <c r="A178" s="90" t="s">
        <v>122</v>
      </c>
    </row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</sheetData>
  <sheetProtection/>
  <mergeCells count="12">
    <mergeCell ref="A89:N89"/>
    <mergeCell ref="A6:N6"/>
    <mergeCell ref="A94:N94"/>
    <mergeCell ref="A90:N90"/>
    <mergeCell ref="A91:N91"/>
    <mergeCell ref="A92:N92"/>
    <mergeCell ref="A93:N93"/>
    <mergeCell ref="A1:N1"/>
    <mergeCell ref="A2:N2"/>
    <mergeCell ref="A3:N3"/>
    <mergeCell ref="A4:N4"/>
    <mergeCell ref="A5:N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cp:lastPrinted>2018-09-03T19:28:35Z</cp:lastPrinted>
  <dcterms:created xsi:type="dcterms:W3CDTF">2018-04-17T18:57:16Z</dcterms:created>
  <dcterms:modified xsi:type="dcterms:W3CDTF">2018-09-03T19:28:58Z</dcterms:modified>
  <cp:category/>
  <cp:version/>
  <cp:contentType/>
  <cp:contentStatus/>
</cp:coreProperties>
</file>