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cguzman\Desktop\WEB NUEVA\PLAN ESTRATEGICO INSTITUCIONAL\Plan Operativo Anual - POA\"/>
    </mc:Choice>
  </mc:AlternateContent>
  <bookViews>
    <workbookView xWindow="0" yWindow="0" windowWidth="28800" windowHeight="11610" tabRatio="812" activeTab="1"/>
  </bookViews>
  <sheets>
    <sheet name="Inf. General" sheetId="9" r:id="rId1"/>
    <sheet name="Grupo I" sheetId="3" r:id="rId2"/>
    <sheet name="Grupo II" sheetId="4" r:id="rId3"/>
    <sheet name="Grupo III" sheetId="1" r:id="rId4"/>
    <sheet name="Grupo IV" sheetId="6" r:id="rId5"/>
    <sheet name="Grupo V" sheetId="20" r:id="rId6"/>
    <sheet name="Presupuesto" sheetId="7" r:id="rId7"/>
    <sheet name="Resumen" sheetId="10" r:id="rId8"/>
    <sheet name="Estructura Programatica" sheetId="19" r:id="rId9"/>
  </sheets>
  <externalReferences>
    <externalReference r:id="rId10"/>
    <externalReference r:id="rId11"/>
  </externalReferences>
  <definedNames>
    <definedName name="_xlnm.Print_Area" localSheetId="1">'Grupo I'!$A$1:$N$176</definedName>
    <definedName name="_xlnm.Print_Area" localSheetId="3">'Grupo III'!$A$1:$N$168</definedName>
    <definedName name="_xlnm.Print_Area" localSheetId="4">'Grupo IV'!#REF!</definedName>
    <definedName name="_xlnm.Print_Area" localSheetId="0">'Inf. General'!$A$1:$F$38</definedName>
    <definedName name="_xlnm.Print_Area" localSheetId="6">Presupuesto!$A$1:$H$119</definedName>
    <definedName name="_xlnm.Print_Titles" localSheetId="2">'Grupo II'!#REF!</definedName>
    <definedName name="_xlnm.Print_Titles" localSheetId="4">'Grupo IV'!#REF!</definedName>
    <definedName name="_xlnm.Print_Titles" localSheetId="6">Presupuesto!$1:$8</definedName>
    <definedName name="Unidades">'[1]Plan  de Compra del Area 2021'!$XFD$9:$XFD$49</definedName>
    <definedName name="UnidadesList">'[2]Informacion '!$Q$3:$Q$43</definedName>
  </definedNames>
  <calcPr calcId="162913"/>
</workbook>
</file>

<file path=xl/calcChain.xml><?xml version="1.0" encoding="utf-8"?>
<calcChain xmlns="http://schemas.openxmlformats.org/spreadsheetml/2006/main">
  <c r="M103" i="6" l="1"/>
  <c r="M148" i="1" l="1"/>
  <c r="M134" i="1"/>
  <c r="M128" i="1"/>
  <c r="M117" i="1"/>
  <c r="M152" i="1" l="1"/>
  <c r="E97" i="1"/>
  <c r="E96" i="1"/>
  <c r="E94" i="1"/>
  <c r="I89" i="1"/>
  <c r="F89" i="1"/>
  <c r="H88" i="1"/>
  <c r="G88" i="1"/>
  <c r="F88" i="1"/>
  <c r="H84" i="1"/>
  <c r="F76" i="1"/>
  <c r="M61" i="3" l="1"/>
  <c r="C110" i="7"/>
  <c r="C108" i="7"/>
  <c r="C107" i="7"/>
  <c r="C106" i="7"/>
  <c r="C104" i="7"/>
  <c r="C109" i="7"/>
  <c r="C105" i="7"/>
  <c r="C103" i="7"/>
  <c r="C102" i="7"/>
  <c r="C138" i="7"/>
  <c r="C137" i="7"/>
  <c r="C136" i="7"/>
  <c r="H136" i="7" s="1"/>
  <c r="B23" i="10" s="1"/>
  <c r="C142" i="7"/>
  <c r="C141" i="7"/>
  <c r="C140" i="7"/>
  <c r="C139" i="7"/>
  <c r="H139" i="7" s="1"/>
  <c r="B9" i="10" s="1"/>
  <c r="C119" i="7"/>
  <c r="C120" i="7"/>
  <c r="C118" i="7"/>
  <c r="C117" i="7"/>
  <c r="C116" i="7"/>
  <c r="C115" i="7"/>
  <c r="C114" i="7"/>
  <c r="C113" i="7"/>
  <c r="C112" i="7"/>
  <c r="C111" i="7"/>
  <c r="H111" i="7" s="1"/>
  <c r="B15" i="10" s="1"/>
  <c r="C135" i="7"/>
  <c r="C134" i="7"/>
  <c r="C133" i="7"/>
  <c r="C132" i="7"/>
  <c r="C131" i="7"/>
  <c r="C130" i="7"/>
  <c r="H130" i="7" s="1"/>
  <c r="B13" i="10" s="1"/>
  <c r="C129" i="7"/>
  <c r="C128" i="7"/>
  <c r="C127" i="7"/>
  <c r="H127" i="7" s="1"/>
  <c r="B24" i="10" s="1"/>
  <c r="C123" i="7"/>
  <c r="C124" i="7"/>
  <c r="C125" i="7"/>
  <c r="C126" i="7"/>
  <c r="C122" i="7"/>
  <c r="C121" i="7"/>
  <c r="C101" i="7"/>
  <c r="C100" i="7"/>
  <c r="C99" i="7"/>
  <c r="C98" i="7"/>
  <c r="C97" i="7"/>
  <c r="C96" i="7"/>
  <c r="C95" i="7"/>
  <c r="C94" i="7"/>
  <c r="C93" i="7"/>
  <c r="H93" i="7" s="1"/>
  <c r="B21" i="10" s="1"/>
  <c r="C83" i="7"/>
  <c r="C84" i="7"/>
  <c r="C85" i="7"/>
  <c r="C86" i="7"/>
  <c r="C87" i="7"/>
  <c r="C88" i="7"/>
  <c r="C89" i="7"/>
  <c r="C82" i="7"/>
  <c r="C81" i="7"/>
  <c r="C75" i="7"/>
  <c r="C74" i="7"/>
  <c r="C73" i="7"/>
  <c r="C72" i="7"/>
  <c r="C71" i="7"/>
  <c r="C70" i="7"/>
  <c r="C69" i="7"/>
  <c r="C68" i="7"/>
  <c r="C67" i="7"/>
  <c r="C66" i="7"/>
  <c r="C65" i="7"/>
  <c r="C64" i="7"/>
  <c r="C63" i="7"/>
  <c r="C62" i="7"/>
  <c r="C61" i="7"/>
  <c r="C60" i="7"/>
  <c r="C59" i="7"/>
  <c r="C58" i="7"/>
  <c r="C57" i="7"/>
  <c r="C56" i="7"/>
  <c r="C55" i="7"/>
  <c r="C54" i="7"/>
  <c r="C53" i="7"/>
  <c r="C52" i="7"/>
  <c r="C51" i="7"/>
  <c r="C50" i="7"/>
  <c r="C46" i="7"/>
  <c r="C47" i="7"/>
  <c r="C48" i="7"/>
  <c r="C49" i="7"/>
  <c r="C45" i="7"/>
  <c r="C38" i="7"/>
  <c r="C37" i="7"/>
  <c r="C33" i="7"/>
  <c r="H33" i="7" s="1"/>
  <c r="B11" i="10" s="1"/>
  <c r="C39" i="7"/>
  <c r="C32" i="7"/>
  <c r="C31" i="7"/>
  <c r="C30" i="7"/>
  <c r="C29" i="7"/>
  <c r="C28" i="7"/>
  <c r="C27" i="7"/>
  <c r="C26" i="7"/>
  <c r="C25" i="7"/>
  <c r="C24" i="7"/>
  <c r="C23" i="7"/>
  <c r="C22" i="7"/>
  <c r="C21" i="7"/>
  <c r="C20" i="7"/>
  <c r="C19" i="7"/>
  <c r="H19" i="7" s="1"/>
  <c r="B10" i="10" s="1"/>
  <c r="C15" i="7"/>
  <c r="C11" i="7"/>
  <c r="B12" i="10"/>
  <c r="C44" i="7"/>
  <c r="C42" i="7"/>
  <c r="C41" i="7"/>
  <c r="C40" i="7"/>
  <c r="C43" i="7"/>
  <c r="C36" i="7"/>
  <c r="C35" i="7"/>
  <c r="C34" i="7"/>
  <c r="C13" i="7"/>
  <c r="C12" i="7"/>
  <c r="C10" i="7"/>
  <c r="H10" i="7" s="1"/>
  <c r="B7" i="10" s="1"/>
  <c r="C90" i="7"/>
  <c r="C80" i="7"/>
  <c r="C79" i="7"/>
  <c r="C78" i="7"/>
  <c r="O132" i="1"/>
  <c r="C77" i="7" s="1"/>
  <c r="O128" i="1"/>
  <c r="C76" i="7" s="1"/>
  <c r="C18" i="7"/>
  <c r="C17" i="7"/>
  <c r="C16" i="7"/>
  <c r="H16" i="7" s="1"/>
  <c r="B8" i="10" s="1"/>
  <c r="C92" i="7"/>
  <c r="C91" i="7"/>
  <c r="C14" i="7"/>
  <c r="H121" i="7" l="1"/>
  <c r="B25" i="10" s="1"/>
  <c r="J27" i="19" s="1"/>
  <c r="J26" i="19" s="1"/>
  <c r="H74" i="7"/>
  <c r="B17" i="10" s="1"/>
  <c r="J18" i="19" s="1"/>
  <c r="H82" i="7"/>
  <c r="B19" i="10" s="1"/>
  <c r="H95" i="7"/>
  <c r="B16" i="10" s="1"/>
  <c r="J19" i="19" s="1"/>
  <c r="H50" i="7"/>
  <c r="B14" i="10" s="1"/>
  <c r="J15" i="19" s="1"/>
  <c r="H76" i="7"/>
  <c r="B18" i="10" s="1"/>
  <c r="J20" i="19" s="1"/>
  <c r="H90" i="7"/>
  <c r="B20" i="10" s="1"/>
  <c r="B26" i="10"/>
  <c r="D8" i="10" s="1"/>
  <c r="J13" i="19"/>
  <c r="J12" i="19" s="1"/>
  <c r="J11" i="19" s="1"/>
  <c r="H102" i="7"/>
  <c r="B22" i="10" s="1"/>
  <c r="J14" i="19"/>
  <c r="J25" i="19"/>
  <c r="J24" i="19" s="1"/>
  <c r="H161" i="7"/>
  <c r="J17" i="19" l="1"/>
  <c r="J16" i="19" s="1"/>
  <c r="D10" i="10"/>
  <c r="D21" i="10"/>
  <c r="D24" i="10"/>
  <c r="D20" i="10"/>
  <c r="D7" i="10"/>
  <c r="D18" i="10"/>
  <c r="D14" i="10"/>
  <c r="D15" i="10"/>
  <c r="D19" i="10"/>
  <c r="D23" i="10"/>
  <c r="D13" i="10"/>
  <c r="D25" i="10"/>
  <c r="D9" i="10"/>
  <c r="J23" i="19"/>
  <c r="J22" i="19" s="1"/>
  <c r="J21" i="19" s="1"/>
  <c r="D22" i="10"/>
  <c r="D16" i="10"/>
  <c r="D17" i="10"/>
  <c r="D11" i="10"/>
  <c r="D12" i="10"/>
  <c r="J28" i="19" l="1"/>
  <c r="F11" i="10"/>
</calcChain>
</file>

<file path=xl/sharedStrings.xml><?xml version="1.0" encoding="utf-8"?>
<sst xmlns="http://schemas.openxmlformats.org/spreadsheetml/2006/main" count="2524" uniqueCount="1625">
  <si>
    <t>Transporte de Carga</t>
  </si>
  <si>
    <t>TAREAS/ACTIVIDADES</t>
  </si>
  <si>
    <t>RESPONSABLE (Departamento)</t>
  </si>
  <si>
    <t>UNIDAD DE MEDIDA/ INDICADOR</t>
  </si>
  <si>
    <t>PLAZO</t>
  </si>
  <si>
    <t xml:space="preserve">MEDIOS DE VERIFICACIÓN </t>
  </si>
  <si>
    <t>T1</t>
  </si>
  <si>
    <t>T2</t>
  </si>
  <si>
    <t>T3</t>
  </si>
  <si>
    <t>T4</t>
  </si>
  <si>
    <t xml:space="preserve">Línea de Acción </t>
  </si>
  <si>
    <t>ENEVIAL</t>
  </si>
  <si>
    <t>Dirección de Transporte de Carga</t>
  </si>
  <si>
    <t>Presupuesto</t>
  </si>
  <si>
    <t>Reuniones realizadas</t>
  </si>
  <si>
    <t>IV</t>
  </si>
  <si>
    <t>PRESUPUESTO</t>
  </si>
  <si>
    <t xml:space="preserve">Linea de Acción </t>
  </si>
  <si>
    <t xml:space="preserve">1- Expedicion de Licencias de Conducir Vehiculos de Motor y Permisos de Aprendizajes, asi como la renovacion, suspencion y cancelacion de los mismos.    </t>
  </si>
  <si>
    <t>Seguridad Vial</t>
  </si>
  <si>
    <t>Planificación, Diseño, Innovación y Supervisión de la Movilidad Terrestre</t>
  </si>
  <si>
    <t>Informes</t>
  </si>
  <si>
    <t>Informe</t>
  </si>
  <si>
    <t xml:space="preserve">1. Manuales, Normas y Reglamentos revisados, actualizados y/o elaborados </t>
  </si>
  <si>
    <t>Cantidad de talleres registrados</t>
  </si>
  <si>
    <t>Cantidad de visitas realizadas</t>
  </si>
  <si>
    <t>Cantidad de vehiculos con registro de ITV realizadas</t>
  </si>
  <si>
    <t>Registros y cantidad de Marbetes Instalados</t>
  </si>
  <si>
    <t>cantidad de certificaciones e informes realizados</t>
  </si>
  <si>
    <t>Levantamiento de Información</t>
  </si>
  <si>
    <t xml:space="preserve">1- Crear mecanismos de información y atención al ciudadano </t>
  </si>
  <si>
    <t>Programa/Grupo</t>
  </si>
  <si>
    <t>Productos</t>
  </si>
  <si>
    <t>Dirección/Departamento</t>
  </si>
  <si>
    <t>Costo</t>
  </si>
  <si>
    <t>Dirección de Comunicación</t>
  </si>
  <si>
    <t>Total/área</t>
  </si>
  <si>
    <t>1.0 Estabecer un clima de paz y respeto con los operadores de transporte de pasajeros.</t>
  </si>
  <si>
    <t>Evaluaciones realizadas</t>
  </si>
  <si>
    <t>1.2.3 Revisar sistema de subsidios a choferes BONOGAS, Evaluar impacto del BONOGAS y disponibilidad en zonas urbanas.</t>
  </si>
  <si>
    <t xml:space="preserve">Coordinacion Region Enriquillo </t>
  </si>
  <si>
    <t>Coordinacion Region Higuamo</t>
  </si>
  <si>
    <t xml:space="preserve">Coordinacion Region Valdesia </t>
  </si>
  <si>
    <t xml:space="preserve">Coordinacion Región Yuma </t>
  </si>
  <si>
    <t xml:space="preserve">Coordinacion  Región el Valle </t>
  </si>
  <si>
    <t xml:space="preserve">Coordinacion Región Cibao Sur </t>
  </si>
  <si>
    <t>Coordinacion Región Cibao Noroeste</t>
  </si>
  <si>
    <t>Coordinacion Región Cibao Nordeste</t>
  </si>
  <si>
    <t xml:space="preserve">Coordinacion Región Cibao Norte </t>
  </si>
  <si>
    <t xml:space="preserve">Coordinacion  Región Ozama </t>
  </si>
  <si>
    <t xml:space="preserve">Coordinacion General de Regionales </t>
  </si>
  <si>
    <t>V</t>
  </si>
  <si>
    <t xml:space="preserve">Observatorio Permanente de seguridad vial  </t>
  </si>
  <si>
    <t xml:space="preserve">Relaciones Interinstitucionales  y Alcaldias </t>
  </si>
  <si>
    <t xml:space="preserve">Vehículo de Motor </t>
  </si>
  <si>
    <t>Seguridad vial</t>
  </si>
  <si>
    <t xml:space="preserve">Licencias de Conducir </t>
  </si>
  <si>
    <t xml:space="preserve">Transporte de Pasajeros </t>
  </si>
  <si>
    <t>Transporte de carga</t>
  </si>
  <si>
    <t>Movilidad Sostenible</t>
  </si>
  <si>
    <t>III</t>
  </si>
  <si>
    <t>Administrativa y Financiera</t>
  </si>
  <si>
    <t>II</t>
  </si>
  <si>
    <t xml:space="preserve">Tecnologia de la Informatica </t>
  </si>
  <si>
    <t>Planificación y Desarrollo</t>
  </si>
  <si>
    <t>Comunicaciones</t>
  </si>
  <si>
    <t>Jurídica</t>
  </si>
  <si>
    <t>Recursos Humanos</t>
  </si>
  <si>
    <t>I</t>
  </si>
  <si>
    <t>Dirección y/o Departamento</t>
  </si>
  <si>
    <t>Divisiòn Areas- POA</t>
  </si>
  <si>
    <t>Observatorio Permanente de Seguridad Vial</t>
  </si>
  <si>
    <t>Licencia de Conducir</t>
  </si>
  <si>
    <t>Transito y Vialidad</t>
  </si>
  <si>
    <t>Vehiculos de Motor</t>
  </si>
  <si>
    <t>Control de Entrega</t>
  </si>
  <si>
    <t>Dirección Jurídica</t>
  </si>
  <si>
    <t>1. Autodiagnostico CAF realizado y aplicadas las mejoras para garantizar una gestión de excelencia</t>
  </si>
  <si>
    <t>2. Institucion eficiente y eficaz por gestión orientada a procesos</t>
  </si>
  <si>
    <t>4. Equipo Humano deAlto Desempeño</t>
  </si>
  <si>
    <t>5. Intitución transparente y haciendo buen uso de los recursos del estado</t>
  </si>
  <si>
    <t>DIRECCION</t>
  </si>
  <si>
    <t>DEPARTAMENTO</t>
  </si>
  <si>
    <t>PRODUCTO FINAL</t>
  </si>
  <si>
    <t>6. Implentar una metodologia de planes, programas y proyectos</t>
  </si>
  <si>
    <t>PRODUCTO INTERMEDIO/ RESULTADO INSTITUCIONAL</t>
  </si>
  <si>
    <t>ENLACE PLAN ESTRATEGICO 2017-2020</t>
  </si>
  <si>
    <t>2- Crear campañas de Comunicación para sustentar la Movilidad, la prevención de siniestros viales y la integración de la ciudadanía.</t>
  </si>
  <si>
    <t>3.-Implementar los Perfiles de Imagen para el Posicionamiento Institucional</t>
  </si>
  <si>
    <t xml:space="preserve">Eje Estratégico </t>
  </si>
  <si>
    <t>1- Solicitados y entregados a los departamentos correspondientes, todos los Rótulos de Vehículos de Transporte Terrestre regulados y registrados por INTRANT</t>
  </si>
  <si>
    <t>Departamento de Registro de Transito  y Transporte</t>
  </si>
  <si>
    <t>Cantidad de rótulos de vehiculos solicitados</t>
  </si>
  <si>
    <t>Recibos de pago y cartas de solicitudes de rótulos</t>
  </si>
  <si>
    <t>1,2- Enviados a Confeccionar los rótulos solicitados.</t>
  </si>
  <si>
    <t>Cantidad de rótulos enviados a confeccionar</t>
  </si>
  <si>
    <t>Listado para el proovedor de Rótulos a confeccionar</t>
  </si>
  <si>
    <t>2- Dotados de su Tablilla, todos los Choferes del Transporte Terrestre regulados y registrados por INTRANT.</t>
  </si>
  <si>
    <t xml:space="preserve">2,1- Recibidas las solicitudes de elaboración de las Tablillas </t>
  </si>
  <si>
    <t>Cantidad de solicitudes de tablillas recibidas.</t>
  </si>
  <si>
    <t>Solicitudes de tablillas recibidas, recibos de pagos</t>
  </si>
  <si>
    <t>2,2- Confeccionadas y entregadas todas las Tablillas solicitadas</t>
  </si>
  <si>
    <t>Cantidad de Tablillas elaboradas y entregadas</t>
  </si>
  <si>
    <t>Acuse de recibo de comunicaciones de remisión de tablillas para la firma y  entrega</t>
  </si>
  <si>
    <t xml:space="preserve">Inclusión de Planes Locales de seguridad vial según los lineamientos del PNSV </t>
  </si>
  <si>
    <t>Diseño de programa de incentivos por cumplimiento de indicadores de Seguridad Vial</t>
  </si>
  <si>
    <t>Promover la Participación Ciudadanía y garantizar el compromiso de la población, motivando la integración de la seguridad vial como un componente de la responsabilidad social corporativa.</t>
  </si>
  <si>
    <t>Identificar las condiciones de los vehiculos y actitudes de servidores públicos</t>
  </si>
  <si>
    <t>TRÁNSITO Y VIALIDAD</t>
  </si>
  <si>
    <t>Cantidad de puntos/tramos inspeccionados</t>
  </si>
  <si>
    <t>Informes y planos</t>
  </si>
  <si>
    <t>Dirección de Tránsito</t>
  </si>
  <si>
    <t>Cantidad de solicitudes aprobadas/           rechazadas</t>
  </si>
  <si>
    <t>Solicitudes, informes, respuesta de aprobación o rechazo</t>
  </si>
  <si>
    <t>solicitudes, informes, respuestas de aprobación o rechazo</t>
  </si>
  <si>
    <t>9. Operativo de descontaminación de publicidad</t>
  </si>
  <si>
    <t>10. Evaluacion factibilidad Terminales de pasajeros a solicitud particulares</t>
  </si>
  <si>
    <t>cantidad terminales evaluadas</t>
  </si>
  <si>
    <t>1.0.- Vehiculos Inspeccionados con Marbetes de ITV instalados</t>
  </si>
  <si>
    <t xml:space="preserve">1.1.- Realizada la Inspección Técnica Vehicular a Vehiculos de Motor </t>
  </si>
  <si>
    <t xml:space="preserve">2.0.- Homologación </t>
  </si>
  <si>
    <t>3.0.- Asignacion de numero de chasis</t>
  </si>
  <si>
    <t>4.0.- Neumaticos calificados</t>
  </si>
  <si>
    <t>5.0.- Operativos de seguridad (Navidad, La Altagracia y Navidad)</t>
  </si>
  <si>
    <t>Cantidad de unidades inspeccionadas</t>
  </si>
  <si>
    <t>6.0.- Talleres de Reparacion y transformacion de vehiculos registrados e inspeccionados</t>
  </si>
  <si>
    <t>Depatamento de Licencia de Operación de Transporte Interurbano</t>
  </si>
  <si>
    <t>Informes, resoluciones, acuerdos y 
Minutas</t>
  </si>
  <si>
    <t>Minutas,
Acuerdo y Resoluciones</t>
  </si>
  <si>
    <t>2.0 Analisis de Operación de rutas Transporte Interurbano</t>
  </si>
  <si>
    <t>Licencia de Operación de Transporte Interurbano</t>
  </si>
  <si>
    <t>Cantidad de perfiles realizados</t>
  </si>
  <si>
    <t>Formulario y Perfiles Grafico</t>
  </si>
  <si>
    <t>Cantidad de estudio de frecuencia realizado</t>
  </si>
  <si>
    <t>Formulario de frecuencia y carga</t>
  </si>
  <si>
    <t>3.Todas las unidades y Rutas de Transporte Público de Pasajero regulada por el INTRANT,inspeccionadas
 (Transporte Interurbano)</t>
  </si>
  <si>
    <t xml:space="preserve">4.Fortalecimiento y capacitacion </t>
  </si>
  <si>
    <t>5. Realizados los operativos a los operadores de rutas para regularizar la operación y la seguridad de la ciudadania</t>
  </si>
  <si>
    <t>6.Unidades vehicular de la ruta de transporte público de pasajero identificados
(Transporte Interurbano)</t>
  </si>
  <si>
    <t>Programas de capacitación, Listado de asistencias a capacitaciones, minutas de reuniones, informes</t>
  </si>
  <si>
    <t>Acuerdo de trabajo INTRANT/MOPC/APORDOM/Administradoras de aeropuertos/INDOCAL</t>
  </si>
  <si>
    <t>Plan de coordinación INTRANT/MOPC/APORDOM/Administradoras de aeropuertos/INDOCAL</t>
  </si>
  <si>
    <t>Se establecen los puntos donde estarán ubicados los puntos de pesaje, y selección de tecnología, se establecen procedimientos</t>
  </si>
  <si>
    <t>Se socializa puntos de pesaje y procedimientos</t>
  </si>
  <si>
    <t>Desarrollo de estudios de SV en entornos escolares</t>
  </si>
  <si>
    <t>Identificación de Centros Educativos</t>
  </si>
  <si>
    <t>Realización de estudios de SV</t>
  </si>
  <si>
    <t>No. De auditorías realizadas</t>
  </si>
  <si>
    <t>Informes de auditorías</t>
  </si>
  <si>
    <t>Desarrollo de auditorías de SV en puntos críticos y tramos de alta sinestrialidad</t>
  </si>
  <si>
    <t>1,1- Permisos de Aprendizajes   Emitidos.</t>
  </si>
  <si>
    <t>Cantidad de carnet de aprendizajes</t>
  </si>
  <si>
    <t>Recibos de pago impuesto, formularios del servicio y Sistema de Gestion Licencias</t>
  </si>
  <si>
    <t>1,2- Licencias de Conducir Motocicletas Categoria (01) Emitidas.</t>
  </si>
  <si>
    <t xml:space="preserve">Cantidad de licencias de motocicletas </t>
  </si>
  <si>
    <t>1,3- Licencias de Conducir Categoria (02) Emitidas.</t>
  </si>
  <si>
    <t xml:space="preserve">Cantidad de licencias categoria (02)   </t>
  </si>
  <si>
    <t>1,4- Licencias de Conducir Especial Categoria (05) Emitidas.</t>
  </si>
  <si>
    <t>Direccion de Licencias, DeKolor</t>
  </si>
  <si>
    <t xml:space="preserve">Cantidad de licencias categoria (05)   </t>
  </si>
  <si>
    <t xml:space="preserve">Recibos de pago  carta de solicitud, del servicio, formulario y sistema de Gestion de Licencias </t>
  </si>
  <si>
    <t xml:space="preserve">1,5- Licencias de Conducir Renovadas. </t>
  </si>
  <si>
    <t>Cantidad de licencias renovadas</t>
  </si>
  <si>
    <t xml:space="preserve">Recibos de pago impuesto, formulario del servicio </t>
  </si>
  <si>
    <t>1,6- Licencias de Conducir Extranjera a Dominicana Emitidas.</t>
  </si>
  <si>
    <t>Cantidad licencias extranjeras a Dominicano</t>
  </si>
  <si>
    <t xml:space="preserve">Recibos de pago, Formulario del servicio, Sistema de Gestion de Licencias  </t>
  </si>
  <si>
    <t>1,7- Cambios Categorias de Licencias Solicitados</t>
  </si>
  <si>
    <t>Direccion de Licencias, Dekolor</t>
  </si>
  <si>
    <t>Cantidad  cambios de categoria</t>
  </si>
  <si>
    <t xml:space="preserve">Recibos de pago impuesto, formulario del servicio y Sistema de Gestion de Licencias </t>
  </si>
  <si>
    <t>1,8-Licencias A Diplomaticos Emitidas.</t>
  </si>
  <si>
    <t>Juridico, Direccion, Dekolor</t>
  </si>
  <si>
    <t>Cantidad Licencias Diplomaticas</t>
  </si>
  <si>
    <t>Recibos de pago impuesto, solicitud del servicio y formularios</t>
  </si>
  <si>
    <t xml:space="preserve">1,9-Autorizaciones de Licencias Canceladas </t>
  </si>
  <si>
    <t>Cantidad Licencias Canceladas</t>
  </si>
  <si>
    <t>Certificado medico, acta judicial, acta de defunsion</t>
  </si>
  <si>
    <t>1,10-Licencias de Conducir a Policias y Militares Emitidos</t>
  </si>
  <si>
    <t xml:space="preserve">Direccion, DeKolor, Juridico </t>
  </si>
  <si>
    <t>Cantidad Licencias Policias y Militares</t>
  </si>
  <si>
    <t xml:space="preserve">2- Certificaciones de Licencias de Conducir emitidas, </t>
  </si>
  <si>
    <t>2,1,- Certificaiones para fines de Homolagar solicitadas</t>
  </si>
  <si>
    <t>Cantidad Certificaciones homologadas</t>
  </si>
  <si>
    <t>Carta de solicitud, copia de cedula, formulario del servicio y Sistema de Gestion de Licencias</t>
  </si>
  <si>
    <t>2,2- Certificaciones para fines de autenticidad solicitadas</t>
  </si>
  <si>
    <t>Cantidad Certificaciones  autenticidad</t>
  </si>
  <si>
    <t>2,3- Certificaciones para fines de Seguro solicitadas</t>
  </si>
  <si>
    <t>Cantidad Certificaciones seguro</t>
  </si>
  <si>
    <t xml:space="preserve">2,4- Certificaciones para fines de Pencion solicitadas. </t>
  </si>
  <si>
    <t>Cantidad Certificaciones  pencion</t>
  </si>
  <si>
    <t>2,5- Certificaciones para fines de Civil a Militar Solicitadas</t>
  </si>
  <si>
    <t>Cantidad Certificaciones de civil a militar</t>
  </si>
  <si>
    <t>2,6- Certificaciones para fines Judicial solicitadas.</t>
  </si>
  <si>
    <t>Cantidad certificaciones judicial</t>
  </si>
  <si>
    <t>3- Evaluacion Psicofisica</t>
  </si>
  <si>
    <t xml:space="preserve">Medico General, Medico Oftalmologo </t>
  </si>
  <si>
    <t>Cantidad Evaluaciones</t>
  </si>
  <si>
    <t>Reportes arrojados por  las evaluaciones</t>
  </si>
  <si>
    <t>Medico Psicologo</t>
  </si>
  <si>
    <t>Cantida Evaluaciones</t>
  </si>
  <si>
    <t>POA</t>
  </si>
  <si>
    <t>PAC</t>
  </si>
  <si>
    <t>1- Solicitado, todos los Rótulos de Vehículos de Transporte de taxis, transporte especial, escolar y turistico</t>
  </si>
  <si>
    <t>Departamento de Licencias de Operaciones</t>
  </si>
  <si>
    <t>3.1 Verificar el cumplimiento  de la ley en las diferentes provincias</t>
  </si>
  <si>
    <t>01.00.0001</t>
  </si>
  <si>
    <t>01.00.0003</t>
  </si>
  <si>
    <t>11.02.0001</t>
  </si>
  <si>
    <t>12.02.0001</t>
  </si>
  <si>
    <t>12.01.0001</t>
  </si>
  <si>
    <t>1. Capacitación y promoción de empresas de operadoras de transporte de carga.</t>
  </si>
  <si>
    <t>2. Regulación de zonas de carga y descarga 
Primera etapa: Santo Domingo, Distrito Nacional y Santiago
Segunda etapa: Resto del país</t>
  </si>
  <si>
    <t>3. Estudio para consolidación de centros de distribución y zonas de actividades logísticas, incluyendo evaluación del impacto ambiental, incluyendo un componente de caracterización y definición de líneas O/D de la carga terrestre de Rep. Dom.</t>
  </si>
  <si>
    <t>4. Creación de la bolsa de transporte de carga para promoción del libre mercado</t>
  </si>
  <si>
    <t xml:space="preserve">5. Regulación de pesos de vehículos de carga a traves de la Implementación de estaciones de pesaje dinámico en puertos, aeropuertos y peaje de acceso a la ciudad. </t>
  </si>
  <si>
    <t>Direccion de coordinacion y monitoreo de infracciones y siniestros viales</t>
  </si>
  <si>
    <t xml:space="preserve">Inspectoria General </t>
  </si>
  <si>
    <t xml:space="preserve">Escuela Nacional de Educacion Vial </t>
  </si>
  <si>
    <t>1. Calmado de Tráfico</t>
  </si>
  <si>
    <t>3.1.9</t>
  </si>
  <si>
    <t>2. Caminos Seguros en Zonas Escolares.</t>
  </si>
  <si>
    <t>3. Mejoras en las codiciones de iluminación cerca de las paradas de autobuses.</t>
  </si>
  <si>
    <t>4. Planes pilotos de Movilidad Sostenible en las 10 ciudades de mayor accidentalidad</t>
  </si>
  <si>
    <t>Mejorar la calidad de vida de los ciudadanos a través del Diseño y Planificación de  un servicio de transporte público Innovador y con altos estándares de calidad</t>
  </si>
  <si>
    <t>1.1.4</t>
  </si>
  <si>
    <t>5. Ordenamiento del Transporte Público con la implementación de Terminales.</t>
  </si>
  <si>
    <t>6. Promoción de las rutas de TP mediante la implementación ITS al Usuario.</t>
  </si>
  <si>
    <t>1.7.10</t>
  </si>
  <si>
    <t>7. Mejoras en la calidad de servicio de los corredores de TP operados por OMSA.</t>
  </si>
  <si>
    <t>Planificación, Diseño, Innovación y Supervisión de la Movilidad Terrestre.</t>
  </si>
  <si>
    <t>8. Peatón Seguro: adecuación de aceras próximas a paradas de autobuses urbanos e interurbanos, mejoramiento de las condiciones para el desplazamiento de los peatones, mejoras puntuales para fortalecer la movilidad segura y disminuir la congestión y accesibilidad universal en áreas de trasbordos.</t>
  </si>
  <si>
    <t>3.2.1</t>
  </si>
  <si>
    <t>9. Gestión para la instalación de cámaras de video-vigilancia.</t>
  </si>
  <si>
    <t>10. Actualización de base de datos mediante estudios de tránsito y transporte.</t>
  </si>
  <si>
    <t>Planificación, diseño, innovación y supervisión de la movilidad terrestre: gestionar la rectoría nacional de la movilidad, el transporte terrestre, el tránsito y la seguridad vial en la planificación, diseño, innovación y supervición de la movilidad terrestres y seguridad vial, centrado en ciudadano, asegurando nuestra contribución a la mejora en su calidad de vida</t>
  </si>
  <si>
    <t>11. Planes de tráfico para el Centro de Control de Semáforo.</t>
  </si>
  <si>
    <t>12. Regulación, y promoción de la MUS por medios digitales.</t>
  </si>
  <si>
    <t>1.1.8</t>
  </si>
  <si>
    <t>13. Evaluación de protocolos y propuesta de la re-estructuración y eficientización del sistema de Transporte Público.</t>
  </si>
  <si>
    <t>14. Mejoras puntuales para fortalecer la movilidad segura y disminuir la congestión.</t>
  </si>
  <si>
    <t>1.7.15</t>
  </si>
  <si>
    <t>15. Mejora en corredor para transporte de carga.</t>
  </si>
  <si>
    <t>16. Plan de Sistemas de Control de Tráfico y Programación semafórica a nivel nacional.</t>
  </si>
  <si>
    <t>N/A</t>
  </si>
  <si>
    <t>Licencias de Operación de Motocicletas</t>
  </si>
  <si>
    <t>Censo Nacional de Motocicletas a realizarse en las 32 provincias del país, en coordinación con los ayuntamientos</t>
  </si>
  <si>
    <t>13</t>
  </si>
  <si>
    <t xml:space="preserve">Mantener un clima de paz entre los operadores de transporte en motocicletas y las comunidades </t>
  </si>
  <si>
    <t>Licencias de Operación de Privado</t>
  </si>
  <si>
    <t>Implementación de una plataforma tecnológica interinstitucional de datos de Seguridad Vial.</t>
  </si>
  <si>
    <t>Encuestas de medición del PENSV y sus procesos evolutivos.</t>
  </si>
  <si>
    <t xml:space="preserve">Boletín cuatrimestral (impreso y digital) para informar sobre la situación de seguridad vial y movilidad de la República Dominicana, incluyendo los avances en materia del PENSV.
</t>
  </si>
  <si>
    <t>Informe anual de resultados de los indicadores de desempeño del PENSV</t>
  </si>
  <si>
    <t xml:space="preserve">Investigaciones especiales de seguridad vial y movilidad
</t>
  </si>
  <si>
    <t>Incrementar las capacidades de recolección, procesamiento y análisis de datos (Proyecto COSEVI-INTRANT)</t>
  </si>
  <si>
    <t>01.00.0002</t>
  </si>
  <si>
    <t>Dirección de Tecnología de la Información y Comunicación</t>
  </si>
  <si>
    <t>1- Formación en Gobernabilidad IT y Gestion de Servicio (ITIL)</t>
  </si>
  <si>
    <t>2- Formación y Certificacion de A+ Personal de Servicios IT</t>
  </si>
  <si>
    <t>3-Proyecto Intranet Institucional (SharedPoint)</t>
  </si>
  <si>
    <t>4- Proyecto Gestor Documental</t>
  </si>
  <si>
    <t>Licencia de operaciones de transporte público (Transporte de pasajeros y transporte de carga)</t>
  </si>
  <si>
    <t>Licencias de operaciones de transportes de pasajeros de nuevas rutas</t>
  </si>
  <si>
    <t>Acuerdos y Convenios Nacionales</t>
  </si>
  <si>
    <t>Acuerdos y Convenios Internacionales</t>
  </si>
  <si>
    <t>Contratos requeridos por la Dirección de Recursos Humanos</t>
  </si>
  <si>
    <t>Regularización de procesos del FONDET</t>
  </si>
  <si>
    <t>Asesoría y soporte de la División de Compras y Contrataciones</t>
  </si>
  <si>
    <t>Representación del INTRANT ante los Tribunales (Litigios)</t>
  </si>
  <si>
    <t>Expedientes</t>
  </si>
  <si>
    <t>Elaboración de Reglamentos de aplicación de la Ley No. 63-17</t>
  </si>
  <si>
    <t>Elaboración de Normativas de aplicación de la Ley No. 63-17</t>
  </si>
  <si>
    <t>Actualización y Elaboración del Marco Jurídico para la aplicación de las funciones que la Ley 63-17 otorga al INTRANT</t>
  </si>
  <si>
    <t>Promover la Transparencia en la gestión reglamentaria y normativa del INTRANT</t>
  </si>
  <si>
    <t>Departamento de Registro de transito y transporte</t>
  </si>
  <si>
    <t>3. Institución comprometida con la ciudadania y la calidad de los servicios</t>
  </si>
  <si>
    <t>Dirección Planificacion y Desarrollo</t>
  </si>
  <si>
    <t xml:space="preserve">Licencias de operaciones de transporte privado: Pasajeros y Cargas. Transporte privado de pasajeros:
• Taxis
• Escolar y  universitario
• Turístico
• Especiales (fúnebres y emergencias)
• Transporte empresarial (de personal)
• Motocicletas
Transporte privado de carga
• De alto riesgo
• Especializados
• Acarreos 
• Comerciales
• Pesados 
• Transporte de animaless </t>
  </si>
  <si>
    <t>Campaña  Educativa sobre el Marco Jurídico</t>
  </si>
  <si>
    <t>Registro de transporte y transito</t>
  </si>
  <si>
    <t>Departamento de Licencia de Operación de Transporte Urbano</t>
  </si>
  <si>
    <t>3- Verificacion y seguimiento de la regulacion del transporte de taxis, transporte especial, escolar y turistico</t>
  </si>
  <si>
    <t>2- Otorgamiento de las licencias de operacions de Vehículos de Transporte de taxis, transporte especial, escolar y turistico</t>
  </si>
  <si>
    <t>1 ) Continuar el  proceso de mejora del  área  de educacion  víal a nivel de la  Republica Dominicana  para el  30  de  Diciembre del 2019</t>
  </si>
  <si>
    <t>2)  Implementar  programas  de  capacitación  para fortalecer  la  competencia  formativas  del  Personal  Academico  Y Administrativo   de  ENEVIAL</t>
  </si>
  <si>
    <t>Volumen de pasajeros movilizados.</t>
  </si>
  <si>
    <t>Definir los perfiles</t>
  </si>
  <si>
    <t>Definir y/o ubicar Tramos de parada autorizadas.</t>
  </si>
  <si>
    <t>Mantener el orden  entre el sistema de trasnporte urbano y la ciudadania.</t>
  </si>
  <si>
    <t>Evaluacion de nuevas Operaciones</t>
  </si>
  <si>
    <t>2. Auditoria continua al sistema del programa Bonogas Choferes con el proposito de lograr la transparencia del sistema</t>
  </si>
  <si>
    <t>2. Inventariados puntos/tramos seleccionados y/o solicitados</t>
  </si>
  <si>
    <t>3. Realizado diagnostico puntos/tramos inspeccionados</t>
  </si>
  <si>
    <t>4. Propuestas medidas para mejoras en los puntos/tramos evaluados</t>
  </si>
  <si>
    <t>5. Supervisadas medidas de seguridad implementadas. Señalización, semáforos, barreras…</t>
  </si>
  <si>
    <t xml:space="preserve">6. Inspeccionada  publicidad exterior colcada en carreteras </t>
  </si>
  <si>
    <t xml:space="preserve">7. Respondidas solicitudes de particulares </t>
  </si>
  <si>
    <t>8. Señalización adecuada de  intersecciones principales en corredores contemplados en Plan de Movilidad de Santo Domingo y en metas presidenciales</t>
  </si>
  <si>
    <t>VEHICULOS DE MOTOR</t>
  </si>
  <si>
    <t>LICENCIAS DE CONDUCIR</t>
  </si>
  <si>
    <t>17. Mantenimiento al Sistema de Control de Tráfico</t>
  </si>
  <si>
    <t>18. Elaboración plan de señalización vertical y horizontal del Centro Histórico de la ciudad de Santiago</t>
  </si>
  <si>
    <t>19. Control del Transporte de Carga por el Centro Histórico</t>
  </si>
  <si>
    <t>20. Evaluación de las Rutas de Transporte Público Urbano  de la Ciudad de Santiago</t>
  </si>
  <si>
    <t>21. Evaluación de los Corrededores y Paradas del Transporte Colectivo de Autobuses  Omsa de la Ciudad de Santiago</t>
  </si>
  <si>
    <t>22. Implementación de Terminales Interurbanas en la Ciudad de Santiago</t>
  </si>
  <si>
    <t>23. Mejoras puntuales en la Av. Mirador del Yaque, Santiago (propuesta de muro divisorio central)</t>
  </si>
  <si>
    <t>24. Mejoras en las Condiciones de Iluminación  próximo de  Paradas de Autobuses de Omsa en la Ciudad de Santiago</t>
  </si>
  <si>
    <t>Programa</t>
  </si>
  <si>
    <t>Producto</t>
  </si>
  <si>
    <t>Proyecto</t>
  </si>
  <si>
    <t>Actividad 
/ Obra</t>
  </si>
  <si>
    <t>Nombre</t>
  </si>
  <si>
    <t>01</t>
  </si>
  <si>
    <t>Actividad central</t>
  </si>
  <si>
    <t>00</t>
  </si>
  <si>
    <t>0001</t>
  </si>
  <si>
    <t>Direccion y Coordinacion</t>
  </si>
  <si>
    <t>0002</t>
  </si>
  <si>
    <t>Observatorio permanente de seguridad vial</t>
  </si>
  <si>
    <t>0003</t>
  </si>
  <si>
    <t>Diseño de planes de Movilidad  Sostenible</t>
  </si>
  <si>
    <t>11</t>
  </si>
  <si>
    <t xml:space="preserve">Transporte y transito terreste </t>
  </si>
  <si>
    <t>02</t>
  </si>
  <si>
    <t>12</t>
  </si>
  <si>
    <t>Seguridad vial integral</t>
  </si>
  <si>
    <t xml:space="preserve">Capacitacion y concientizacion en seguridad vial </t>
  </si>
  <si>
    <t>Gestion para la emision de licencia de conducir</t>
  </si>
  <si>
    <t xml:space="preserve">Condutores reciben Marbete de inspeccion tecnica vehicular </t>
  </si>
  <si>
    <t>TOTAL</t>
  </si>
  <si>
    <t>1. Diseñar y crear Diccionario de competencias de los cargos que respaldan la estructura organizativa del INTRANT.</t>
  </si>
  <si>
    <t>Departamento de Reclutamiento y Selección de Talentos</t>
  </si>
  <si>
    <t>2. Dotar a la institución de los recursos con las competencias requeridas para desarrollar la misión de la institución.</t>
  </si>
  <si>
    <t>Un sistema</t>
  </si>
  <si>
    <t>1 Sistema</t>
  </si>
  <si>
    <t>Sistema</t>
  </si>
  <si>
    <t>Número de concursos celebrados</t>
  </si>
  <si>
    <t>4 concursos</t>
  </si>
  <si>
    <t>Aviso, actas, solicitud nombramiento provisional</t>
  </si>
  <si>
    <t>% de plazas cubiertas</t>
  </si>
  <si>
    <t>100% cubiertas de los plazas declaradas vacantes</t>
  </si>
  <si>
    <t>Acción de personal</t>
  </si>
  <si>
    <t>3. Garantizar la realización del proceso de inducción a la institución y a los puestos de trabajos</t>
  </si>
  <si>
    <t>% de empleados de nuevo ingreso con inducción  recibida</t>
  </si>
  <si>
    <t>Listado de participantes</t>
  </si>
  <si>
    <t>Presentación y lanzamiento  del manual de  inducción</t>
  </si>
  <si>
    <t>Número de programas de inducción al puesto elaborados</t>
  </si>
  <si>
    <t>Programa de inducción al puesto elaborado</t>
  </si>
  <si>
    <t>4. Diseñar programas de pasantía en coordinación con las diferentes áreas  de la institución.</t>
  </si>
  <si>
    <t>5. Garantizar que las mediciones de desempeño estén orientadas a los objetivos institucionales</t>
  </si>
  <si>
    <t>Departamento de Evaluación y Mejoramiento del Desempeño</t>
  </si>
  <si>
    <t>Reporte de calificaciones</t>
  </si>
  <si>
    <t>6. Garantizar el desarrollo de las competencias del capital humano de la institución.</t>
  </si>
  <si>
    <t>7. Asegurar el trámite del pago de los derechos adquiridos en tiempo oportuno</t>
  </si>
  <si>
    <t>Departamento de Relaciones Laborales, Salud y Seguridad en el Trabajo</t>
  </si>
  <si>
    <t>Porcentaje de expedientes preparados</t>
  </si>
  <si>
    <t>100% de los empleados, con el derecho adquirido</t>
  </si>
  <si>
    <t>8. Asegurar el cumplimiento del régimen ético y disciplinario</t>
  </si>
  <si>
    <t>1. Presentación sobre el régimen y disciplinario (Deberes y Derechos)</t>
  </si>
  <si>
    <t xml:space="preserve">% de empleados de nuevo ingreso con la charla recibida </t>
  </si>
  <si>
    <t>% de los reportes trabajados</t>
  </si>
  <si>
    <t>Formularios</t>
  </si>
  <si>
    <t>9. Elevar el  nivel de salud y bienestar de los colaboradores de la institución</t>
  </si>
  <si>
    <t>número de medicamentos</t>
  </si>
  <si>
    <t>2. Realización de campaña de vacunación masiva</t>
  </si>
  <si>
    <t>10% de los empleados vacunados</t>
  </si>
  <si>
    <t>Listado de registro</t>
  </si>
  <si>
    <t xml:space="preserve">3. Realizar charlas de prevención de salud </t>
  </si>
  <si>
    <t>Número de charlas impartidas</t>
  </si>
  <si>
    <t>3 Charlas</t>
  </si>
  <si>
    <t>4. Realizar operativos médicos</t>
  </si>
  <si>
    <t>Número de operativos realizado</t>
  </si>
  <si>
    <t>1  Operativo en cualquier especialidad médica</t>
  </si>
  <si>
    <t>Número de propuesta</t>
  </si>
  <si>
    <t>1  Propuesta</t>
  </si>
  <si>
    <t>3 Reuniones</t>
  </si>
  <si>
    <t>Minuta de reuniones Informe</t>
  </si>
  <si>
    <t>10. Compensar y motivar a los recursos humanos de la institución.</t>
  </si>
  <si>
    <t xml:space="preserve">Propuesta </t>
  </si>
  <si>
    <t xml:space="preserve">Cantidad de bonos de compras otorgados a empleados </t>
  </si>
  <si>
    <t>Compensar a los colaboradores</t>
  </si>
  <si>
    <t>Bonos</t>
  </si>
  <si>
    <t>80% de las solicitudes  que procedan pagadas</t>
  </si>
  <si>
    <t>Reportes</t>
  </si>
  <si>
    <t>Pago realizado</t>
  </si>
  <si>
    <t>Compensar a los colaboradores con hijos en edad escolar</t>
  </si>
  <si>
    <t xml:space="preserve">Listado </t>
  </si>
  <si>
    <t>11.Asegurar el pago de los sueldos, compensaciones y beneficios en tiempo oportuno</t>
  </si>
  <si>
    <t>División Nómina</t>
  </si>
  <si>
    <t>Nómina</t>
  </si>
  <si>
    <t>Nivel de cumplimiento de la propuesta presentada</t>
  </si>
  <si>
    <t xml:space="preserve"> Propuesta aplicada al 100%</t>
  </si>
  <si>
    <t>Volantes electrónicos</t>
  </si>
  <si>
    <t>12. Asegurar el registro y control de las novedades de los recursos humanos de la institución</t>
  </si>
  <si>
    <t>Dirección de RRHH</t>
  </si>
  <si>
    <t>Porcentaje de archivos organizados</t>
  </si>
  <si>
    <t>100% de los archivos  reorganizado de acuerdo al la clasificación legal</t>
  </si>
  <si>
    <t>Archivos organizado por colores según tipo</t>
  </si>
  <si>
    <t>% de empleados  con sus carnet</t>
  </si>
  <si>
    <t>Carnet Empleados de nuevo ingreso</t>
  </si>
  <si>
    <t>% de empleados  de nuevo ingreso con sus uniformes</t>
  </si>
  <si>
    <t>100% de los colaboradores  de nuevo ingreso uniformados</t>
  </si>
  <si>
    <t>Uniformes a Empleados de nuevo ingreso</t>
  </si>
  <si>
    <t>13. Colaborar en casos de fuerza mayor de los empleados</t>
  </si>
  <si>
    <t>% de empleados  con solicitudes</t>
  </si>
  <si>
    <t>100% de las solicitudes que procedan atendidas</t>
  </si>
  <si>
    <t>Ayudas entregadas</t>
  </si>
  <si>
    <t>14. Reajuste salarial conforme a la escala aprobada (para todo el personal fijo).</t>
  </si>
  <si>
    <t>% de empleados  con el pago realizado</t>
  </si>
  <si>
    <t>80% de los empleados con el reajuste realizado</t>
  </si>
  <si>
    <t xml:space="preserve">14. Premiar la antigüedad de los colaboradores. </t>
  </si>
  <si>
    <t>% de empleados con pago realizado</t>
  </si>
  <si>
    <t>15. Premiar el cumplimiento  del Acuerdo de Desempeño Institucional</t>
  </si>
  <si>
    <t>100% de las áreas que cumplan con el pago realizado</t>
  </si>
  <si>
    <t>16. Compensar a directores y encargados por uso de vehículo propio</t>
  </si>
  <si>
    <t>RRHH</t>
  </si>
  <si>
    <t>Tecnología de la Información y Comunicación</t>
  </si>
  <si>
    <t>Coordinacion y monitoreo de infracciones y siniestros viales</t>
  </si>
  <si>
    <t>Coordinar y transferir el resultado monetario de las sanciones administrativas impuestas a los operadores del transporte, que sean sorprendidos infringiendo la Ley 63−17 de Movilidad, Transporte Terrestre, Tránsito y Seguridad Vial, previa coordinación con la Dirección Ejecutiva del INTRANT</t>
  </si>
  <si>
    <t>Dep. de Coordinación con Administradoreas de Sanciones.</t>
  </si>
  <si>
    <t>Detención y retencion de los vehículos sorprendidos operando de manera ilegal en las rutas del transporte, previamente notificadas por los inspectores departamentales responsables.</t>
  </si>
  <si>
    <t>Analizar y cuantificar las diversos infracciones y sinisestros viales acontecidos a nivel nacional.</t>
  </si>
  <si>
    <t>Dep. de Análisis de Infracccones y Siniestros Viales.</t>
  </si>
  <si>
    <t xml:space="preserve">Reportes diarios e informes semanales  que remitan los diversos encargados provinciales y coordinadores regionales a nivel nacional. </t>
  </si>
  <si>
    <t>Comparación de reportes enviados por los provinciales y los coodinadores regionales.</t>
  </si>
  <si>
    <t>Levantamientos de condiciones y estatus de las diversas modalidades del transporte en las provincias.</t>
  </si>
  <si>
    <t>COORDINACIÓN Y MONITOREO DE SANCIONES Y SINIESTROS VIALES</t>
  </si>
  <si>
    <t>Producto Final</t>
  </si>
  <si>
    <t>Licencia de Operación de Transporte Urbano</t>
  </si>
  <si>
    <t>Registro de Transporte y Transito</t>
  </si>
  <si>
    <t>Empresas y Transportistas reciben Licencias de operación de transporte de carga y de pasajeros</t>
  </si>
  <si>
    <t xml:space="preserve">Regularizacion del transporte y transito terrestre </t>
  </si>
  <si>
    <r>
      <t>Gestion Licencia para transport</t>
    </r>
    <r>
      <rPr>
        <sz val="10"/>
        <color theme="1"/>
        <rFont val="Calibri"/>
        <family val="2"/>
        <scheme val="minor"/>
      </rPr>
      <t>e de carga</t>
    </r>
  </si>
  <si>
    <t xml:space="preserve">Gestion Licencia para   transporte de pasajeros </t>
  </si>
  <si>
    <t>Acciones comunes</t>
  </si>
  <si>
    <t xml:space="preserve">Ciudadanos reciben licencia de conducir </t>
  </si>
  <si>
    <t>03</t>
  </si>
  <si>
    <t>gestion de marbetes para los  vehiculos de motor</t>
  </si>
  <si>
    <t>11.02.0003</t>
  </si>
  <si>
    <t>11.02.0002</t>
  </si>
  <si>
    <t>12.03.0001</t>
  </si>
  <si>
    <t>Actividad</t>
  </si>
  <si>
    <t>Leyenda:</t>
  </si>
  <si>
    <t xml:space="preserve"> </t>
  </si>
  <si>
    <t>5-Conexión para replicación del data center</t>
  </si>
  <si>
    <t>6-Migración de nuestra infraestructura de correos a Exchange.</t>
  </si>
  <si>
    <t>7-Restructuración de puntos  de redes en la sede central.</t>
  </si>
  <si>
    <t>8-Instalacion de Planta de respaldo y Redundancia de UPS</t>
  </si>
  <si>
    <t>10-Proyecto de wifi gratis para los usuarios</t>
  </si>
  <si>
    <t xml:space="preserve">11-Restructuración del cableado oficinas provinciales </t>
  </si>
  <si>
    <t>12-Interconexión de las oficinas provinciales con la sede central</t>
  </si>
  <si>
    <t>13-Implementación de sistema GPS Oficina 27 de febrero.</t>
  </si>
  <si>
    <t>14-Creación de centro de control y monitoreo de las flotillas móviles</t>
  </si>
  <si>
    <t>15-Implementación de aplicación de servicio al usuario para geolocalizar las flotas</t>
  </si>
  <si>
    <t>16- Implementación de un software HelpDesk</t>
  </si>
  <si>
    <t>17-Revisión de equipos de computos  para mantenimiento preventivo</t>
  </si>
  <si>
    <t>18-Plan de soporte Tecnicos</t>
  </si>
  <si>
    <t>19- PMO
(PROYECTOS ESPECIALES TI)</t>
  </si>
  <si>
    <t>20- REGISTRO VIAL</t>
  </si>
  <si>
    <t>21-(SIG) / INTELIGENCIA DE NEGOCIOS</t>
  </si>
  <si>
    <t xml:space="preserve">9-Cableado de la dirección de licencia </t>
  </si>
  <si>
    <t>C</t>
  </si>
  <si>
    <t xml:space="preserve">3) Impactar Infractores de la Ley 63-17 reorientarlos e informarlos </t>
  </si>
  <si>
    <t>Factores de riesgos identificados</t>
  </si>
  <si>
    <t>Campañas de concientización para prevenir siniestros viales</t>
  </si>
  <si>
    <t>Desarrollo de parques temáticos de seguridad vial</t>
  </si>
  <si>
    <t>Identificación de posibles espacios para desarrollo nuevos parques de educación vial</t>
  </si>
  <si>
    <t>Espacios identificados</t>
  </si>
  <si>
    <t>Requerir el desarrollo de Planes de seguridad vial a través del Ministerio de Trabajo a las empresas del sector privado y a través del Ministerio de Administración Pública a las instituciones del Estado</t>
  </si>
  <si>
    <t>DIRECCIÓN Y/O DEPARTAMENTO</t>
  </si>
  <si>
    <t xml:space="preserve">Dirección de Recursos Humanos </t>
  </si>
  <si>
    <t>META PROGRAMADA 2021</t>
  </si>
  <si>
    <t>ENLACE PLAN ESTRATEGICO INSTITUCIONAL                  2018-2022</t>
  </si>
  <si>
    <t>1. Dotar a la institución de los recursos con las competencias requeridas para desarrollar la misión de la institución.</t>
  </si>
  <si>
    <t>1. Gestionar traslados, comisión de servicio de acuerdo a Ley No. 41-08 y el Reglamento No. 251-15.</t>
  </si>
  <si>
    <t>% Según requerimiento</t>
  </si>
  <si>
    <t>100% Servidores de Comisión de Servicio y/o Traslados</t>
  </si>
  <si>
    <t>Aprobación del MAP</t>
  </si>
  <si>
    <t>2. Adquirir sistema de pruebas digitalizadas por competencias y de personalidad.</t>
  </si>
  <si>
    <t>3. Realización de concursos públicos, de acuerdo a Ley No. 41-08 y el Reglamento No. 251-15.</t>
  </si>
  <si>
    <t>4. Cubrir las vacantes con los candidatos idóneos  de acuerdo a los perfiles de los puestos.</t>
  </si>
  <si>
    <t>2. Garantizar la realización del proceso de inducción a la institución y a los puestos de trabajos</t>
  </si>
  <si>
    <t>1. Realizar presentaciones de inducción a la organización.</t>
  </si>
  <si>
    <t>80% de los empleados de nuevo ingreso con la inducción realizada</t>
  </si>
  <si>
    <t>2.  Impresión, presentación y lanzamiento de manual de inducción.</t>
  </si>
  <si>
    <t>1 Presentación / Manuales</t>
  </si>
  <si>
    <t xml:space="preserve">3. Elaboración de programas de inducción al puesto de trabajo coordinado con las diferentes áreas </t>
  </si>
  <si>
    <t>3 programas de inducción al puesto</t>
  </si>
  <si>
    <t>3. Colaboradores con acuerdos de desempeños elaborados o gestionados.</t>
  </si>
  <si>
    <t>1. Gestionar con las distintas áreas la elaboración de los acuerdos de desempeño de los colaboradores.</t>
  </si>
  <si>
    <t>Porcentaje de colaboradores con acuerdos de desempeños realizados o gestionados.</t>
  </si>
  <si>
    <t>30% de los colaboradores con acuerdos de desempeño  elaborado o gestionado.</t>
  </si>
  <si>
    <t xml:space="preserve">Instrumentos (sujeto aprobación oportuna del manual de cargo de la institución) </t>
  </si>
  <si>
    <t>4. Proceso de evaluación del desempeño gestionado.</t>
  </si>
  <si>
    <t>1. Asesoría y seguimiento.</t>
  </si>
  <si>
    <t>Porcentaje de colaboradores con acuerdos de desempeños evaluados o gestionados.</t>
  </si>
  <si>
    <t>30% de los colaboradores con acuerdos de desempeño evaluado  o gestionado</t>
  </si>
  <si>
    <t>5. Pago de Bono por Desempeño.</t>
  </si>
  <si>
    <t>1. Gestionar el pago de bono por desempeño, de acuerdo a los resultados de las evaluaciones según aplique en cada caso.</t>
  </si>
  <si>
    <t>Porcentaje de expedientes gestionados.</t>
  </si>
  <si>
    <t>100% de los empleados con acuerdo de desempeño retroalimentados</t>
  </si>
  <si>
    <t>Reporte de empleados retroalimentados</t>
  </si>
  <si>
    <t>6. Adecuación de cargos de los colaboradores  vs manual aprobado.</t>
  </si>
  <si>
    <t>1. Adecuación de Colaboradores con los cargos aprobados.</t>
  </si>
  <si>
    <t>Porcentaje de colaboradores con cargos actualizados.</t>
  </si>
  <si>
    <t>100% de los expedientes gestionado para el pago.</t>
  </si>
  <si>
    <t>Relación de envío de pago al MAP</t>
  </si>
  <si>
    <t xml:space="preserve"> 7. Propuesta para evaluación del desempeño por competencias.</t>
  </si>
  <si>
    <t>1. Realizar levantamiento de competencias  por grupo ocupacional.</t>
  </si>
  <si>
    <t>1 Levantamiento de competencias  por grupo ocupacional.</t>
  </si>
  <si>
    <t>1 Levantamiento por grupo ocupacional</t>
  </si>
  <si>
    <t>2. Descripción de competencias y comportamientos.</t>
  </si>
  <si>
    <t>Número de Competencias descritas.</t>
  </si>
  <si>
    <t>Tres (3) Competencias por grupo ocupacional</t>
  </si>
  <si>
    <t>8. Pago del Bono por Rendimiento Individual.</t>
  </si>
  <si>
    <t>1.  Preparar los expedientes para pago de compensación por rendimiento individual.</t>
  </si>
  <si>
    <t>100% de los empleados, con el derecho adquirido de acuerdo a la política de pago.</t>
  </si>
  <si>
    <t>9. Garantizar el desarrollo de las competencias del capital humano de la institución.</t>
  </si>
  <si>
    <t>1. Levantamiento detección de necesidades de capacitación, local y Provincial.</t>
  </si>
  <si>
    <t>Departamento de capacitación y desarrollo de talentos.</t>
  </si>
  <si>
    <t>% de áreas  con necesidades de capacitación detectada.</t>
  </si>
  <si>
    <t xml:space="preserve">100% de las áreas  de la institución con sus  necesidades de capacitación detectad.a </t>
  </si>
  <si>
    <t xml:space="preserve">Formularios de levantamiento. </t>
  </si>
  <si>
    <t>2. Levantamiento de brecha de competencias entre los ocupantes de los puestos y el perfil requerido.</t>
  </si>
  <si>
    <t>Departamento de Capacitación y Desarrollo  de Talentos.</t>
  </si>
  <si>
    <t>% de áreas  con brechas de competencias detectada.</t>
  </si>
  <si>
    <t xml:space="preserve">10% de las áreas  de la institución con sus  brecha de competencias  detectada. </t>
  </si>
  <si>
    <t>Levantamiento / Formulario de capacitación.</t>
  </si>
  <si>
    <t>3. Coordinación del programa de Inducción a la Administración Pública.</t>
  </si>
  <si>
    <t>% de empleados hábiles, inducidos a la administración pública.</t>
  </si>
  <si>
    <t xml:space="preserve">25% de los empleados hábiles, inducidos a  la administración pública.  </t>
  </si>
  <si>
    <t xml:space="preserve">Listado emitido por el INAP, con la aprobacion del curso. </t>
  </si>
  <si>
    <t>4. Coordinación del Programa de Inducción a la Administracion Pública, del personal provincial.</t>
  </si>
  <si>
    <t>Departamento de Capacitación y Desarrollo de Talentos.</t>
  </si>
  <si>
    <t xml:space="preserve">10% de los empleados hábiles, inducidos a  la administración pública. 
</t>
  </si>
  <si>
    <t>5. Ejecución del plan de capacitación, de acuerdo a las necesidades  detectadas.</t>
  </si>
  <si>
    <t>% del plan ejecutado.</t>
  </si>
  <si>
    <t>50%  del plan de capacitación ejecutado.</t>
  </si>
  <si>
    <t>Listado de participantes, certificados de participación.</t>
  </si>
  <si>
    <t>10. Asegurar el trámite del pago de los derechos adquiridos en tiempo oportuno.</t>
  </si>
  <si>
    <t xml:space="preserve">1. Preparar los expedientes de pago de vacaciones. </t>
  </si>
  <si>
    <t>Departamento de Relaciones Laborales, Salud y Seguridad en el Trabajo/División Nómina</t>
  </si>
  <si>
    <t xml:space="preserve">2. Preparar los expedientes de pago de indemnización. </t>
  </si>
  <si>
    <t>11. Asegurar el cumplimiento del régimen ético y disciplinario.</t>
  </si>
  <si>
    <t>50% de los empleados de nuevo ingreso con la charla recibida</t>
  </si>
  <si>
    <t xml:space="preserve">2. Documentar  y dar seguimiento a las acciones disciplinarias. </t>
  </si>
  <si>
    <t>100% de las reportes recibos con respuesta</t>
  </si>
  <si>
    <t>12. Elevar el  nivel de salud y bienestar de los colaboradores de la institución</t>
  </si>
  <si>
    <t xml:space="preserve">1. Asegurar el abastecimiento del botiquín médico, Unidad médica de la Sede Central y del Parque Infantil de la Ciudad juan Bosch 
</t>
  </si>
  <si>
    <t>La existencia del 100% medicamentos básicos</t>
  </si>
  <si>
    <t>Medicamentos recibidos/ Solicitud realizada</t>
  </si>
  <si>
    <t xml:space="preserve">% de empleados vacunados contra el Polio, influenza, neumococo, DT, DPT,  pentavalente, entre otras. (Según disponibilidad) </t>
  </si>
  <si>
    <t xml:space="preserve">5. Dar seguimiento al funcionamiento del Comité Mixto de Seguridad y Salud en el Trabajo. </t>
  </si>
  <si>
    <t xml:space="preserve">Número de Reuniones/Cambios y señalización. </t>
  </si>
  <si>
    <t>13. Compensar y motivar a los recursos humanos de la institución.</t>
  </si>
  <si>
    <t xml:space="preserve">1. Elaborar propuesta de compensación y beneficios atendiendo las necesidades principales de los colaboradores. </t>
  </si>
  <si>
    <t>2. Proporcionar a los empleados Bonos Navideños en papel, Bonos de madres y bonos de padres.</t>
  </si>
  <si>
    <t xml:space="preserve">Compensar al 100%  de los colaboradores de nómina fija. </t>
  </si>
  <si>
    <t>3. Pago de Compensación alimenticia.</t>
  </si>
  <si>
    <t>4. Elaborar y realizar propuesta para la motivación e integración de los colaboradores de la institución.</t>
  </si>
  <si>
    <t>5. Pago de Bono Escolar.</t>
  </si>
  <si>
    <t>14. Asegurar el registro y control de las novedades de los recursos humanos de la institución.</t>
  </si>
  <si>
    <t xml:space="preserve">2. Reorganizar el sistema de archivos de los empleados de la institución. </t>
  </si>
  <si>
    <t>3. Carnetizar a los recursos humanos de la institución.</t>
  </si>
  <si>
    <t>80% de los colaboradores  de nuevo ingreso con su carnet.</t>
  </si>
  <si>
    <t>4. Uniformar a los recursos humanos de la institución.</t>
  </si>
  <si>
    <t>15.Asegurar el pago de los sueldos, compensaciones y beneficios en tiempo oportuno.</t>
  </si>
  <si>
    <t>2. Seguimiento a la Propuesta de viabilizar la entrega de volantes de pago, vía digital.</t>
  </si>
  <si>
    <t>16. Colaborar en casos de fuerza mayor de los empleados.</t>
  </si>
  <si>
    <t>1. Ayudas y donaciones a empleados con sitauciones de salud y de gastos funerarios.</t>
  </si>
  <si>
    <t>17. Reajuste salarial conforme a la escala aprobada (para todo el personal fijo).</t>
  </si>
  <si>
    <t>1. Reajustar el personal fijo de acuerdo a la escala aprobada.</t>
  </si>
  <si>
    <t>18. Premiar el cumplimiento  de indicadores.</t>
  </si>
  <si>
    <t>1. Beneficio por cumplimiento de indicadores institucionales (Resolución 041-2020 del MAP).</t>
  </si>
  <si>
    <t>Dirección de RRHH/División Nómina</t>
  </si>
  <si>
    <t>DIRECCION Y/O DEPARTAMENTO:</t>
  </si>
  <si>
    <t>META PROGRAMADA 2020</t>
  </si>
  <si>
    <t>Redacción  en la emisión de las diferentes  Licencias de operacion de transporte público (Transporte de pasajeros público, privado y transporte de carga)</t>
  </si>
  <si>
    <t>Verificar los expedientes de solicitud de licencias de operaciones.</t>
  </si>
  <si>
    <t>Dirección Juridica</t>
  </si>
  <si>
    <t>Porcentaje (%) de los expedientes recibidos</t>
  </si>
  <si>
    <t>100% de lo requerido por el área correspondiente</t>
  </si>
  <si>
    <t>Registros de entradas de exp.</t>
  </si>
  <si>
    <t>Marco Jurídico de la Movilidad Segura/Ordenamiento /Regulación del  TransporteTerrestre, el Tránsito y la Seguridad Vial</t>
  </si>
  <si>
    <t>2.1.7</t>
  </si>
  <si>
    <t>Emisión de opinión jurídica</t>
  </si>
  <si>
    <t>Porcentaje (%) de los expedientes verificados.</t>
  </si>
  <si>
    <t>Opinión Jurídica</t>
  </si>
  <si>
    <t>Redacción de Resolución  o comunicación</t>
  </si>
  <si>
    <t>Departamento de Reglamentos y Normas</t>
  </si>
  <si>
    <t>Porcentaje (%) de emisión Resolución de viabilidad y comunicación de no viabilidad</t>
  </si>
  <si>
    <t>Resoluciones y comunicaciones</t>
  </si>
  <si>
    <t>Redacción de licencias de operaciones</t>
  </si>
  <si>
    <t>Porcentaje (%) de lo resolutado como viable</t>
  </si>
  <si>
    <t>Licencias</t>
  </si>
  <si>
    <t>Redacción de la solicitud de los Acuerdos y Convenios Nacionales e Internacionales</t>
  </si>
  <si>
    <t xml:space="preserve">  Redacción y legalización de los  acuerdos y convenciones suscritos por la Dirección Ejecutiva</t>
  </si>
  <si>
    <t>Departamento de Redacción de Documentos Legales</t>
  </si>
  <si>
    <t>Porcentaje (%) de acuerdos y convenciones suscritos</t>
  </si>
  <si>
    <t>Formalización de acuerdo</t>
  </si>
  <si>
    <t xml:space="preserve">2.1.6               </t>
  </si>
  <si>
    <t xml:space="preserve">Redacción de los Contratos requeridos por la Institución </t>
  </si>
  <si>
    <t xml:space="preserve">Redacción y legalización de Contratos de trabajo y Contratos de Asesoría   </t>
  </si>
  <si>
    <t>Porcentaje (%) de contratos remitidos</t>
  </si>
  <si>
    <t>Formalización de contratos</t>
  </si>
  <si>
    <t>Fortalecimiento institucional</t>
  </si>
  <si>
    <t>4.1.2 y 4.1.3</t>
  </si>
  <si>
    <t>Regularización de contratos de venta</t>
  </si>
  <si>
    <t>Porcentaje  (%)de contratos regularizados</t>
  </si>
  <si>
    <t>2.1.6</t>
  </si>
  <si>
    <t>Regularización de acuerdos de pago</t>
  </si>
  <si>
    <t>Porcentaje (%) de regularización de acuerdos de pago</t>
  </si>
  <si>
    <t>Formalización de acuerdos</t>
  </si>
  <si>
    <t>Solicitud de descargo de vehículos a la DGII</t>
  </si>
  <si>
    <t>Porcentaje (%) de descargos de vehículos</t>
  </si>
  <si>
    <t>Acuse de recibo sellado por a DGII</t>
  </si>
  <si>
    <t>Cobros compulsivos por incumplimiento</t>
  </si>
  <si>
    <t>Pocentaje (%)  de casos</t>
  </si>
  <si>
    <t>Descargos  Acuerdos de pago y sentencias</t>
  </si>
  <si>
    <t>Asesoría Legal al Comité de Compras y Contrataciones</t>
  </si>
  <si>
    <t>Director(a) Jurídica</t>
  </si>
  <si>
    <t>Porcentaje (%) de expedientes de compras</t>
  </si>
  <si>
    <t>Reuniones celebradas</t>
  </si>
  <si>
    <t>4.5.1</t>
  </si>
  <si>
    <t>Revisión del  Pliego</t>
  </si>
  <si>
    <t>El 100%  de expedientes de compras</t>
  </si>
  <si>
    <t>Pliegos revisados</t>
  </si>
  <si>
    <t>Emisión  del  Dictamen Jurídico</t>
  </si>
  <si>
    <t>El 100% de los Pliegos revisados</t>
  </si>
  <si>
    <t>Dictamenes emitidos</t>
  </si>
  <si>
    <t>Convocar Notarios Publicos</t>
  </si>
  <si>
    <t>Dependerá de la cantidad de reuniones relativas a las Licitaciones del Comité</t>
  </si>
  <si>
    <t>Notarios requeridos y su participación en los procesos</t>
  </si>
  <si>
    <t>1.2.1</t>
  </si>
  <si>
    <t>Custodiar los sobres  "B" conforme al Art. 86 del Reglamento 543-12</t>
  </si>
  <si>
    <t>El 100% de los sobres B, resultantes de los procesos</t>
  </si>
  <si>
    <t>Comprobación del Notario de la integridad de los documentos</t>
  </si>
  <si>
    <t xml:space="preserve">Revisión de actas del comité </t>
  </si>
  <si>
    <t xml:space="preserve">El 100% de las actas levantadas por los Notarios </t>
  </si>
  <si>
    <t xml:space="preserve">Las Actas </t>
  </si>
  <si>
    <t>Redacción y legalización de contratos de bienes, servicios, obras y concesiones</t>
  </si>
  <si>
    <t>El 100% de los contratos resultantes de los procesos de compra</t>
  </si>
  <si>
    <t xml:space="preserve">Contratos </t>
  </si>
  <si>
    <t>Emisión de Resolución de Respuesta a las impugnaciones</t>
  </si>
  <si>
    <t>El 100% de los casos recibidos</t>
  </si>
  <si>
    <t>Documentos depositados</t>
  </si>
  <si>
    <t>Elaboración del Escrito de Defensa  ante el Organo Rector</t>
  </si>
  <si>
    <t>Escritos de Defensa depositados</t>
  </si>
  <si>
    <t>Recepción de documentos (Actos de alguacil y comunicaciones)</t>
  </si>
  <si>
    <t>Departamento de Litigios</t>
  </si>
  <si>
    <t>El 100% de los actos y comunicaciones</t>
  </si>
  <si>
    <t>Los actos de alguacil y comunicaciones</t>
  </si>
  <si>
    <t>1.6.10</t>
  </si>
  <si>
    <t>Registro y control de casos.</t>
  </si>
  <si>
    <t>Encargado de Litigios</t>
  </si>
  <si>
    <t>El 100% de casos</t>
  </si>
  <si>
    <t>Control de registro</t>
  </si>
  <si>
    <t>Asignación de expedientes a los abogados litigantes</t>
  </si>
  <si>
    <t>Director(a) Jurídica / Departamento de Litigio</t>
  </si>
  <si>
    <t>Representación del INTRANT ante cada una  de las instancias donde deban conocerse los expedientes de los que forme  parte hasta obtener el fallo definitivo.</t>
  </si>
  <si>
    <t>Abogados Litigantes</t>
  </si>
  <si>
    <t>Instancias</t>
  </si>
  <si>
    <t xml:space="preserve">Cobros compulsivos  </t>
  </si>
  <si>
    <t xml:space="preserve">Abogados </t>
  </si>
  <si>
    <t>El 100%  de los cobros</t>
  </si>
  <si>
    <t>Actos procesales</t>
  </si>
  <si>
    <t>Elaboración o Revisión de propuesta de Reglamento</t>
  </si>
  <si>
    <t>Porcentaje de propuestas elaboradas o revisadas</t>
  </si>
  <si>
    <t>Propuesta de Reglamento</t>
  </si>
  <si>
    <t>II. Marco Jurídico de la Movilidad Segura/ Ordenamiento/ regulación del transporte Terrestre, el transito y la seguridad Vial</t>
  </si>
  <si>
    <t>2.1.1, 2.1.2, 2.1.3, 2.1.4, 2.1.5, 2.1.6, 2.1.7, 2.1.8 y 2.1.9</t>
  </si>
  <si>
    <t>Invitación a Consulta Pública</t>
  </si>
  <si>
    <t>Consulta Pública convocada</t>
  </si>
  <si>
    <t>Aviso de Consulta Pública</t>
  </si>
  <si>
    <t>Cierre de Consulta Pública</t>
  </si>
  <si>
    <t>Observaciones Recibidas</t>
  </si>
  <si>
    <t>Invitación a Cierre de Consulta Pública</t>
  </si>
  <si>
    <t>Elaborar y Analizar la Matriz de Observaciones del proceso de Consulta Pública</t>
  </si>
  <si>
    <t>Matriz de Observaciones</t>
  </si>
  <si>
    <t>Matriz</t>
  </si>
  <si>
    <t>Elaborar Borrador de Reglamento para aprobación del CODINTRANT</t>
  </si>
  <si>
    <t>Borrador de Reglamento</t>
  </si>
  <si>
    <t>Oden del Día del Consejo</t>
  </si>
  <si>
    <t>Elaborar Borrador de Decreto para revisión del Poder Ejecutivo</t>
  </si>
  <si>
    <t>Borrador de Decreto</t>
  </si>
  <si>
    <t>Acta del Consejo</t>
  </si>
  <si>
    <t>Elaboración o Revisión de propuesta de Normativa</t>
  </si>
  <si>
    <t>Propuesta de Normativa</t>
  </si>
  <si>
    <t>Elaborar y Analizar la Matriz de Observaciones del proceso de revisión</t>
  </si>
  <si>
    <t>Elaborar Borrador de Normativa para aprobación del CODINTRANT</t>
  </si>
  <si>
    <t>Borrador de Normativa</t>
  </si>
  <si>
    <t>Orden del Día del Consejo</t>
  </si>
  <si>
    <t>Elaborar Borrador de Resolución que emite la Normativa</t>
  </si>
  <si>
    <t>Borrador de Resolución</t>
  </si>
  <si>
    <t>Resolución Emitida</t>
  </si>
  <si>
    <t>Revisar las leyes, decretos, reglamentos, resoluciones y actos adminsitrativos existentes antes de la Ley 63-17</t>
  </si>
  <si>
    <t>Análisis Jurídico realizado</t>
  </si>
  <si>
    <t xml:space="preserve">Elaborar propuestas de actualización de leyes, decretos, reglamentos, resoluciones y actos administrativos existentes antes de la Ley 63-17 </t>
  </si>
  <si>
    <t>Propuestas de Leyes, Decretos, Reglamentos, Resoluciones</t>
  </si>
  <si>
    <t>Borrador de Propuesta</t>
  </si>
  <si>
    <t xml:space="preserve">Elaborar o revisar propuestas de Resoluciones regulatorias </t>
  </si>
  <si>
    <t>Resolución Regulatoria</t>
  </si>
  <si>
    <t>Atender a través inforeglamentos@intrant.gob.do las solicitudes de los usuarios/ciudadanos sobre los reglamentos y normativas</t>
  </si>
  <si>
    <t>Correos Electrónicos Recibidos</t>
  </si>
  <si>
    <t>Correos Enviados</t>
  </si>
  <si>
    <t>Campaña  Educativa sobre  el Marco Jurídico</t>
  </si>
  <si>
    <t>Edición e impresión de Ley, Reglamento Orgánico y Normativa</t>
  </si>
  <si>
    <t>Lanzamiento del Compendio</t>
  </si>
  <si>
    <t xml:space="preserve">Lanzamiento </t>
  </si>
  <si>
    <t>2.1.2 y 2.1.6</t>
  </si>
  <si>
    <t>DIRECCION Y/O DEPARTAMENTO</t>
  </si>
  <si>
    <t>ENLACE PLAN ESTRATEGICO INSTITUCIONAL                  2017-2020</t>
  </si>
  <si>
    <t xml:space="preserve">1- Crear mecanismos de comunicación, información y atención al ciudadano </t>
  </si>
  <si>
    <t>1, Implementacion de la Estrategia de Comunicación Externa e Interna de la Institución.</t>
  </si>
  <si>
    <t>Director de Comunicaciones</t>
  </si>
  <si>
    <t>Porciento de estrategia implementada</t>
  </si>
  <si>
    <t>Estrategia Elaborada</t>
  </si>
  <si>
    <r>
      <t>1 Planificación, Diseño, Innovación y Supervisión de la Movilidad Terrestre:</t>
    </r>
    <r>
      <rPr>
        <sz val="11"/>
        <rFont val="Arial"/>
        <family val="2"/>
      </rPr>
      <t xml:space="preserve">
Gestionar la rectoría Nacional de la Movilidad, el Transporte terrestre, el Tránsito y la Seguridad vial en la Planificación, Diseño, Innovación y Supervisión de la Movilidad terrestre y seguridad vial,  centrado en ciudadano, asegurando nuestra contribución a la mejora en su calidad de vida.  </t>
    </r>
  </si>
  <si>
    <t>1,1-Monitorear mensualmente el  las denuncias quejas y/o sugerencias de los ciudadanos a traves de las redes sociales.</t>
  </si>
  <si>
    <t>Redes Sociales</t>
  </si>
  <si>
    <t>Porciento de denuncias tramitadas</t>
  </si>
  <si>
    <t>Informe de denuncias, quejas y sugerencias,</t>
  </si>
  <si>
    <t>1,2Monitorear diariamente las noticias relcionadas a la institución y el sector transporte, tránsito, movilidad y seguridad vial.</t>
  </si>
  <si>
    <t>Prensa .</t>
  </si>
  <si>
    <t>Porciento/cantidad de Síntesis elaboradas</t>
  </si>
  <si>
    <t>Historial de síntesis elaboradas</t>
  </si>
  <si>
    <t>1,3 Informar y orientar a la ciudadanía sobre las ejecutorias y servicios del INTRANT.</t>
  </si>
  <si>
    <t>Prensa y Relaciones Públicas.</t>
  </si>
  <si>
    <t>porcentaje/ cantidad de publicaciones</t>
  </si>
  <si>
    <t>Publicaciones impresas y digitales</t>
  </si>
  <si>
    <t>1,4 Realizar encuentros y actividades de fechas especiales con personalidades y Medios de Comunicación, con la finalidad de socializar e impulsar el alcance de las ejecutorias del INTRANT.</t>
  </si>
  <si>
    <t>Porecentaje/cantidad de encuentros realizados</t>
  </si>
  <si>
    <t>Imágenes y publicaciones, listas de asistencia o confirmación y firma de entregables.</t>
  </si>
  <si>
    <t>1,5 Planificar la presencia del INTRANT en los medios de comunicación (Media Tours, entrevistas, ruedas de prensa) y establecer posición de la marca en programas que sean de incidencia.</t>
  </si>
  <si>
    <t>Porcentaje de actividades de presencia en los medios y colocaciones.</t>
  </si>
  <si>
    <t>imágenes, notas y minutas de encuentros.</t>
  </si>
  <si>
    <t>1,6 Desarrollar relaciones estratégicas con los medios de comunicación y organismos competentes.</t>
  </si>
  <si>
    <t>Porcentaje de contactos realizados</t>
  </si>
  <si>
    <t>Informes de contactos y logros</t>
  </si>
  <si>
    <t>1,7 Realizar publicaciones especiales( boletines, brochures, espacios en revistas, medios digitales y redes sociales).</t>
  </si>
  <si>
    <t>porcentaje/cantidad de publicaciones</t>
  </si>
  <si>
    <t>Publicaciones realizadas</t>
  </si>
  <si>
    <t>1,8 Establecer mecanismos de Monitoreo y Evaluación.</t>
  </si>
  <si>
    <t>porcentaje/cantidad de monitoreos</t>
  </si>
  <si>
    <t>Monitoreos realizados</t>
  </si>
  <si>
    <t xml:space="preserve">1,8 Elaborar contenidos de apoyo a los planes y proyectos de la institución </t>
  </si>
  <si>
    <t>porcentaje/cantidad de contenidos elaborados</t>
  </si>
  <si>
    <t>Contenidos elaborados</t>
  </si>
  <si>
    <t>1,9 Desarrollar acciones de fortalecimiento de la Comunicación Interna (Anuncios, actividades de integración, publicaciones en murales, letreros, señalíticas y correo y canales  internos).</t>
  </si>
  <si>
    <t>porcentaje/cantidad de anuncios</t>
  </si>
  <si>
    <t>Anuncios internos, murales.</t>
  </si>
  <si>
    <t>1,10 Colocar publicaciones (avisos) en periódicos impresos y digitales</t>
  </si>
  <si>
    <t>porcentaje/cantidad de publicaciones colocadas</t>
  </si>
  <si>
    <t>Avisos publicados</t>
  </si>
  <si>
    <t>2- Crear campañas de Comunicación para sustentar la Movilidad, la prevención de siniestros viales y la integración de la ciudadanía a las normativas y servicios del intrant.</t>
  </si>
  <si>
    <t>2,1 Diseñar campañas y operativos de educación, información, sensibilización y prevención que fortalezcan la presencia y las acciones del INTRANT a nivel nacional.</t>
  </si>
  <si>
    <t>Prensa y Relaciones Públicas, Redes Sociales, Audiovisual</t>
  </si>
  <si>
    <t>Porciento/Cantidad de Publicaciones,  material pulicitario y promocional impreso y digital (Vallas, afiches, botones, gorras, t-shirt,flyer, roll banner, stand, bajantes, tarimas, truss, pautas) y minutas de reuniones.</t>
  </si>
  <si>
    <t>Reportes de prensa, reportes del COE, OPS.</t>
  </si>
  <si>
    <t>2,2 Difundir a la ciudadanía la Ley 63-17 de Movilidad,.</t>
  </si>
  <si>
    <t>Porciento/ cantidad de ejemplares de la ley distribuidos</t>
  </si>
  <si>
    <t>Relación de distribución de ejemplares de la ley.</t>
  </si>
  <si>
    <r>
      <rPr>
        <b/>
        <sz val="11"/>
        <rFont val="Arial"/>
        <family val="2"/>
      </rPr>
      <t>1.3</t>
    </r>
    <r>
      <rPr>
        <sz val="11"/>
        <rFont val="Arial"/>
        <family val="2"/>
      </rPr>
      <t>Sensibilización de la población en Movilidad, Seguridad y Educación Vial generando un cambio de conductas asociadas a la Movilidad,  con la participación ciudadana, en el proceso de transformación de la movilidad terrestre hacia una condición de mayor integración, eficiencia y adecuada atención de las necesidades de la población.</t>
    </r>
  </si>
  <si>
    <t>2,3 Desarrollar talleres educativos sobre la Ley 63-17 a miembros de los Medios de Comunicación, instituciones y miembros sociedad civil</t>
  </si>
  <si>
    <t>cantidad/ porciento de talleres impartidos</t>
  </si>
  <si>
    <t>Fotografías de los talleres realizados</t>
  </si>
  <si>
    <t>2,4 Disenar espacios y canales  de informacion en medios de comunicación: (Segmento radial, tv  y/o digital).</t>
  </si>
  <si>
    <t>Cantidad de espacios diseniados</t>
  </si>
  <si>
    <t>Screen, fotos y data de los espacios.</t>
  </si>
  <si>
    <t xml:space="preserve">2,5 Planificar y ejecutar actividades y eventos de apoyo a otras areas de la institución. </t>
  </si>
  <si>
    <t>Cantidad de eventos realizados</t>
  </si>
  <si>
    <t>Fotos de los eventos realizados.</t>
  </si>
  <si>
    <t>2,6 Implementar proyectos de Comunicación Educativa.</t>
  </si>
  <si>
    <t>Prensa y Relaciones Públicas y Redes Sociales</t>
  </si>
  <si>
    <t>2,7 Fortalecer la difusión de acciones ejecutadas por la Escuela Nacional de Educación Vial.</t>
  </si>
  <si>
    <t>Fotos e informes</t>
  </si>
  <si>
    <t>2,8 Promover los beneficios y servicios del Parque Infantil de Educación Vial.</t>
  </si>
  <si>
    <t>Implementar los Perfiles de Imagen para el Posicionamiento Institucional</t>
  </si>
  <si>
    <t>3,1 Implementar el código de vestimenta del equipo de Comunicaciones y Protocolo, de acuerdo a los códigos de la Imagen Institucional.</t>
  </si>
  <si>
    <t>Relaciones Públicas (Protocolo)</t>
  </si>
  <si>
    <t>Cantidad del personal vinculado</t>
  </si>
  <si>
    <t>Fotos de perfiles</t>
  </si>
  <si>
    <t>Implementar un pin distintivo institucional (botón metálico con logo INTRANT).</t>
  </si>
  <si>
    <t xml:space="preserve">Relaciones Públicas </t>
  </si>
  <si>
    <t>Cantidad de pines adquiridos</t>
  </si>
  <si>
    <t xml:space="preserve">Pines distintivos </t>
  </si>
  <si>
    <t>Direccion de Planificacion y Desarrollo</t>
  </si>
  <si>
    <t xml:space="preserve">1.1 Realizado y entregado autodiagnostico  al MAP </t>
  </si>
  <si>
    <t>Calidad en la Gestión</t>
  </si>
  <si>
    <t>Autodiagnostico realizado</t>
  </si>
  <si>
    <t xml:space="preserve">Guia de diagnostico y acuse de recibo </t>
  </si>
  <si>
    <t>4.6 Implementación de Sistemas de Calidad y Control de Gestión</t>
  </si>
  <si>
    <t>4.6.1 Maximizar el uso de los recursos existentes, estableciendo una clara jerarquía de prioridades en relación con los objetivos y resultados esperados.</t>
  </si>
  <si>
    <t xml:space="preserve">1.2 Realizado y dado el  seguimiento del Plan de Mejora </t>
  </si>
  <si>
    <t>Seguimiento Realizado</t>
  </si>
  <si>
    <t xml:space="preserve">Matriz control aplicación de plan de mejora </t>
  </si>
  <si>
    <t>2. Institución eficiente y eficaz por gestión orientada a procesos</t>
  </si>
  <si>
    <t>2.1 Identificados y documentados los procesos de la institución</t>
  </si>
  <si>
    <t>Cantidad de Procesos documentados</t>
  </si>
  <si>
    <t xml:space="preserve">Procesos documentados </t>
  </si>
  <si>
    <t>1.4 Simplificación de trámites asociados con movilidad para los ciudadanos.</t>
  </si>
  <si>
    <t>1.4.3 Establecimiento de los procesos de los Centros de servicios integrados y asegurar la simplificación de los trámites asociados a la movilidad</t>
  </si>
  <si>
    <t xml:space="preserve">2.2 Implementados  los procesos documentados </t>
  </si>
  <si>
    <t>Cantidad de Procesos implementados</t>
  </si>
  <si>
    <t xml:space="preserve">Actas reuniones de socialización, </t>
  </si>
  <si>
    <t>2.3 Auditados los procesos implementados</t>
  </si>
  <si>
    <t>Cantidad de Procesos auditados</t>
  </si>
  <si>
    <t>Actas de auditoria de procesos</t>
  </si>
  <si>
    <t>3. Monitoreo para alimentar el indicador sobre la calidad de los servicios ofrecidos por la institución</t>
  </si>
  <si>
    <t>3.1 Programación y realización  anual de encuestas de satisfacción de los servicios de la institución</t>
  </si>
  <si>
    <t xml:space="preserve">Programación y encuesta realizada </t>
  </si>
  <si>
    <t>Informe resultado de la encuesta</t>
  </si>
  <si>
    <t>3.2 Cargados los datos de los  funcionarios de la Institución en el Observatorio Nacional de la Calidad de los Servicios Públicos</t>
  </si>
  <si>
    <t>Actualización e datos realizada</t>
  </si>
  <si>
    <t>Matriz de actualización de datos, correo electrónico.</t>
  </si>
  <si>
    <t xml:space="preserve">4. Carta Compromiso al Ciudadano con cumplimiento de los estandares comprometidos  </t>
  </si>
  <si>
    <t>4.1 Verificación de calidad de los servicios comprometidos en la CCC</t>
  </si>
  <si>
    <t>cantidad de informes de las inspecciones  realizadas</t>
  </si>
  <si>
    <t>Informe de Inspecciones realizadas</t>
  </si>
  <si>
    <t>4.2 Programación y realización   de encuestas de satisfacción de los servicios comprometidos en CCC</t>
  </si>
  <si>
    <t>Cantidad de encuestas realizadas</t>
  </si>
  <si>
    <t>Informe de encuesta realizada</t>
  </si>
  <si>
    <t>5. Equipo Humano de Alto Desempeño</t>
  </si>
  <si>
    <t>5.1 Monitoreo del Sistema de Indicadores SISMAP</t>
  </si>
  <si>
    <t xml:space="preserve">Fortalecimiento Institucional </t>
  </si>
  <si>
    <t>Cantidad de Informes realizados</t>
  </si>
  <si>
    <t>Informes de monitoreo de indicadores</t>
  </si>
  <si>
    <t>5.2 Elaboración Manual de Funciones del INTRANT (MOF)</t>
  </si>
  <si>
    <t xml:space="preserve">Manual de Función Aprobado y Resolutado </t>
  </si>
  <si>
    <t>Manual elaborado</t>
  </si>
  <si>
    <t>4.3 Desarrollar Sistema de Gestión Humana, basado en el mérito, con igualdad de oportunidades y asegurar el desarrollo de talentos y mejoramiento del desempeño</t>
  </si>
  <si>
    <t>4.3.1 Diseñar los perfiles y las competencias de la estructura de cargos que soportaran  la misión y visión del INTRANT.</t>
  </si>
  <si>
    <t>5.3 Elaboración de Manuales de Funciones Departamentales</t>
  </si>
  <si>
    <t xml:space="preserve">Cantidad de manuales elaborados </t>
  </si>
  <si>
    <t>Manuales elaborados</t>
  </si>
  <si>
    <t>6. Institución transparente y haciendo buen uso de los recursos del estado</t>
  </si>
  <si>
    <t>6.1 Autodiagnóstico de las  Normas Básicas de Control Interno (NOBACI)</t>
  </si>
  <si>
    <t xml:space="preserve">Matrices Completadas </t>
  </si>
  <si>
    <t>Matriz completada</t>
  </si>
  <si>
    <t>4.5 Gestión Financiera que aseguren la transparencia y buen uso de los recursos del estado</t>
  </si>
  <si>
    <t>4.5.1 Implementar las normas de control interno que garanticen un uso eficiente y adecuado de los recursos disponibles.</t>
  </si>
  <si>
    <t>6.2 Actualizada  la información de la ejecución  fisico-finaciera del presupuesto y realizado el seguimiento de cumplimiento.</t>
  </si>
  <si>
    <t xml:space="preserve">Dirección de Planificacion </t>
  </si>
  <si>
    <t>cantidad de seguimientos realizados</t>
  </si>
  <si>
    <t>Informe Indice de Gestión Presupuestaria, SIGEF</t>
  </si>
  <si>
    <t>4.5.4 Fortalecer el proceso de sustentación presupuestaria, a los fines de facilitar las asignaciones de recursos requeridas para el logro de los objetivos y metas institucionales.</t>
  </si>
  <si>
    <t>7. Seguimiento de acuerdos, convenios, proyectos, y acciones de Cooperación Internacional con la Insittución.</t>
  </si>
  <si>
    <t>7.1 Coordinación de reuniones con consultores o cooperantes para el monitoreo y seguimiento eficaz de los acuerdos de cooperación.</t>
  </si>
  <si>
    <t>Cooperación Internacional</t>
  </si>
  <si>
    <t>Cantidad de Actas de Reuniones</t>
  </si>
  <si>
    <t>Actas de Reuniones</t>
  </si>
  <si>
    <t>7.2 Elaboración de las presentaciones periodicas y actualización de matrices de seguimiento a los proyectos.</t>
  </si>
  <si>
    <t>Cantidad de Presentaciones y Matrices Elaboradas</t>
  </si>
  <si>
    <t>Presentaciones y Matrices</t>
  </si>
  <si>
    <t>4.4 Desarrollo de Capacidades del Sector</t>
  </si>
  <si>
    <t>4.4.2 Producción de Información Gerencial, integrando instituciones y organizaciones nacionales e internacionales que contribuyan con el fortalecimiento de las capacidades en la gestión y el análisis de la información.</t>
  </si>
  <si>
    <t>8. Fomentar el crecimiento de la Cooperación Internacional de la Institución.</t>
  </si>
  <si>
    <t>8.1 Identificar organismos internacionales para posible captación de cooperacion.</t>
  </si>
  <si>
    <t>Cantidad de comunicaciones y/o actas de reuniones y/o correos electrónicos.</t>
  </si>
  <si>
    <t>Comunicación y/o acta de reunión y/o correos electrónicos.</t>
  </si>
  <si>
    <t>4.5 Gestión Financiera que aseguren la transparencia y buen uso de los recursos del estado.</t>
  </si>
  <si>
    <t>4.5.3 Identificar y acceder a fuentes alternas de recursos para el financiamiento de los proyectos e iniciativas requeridas.</t>
  </si>
  <si>
    <t>8.2 Evento periódico de la Mesa de Donantes.</t>
  </si>
  <si>
    <t>Alcance de Notas de Prensa en los medios</t>
  </si>
  <si>
    <t>Nota de prensa del evento</t>
  </si>
  <si>
    <t>8.3 Seguimiento de lineas de accion del Proyecto de Inversión de 30 millones de dólares (USD) programático, basado en Reformas de Política del sector transporte.</t>
  </si>
  <si>
    <t>Cantidad de Actas de Reuniones y Matriz</t>
  </si>
  <si>
    <t>Actas de Reuniones y Matriz</t>
  </si>
  <si>
    <t>9. Creación de la Mesa de Donantes de Cooperación Internacional de la Institución.</t>
  </si>
  <si>
    <t xml:space="preserve">9.1 Identificar organismos internacionales que le integrarian. </t>
  </si>
  <si>
    <t>Valdiación de Acuerdos, convenios y proyectos formales ya establecidos con los organismos</t>
  </si>
  <si>
    <t>Acuerdos, convenios y proyectos formales ya establecidos con los organismos</t>
  </si>
  <si>
    <t>4.6.2 Identificar los compromisos existentes en cuanto a normas e indicadores relacionados al sector con el objetivo de garantizar los resultados esperados.</t>
  </si>
  <si>
    <t>9.2 Coordinación y logística de la actividad.</t>
  </si>
  <si>
    <t>Cantidad de Comunicación de presentación e invitación</t>
  </si>
  <si>
    <t>Comunicación de presentación e invitación</t>
  </si>
  <si>
    <t>9.3 Realización de la primer actividad con actuales cooperantes.</t>
  </si>
  <si>
    <t>Dirección Supervisión y Control de Sanciones y Siniestros Viales</t>
  </si>
  <si>
    <t>1.0 Coordinar y transferir el resultado monetario de las sanciones administrativas impuestas a los operadores del transporte, que sean sorprendidos infringiendo la Ley 63−17 de Movilidad, Transporte Terrestre, Tránsito y Seguridad Vial, previa coordinación con la Dirección Ejecutiva del INTRANT</t>
  </si>
  <si>
    <t>Recorridos de asistencia junto a los inspectores de la direcciones de Vehículos de Motor, Transporte de Pasajeros, Movilidad Sostenible, así como los departamentos de  motocicletas, la Escuela de Educacion Vial, Licencia de Conducir, entre otras dependencias del INTRANT y/o mediante instrucciones de la Dirección Ejecutiva.</t>
  </si>
  <si>
    <t>Notas informativas y cierres de casos reportados a la Direccion Ejecutiva de INTRANT</t>
  </si>
  <si>
    <t>Notas informativas de cada operativo realizado, actas de fiscalización y casos concluidos y devueltos.</t>
  </si>
  <si>
    <t>ES UN SOLO  MONTO EN CONJUNTO</t>
  </si>
  <si>
    <t>Desarrollar diversos operativos de inspección en busca de posibles operadores piratas, previa solicitud de las Direcciones o departamentos correspondientes, así como por instrucción directa de la Direccion Ejecutiva de INTRANT.</t>
  </si>
  <si>
    <t>Notas informativas y cierres de casos reportados a la Direccion Ejecutiva de INTRANT Y las direcciones solicitantes,</t>
  </si>
  <si>
    <t>Notas  de operativos realizados, actas de fiscalización y casos devueltos luego de su solución o investigación correspondiente.</t>
  </si>
  <si>
    <t>Notas informativas sobre los operativos de fiscalización contra operadores sin licencia autorizada o "Piratas"</t>
  </si>
  <si>
    <t>Notas informativas de los operativos realizados, y las actas de fiscalización de los operadores piratas fiscalizados.</t>
  </si>
  <si>
    <t>Clausura, cierre y paralización de las operaciones y oficinas o controles improvisados de empresas o compañias de transporte terrestre de pasajeros, que se encuentren operando sin la debida licencia de operación otorgada por el INTRANT, así como la retención de los vehículos sorprendidos operando de manera ilegal. Todo esto realizado previo a solicitud específica de la Dirección o departamento correspondiente, y luego que estas empresas hayan desobedecido lasa notificaciones jurídicas de advertencia realizadas por la Dirección Jurídica y de inspectoría respectivamente.</t>
  </si>
  <si>
    <t>Cantidad de asistencia solicitadas y notas informativas desarrolladas de los operativos realizados.</t>
  </si>
  <si>
    <t>Notas informativas de los operativos realizados, así como las actas de fiscalización aplicadas a cada caso.</t>
  </si>
  <si>
    <t>2.0 Analizar y cuantificar las diversos infracciones y sinisestros viales acontecidos a nivel nacional.</t>
  </si>
  <si>
    <t xml:space="preserve">
Investigación de  accidentes y  siniestros viales acontecidos en las diversas provincias, para lo cual se coordinará con DIGESET, Procuraduría y la Policía Nacional. 
Se ha habilitado la compatibilidad con lectores de pantalla.
</t>
  </si>
  <si>
    <t xml:space="preserve">Solicitar la colaboración conjunta de los encargados provinciales, a fin de poder mantener una comunicación fluida con las diversas instituciones de seguridad y socorro de su localidad, a fin de estar informados sobre todo acontecimiento que involucre incidentes o siniestros con vehículos del transporte terrestre de pasajeros, a fin de que estos sean notificados a esta Dirección y poder ser asentados en la base de datos estadistivos del departamento de Análisis de Infracciones y Siniestro Viales. </t>
  </si>
  <si>
    <t xml:space="preserve">
Investigar los accidentes de transito para rendir informes que permitan elaborar planes de mobilidad con DIGESET y la Procuraduría, a fin de reducir la Siniestralidad en el país.
</t>
  </si>
  <si>
    <t>DIRECCIÓN DE MOVILIDAD SOSTENIBLE</t>
  </si>
  <si>
    <t>Proyecto de interoperabilidad</t>
  </si>
  <si>
    <t>Elaborar propuesta de tarifa integrada en el SITP</t>
  </si>
  <si>
    <t>Estudios y Proyectos
Centros de Control</t>
  </si>
  <si>
    <t>Propuesta elaborada</t>
  </si>
  <si>
    <t>-</t>
  </si>
  <si>
    <t>Documento de propuesta tarifaria</t>
  </si>
  <si>
    <t>Diseñar la propuesta de tarifa subsidiada</t>
  </si>
  <si>
    <t>Elaborar plan de ampliación de cobertura de pago electrónico</t>
  </si>
  <si>
    <t>Plan elaborado</t>
  </si>
  <si>
    <t>Documento de plan de ampliación</t>
  </si>
  <si>
    <t>Rediseñar y mejorar las vías de acceso a los barrios más empobrecidos</t>
  </si>
  <si>
    <t>Estudiar la movilidad en sectores priorizados</t>
  </si>
  <si>
    <t>Estudios y Proyectos</t>
  </si>
  <si>
    <t>Sectores Evaluados</t>
  </si>
  <si>
    <t>Formularios de levantamiento
Análisis de estudios
Fotos y vídeos</t>
  </si>
  <si>
    <t>Dar soluciones de movilidad en sectores priorizados</t>
  </si>
  <si>
    <t>Sectores con propuesta elaborada</t>
  </si>
  <si>
    <t>Informe técnico
Planos</t>
  </si>
  <si>
    <t>Crear programas de señalización turística en los principales polos del país incluyendo información digital disponible</t>
  </si>
  <si>
    <t>Programa de señalización en ciudades</t>
  </si>
  <si>
    <t>Estudios y Proyectos
Arquitectura</t>
  </si>
  <si>
    <t>Ciudades intervenidas</t>
  </si>
  <si>
    <t>Programa de señalización en carreteras</t>
  </si>
  <si>
    <t>Carreteras intervenidas</t>
  </si>
  <si>
    <t>Programa de señalización en centros históricos</t>
  </si>
  <si>
    <t>Centros históricos intervenidos</t>
  </si>
  <si>
    <t>Transferir capacidades técnicas a los municipios y distritos municipales en tránsito y ordenamiento vial</t>
  </si>
  <si>
    <t>Elaborar plan de capacitación para articular planes de ordenamiento territorial con planes de movilidad</t>
  </si>
  <si>
    <t>Estudios y Proyectos
Planes de Movilidad</t>
  </si>
  <si>
    <t>Cantidad de municipios y distritos municipales evaluados</t>
  </si>
  <si>
    <t>Implementar plan de capacitación para articular planes de ordenamiento territorial con planes de movilidad</t>
  </si>
  <si>
    <t>Cantidad de municipios y distritos municipales implementados</t>
  </si>
  <si>
    <t>Desarrollar acciones que permitan un sistema de tránsito y movilidad urbana sostenible, construir terminales de autobuses en los municipios y centros de transferencia</t>
  </si>
  <si>
    <t>Mejorar las condiciones de intermodalidad (SITP)</t>
  </si>
  <si>
    <t>Puntos intermodales intervenidos</t>
  </si>
  <si>
    <t>Acciones para la gestión del tráfico en las ciudades de mayor congestionamiento</t>
  </si>
  <si>
    <t>Acciones a favor de los ciclistas</t>
  </si>
  <si>
    <t>Acciones implementadas</t>
  </si>
  <si>
    <t>Planos
Informe técnico
Fotos y videos</t>
  </si>
  <si>
    <t xml:space="preserve">Acciones a favor de los peatones </t>
  </si>
  <si>
    <t>Implementar pilotos y terminales interurbanas en las ciudades</t>
  </si>
  <si>
    <t>Cantidad de terminales</t>
  </si>
  <si>
    <t>Implementar una campaña de educación en temas de movilidad urbana sostenible</t>
  </si>
  <si>
    <t>Cantidad de campañas realizadas</t>
  </si>
  <si>
    <t>Fotos y videos</t>
  </si>
  <si>
    <t>Fortalecer la operación urbana del Transporte Público con el apoyo del Gobierno Central</t>
  </si>
  <si>
    <t>Regulación de paradas de transporte público</t>
  </si>
  <si>
    <t>Cantidad de corredores intervenidos</t>
  </si>
  <si>
    <t>Definir una política de renovación de la flota de buses</t>
  </si>
  <si>
    <t>Política elaborada</t>
  </si>
  <si>
    <t>Documento elaborado</t>
  </si>
  <si>
    <t>Definir un plan de fiscalización conjunto entre el INTRANT y la DIGESETT</t>
  </si>
  <si>
    <t>Matriz de acciones conjuntas INTRANT - DIGESETT</t>
  </si>
  <si>
    <t>Implementar un Sistema de Información al Usuario</t>
  </si>
  <si>
    <t>Promoción y actualización de la app del SITP</t>
  </si>
  <si>
    <t>Mejoras y actualizaciones realizadas</t>
  </si>
  <si>
    <t>App</t>
  </si>
  <si>
    <t>Formulación de una política de transporte</t>
  </si>
  <si>
    <t>Implementar el sistema interoperable</t>
  </si>
  <si>
    <t>Corredores habilitados</t>
  </si>
  <si>
    <t>Reporte trimestral de monitoreo de corredores interoperables</t>
  </si>
  <si>
    <t>Socializar la Guía de Planes de Movilidad para implementarlo en las principales ciudades</t>
  </si>
  <si>
    <t>Minutas de reuniones
Fotos y videos</t>
  </si>
  <si>
    <t>Crear mesa técnica con las alcaldías del GSD para diseñar e implementar acciones de ordenamiento territorial, movilidad urbana y movilidad eléctrica</t>
  </si>
  <si>
    <t>Mesas creadas</t>
  </si>
  <si>
    <t>Formularios de mesas de trabajo
Informes
Fotos y videos</t>
  </si>
  <si>
    <t>Extender los estudios de impacto de tráfico a las diferentes alcaldías del GSD con las áreas de planeamiento y movilidad urbana</t>
  </si>
  <si>
    <t>Alcaldías que solicitan estudio de impacto de tráfico</t>
  </si>
  <si>
    <t>Procesos habilitados en sitios web de las alcaldías</t>
  </si>
  <si>
    <t>Desarrollar política para  un sistema de transporte integral y multimodal (metro, teleférico, OMSA, bicicletas y peatones)</t>
  </si>
  <si>
    <t>Plan Nacional de Transporte</t>
  </si>
  <si>
    <t>Socializar Planes de Movilidad Urbana Sostenible (PMUS) con las alcaldías del GSD y ciudades principales</t>
  </si>
  <si>
    <t>Planes de Movilidad
Estudios y Proyectos</t>
  </si>
  <si>
    <t>PMUS</t>
  </si>
  <si>
    <t>1.1.4
1.5.2</t>
  </si>
  <si>
    <t>Elaboraci{on de plan de terminales interurbanas del GSD y ciudades más importantes</t>
  </si>
  <si>
    <t>Propuestas elaboradas</t>
  </si>
  <si>
    <t>Manual de operación de terminales
Guía de diseño e implementación de terminales interurbanas
Piloto de operación terminal de Boca Chica</t>
  </si>
  <si>
    <t>Planes de Transporte de Carga</t>
  </si>
  <si>
    <t>Corredor piloto eficiente de carga
Horarios y rutas de vehículos pesados, carga/descarga en el GSD</t>
  </si>
  <si>
    <t>Proyecto Peatón Seguro</t>
  </si>
  <si>
    <t>Arquitectura</t>
  </si>
  <si>
    <t>Cantidad de Estaciones</t>
  </si>
  <si>
    <t>Fotos
Plano de Situación Actual
Vuelos de Drones</t>
  </si>
  <si>
    <t>Elaboración de Propuesta de Mejoras</t>
  </si>
  <si>
    <t>Plano de Propuesta
Vuelos de Drones</t>
  </si>
  <si>
    <t>Gestión de apadrinamiento de mejora de entorno</t>
  </si>
  <si>
    <t>Minutas de reunión
Fotos de Implementación</t>
  </si>
  <si>
    <t>Implementación de Propuesta</t>
  </si>
  <si>
    <t>Gestión de Movilidad Sostenible</t>
  </si>
  <si>
    <t>Fotos
Vuelos de Drones</t>
  </si>
  <si>
    <t>Regulación, y promoción de la Movilidad Sostenible.</t>
  </si>
  <si>
    <t>Día Mundial de la Bicicleta (DMB)</t>
  </si>
  <si>
    <t>Evento realizado</t>
  </si>
  <si>
    <t>Planificación DMB/SNMS
Diapositiva DMB/SNMS
Reporte de gestión de actividades
Minutas de Reuniones de Gestión
Calendario de Mediatour
Reporte de medios informativos
Fotos de las actividades realizadas
Revista resumen del evento</t>
  </si>
  <si>
    <t>Semana Nacional de la Movilidad Sostenible (SNMS)</t>
  </si>
  <si>
    <t>Dirección de Transporte de cargas y Dependencias</t>
  </si>
  <si>
    <t>ENLACE PLAN ESTRATÉGICO INSTITUCIONAL 2017-2020</t>
  </si>
  <si>
    <t xml:space="preserve">Formalización de pequeños transportistas de mercancías e Implementación del estudio de costos eficientes de referencia </t>
  </si>
  <si>
    <t>Entrevistar operadores que potencialmente pudieran beneficiarse del proceso de formalización</t>
  </si>
  <si>
    <t xml:space="preserve">Dirección de Transporte de Cargas /Departamento de Acreditación y Registro /Depto. De Monitoreo y Supervisión </t>
  </si>
  <si>
    <t>Cantidad de transportista que inicien el proceso de formalización</t>
  </si>
  <si>
    <t>actas de reuniones o entrevistas</t>
  </si>
  <si>
    <t>1.7.34</t>
  </si>
  <si>
    <t>Entrenamiento a operadores en el uso de la Plataforma de Costo Referencial de Transporte de Mercancías (CORTRAM)</t>
  </si>
  <si>
    <t xml:space="preserve">Dirección de Transporte de Cargas /Depto. De Monitoreo y Supervisión </t>
  </si>
  <si>
    <t>Cantidad de transportistas</t>
  </si>
  <si>
    <t>Listado de asistencia a entrenamiento,</t>
  </si>
  <si>
    <t>Seguimiento de resultados y validación del funcionamiento de la Plataforma de Costo Referencial de Transporte de Mercancías (CORTRAM)</t>
  </si>
  <si>
    <t>Actualizaciones de insumos de la plataforma</t>
  </si>
  <si>
    <t>Base de datos</t>
  </si>
  <si>
    <t xml:space="preserve">Contribuir en el desarrollo de las normativas técnicas derivadas del Reglamento 258-20 de transporte de cargas </t>
  </si>
  <si>
    <t xml:space="preserve">Elaborar documento con disposiciones técnicas para las normativas técnicas derivadas </t>
  </si>
  <si>
    <t>Cantidad disposiciones técnicas elaboradas</t>
  </si>
  <si>
    <t>actas de reuniones, correo electrónico, correspondencias</t>
  </si>
  <si>
    <t>2.1.2</t>
  </si>
  <si>
    <t>Contribuir en los comités técnicos para la evaluación de las observaciones realizadas al borrador de proyecto de normativa técnica</t>
  </si>
  <si>
    <t>Dirección de Transporte de Carga-Departamento de Reglamentos y Normas</t>
  </si>
  <si>
    <t>% de avance en revisiones al reglamento</t>
  </si>
  <si>
    <t>Preparar documento borrador contentivo de disposiciones técnicas para la preparación de las normas técnicas del Reglamento de Transporte de Cargas</t>
  </si>
  <si>
    <t xml:space="preserve">% de avance </t>
  </si>
  <si>
    <t>Establecer la Regulación de pesos de vehículos de carga a través de la Implementación de estaciones de pesaje</t>
  </si>
  <si>
    <t>Preparar plan de trabajo</t>
  </si>
  <si>
    <t xml:space="preserve">Dirección de Transporte de Cargas / /Depto. De Monitoreo y Supervisión </t>
  </si>
  <si>
    <t>% de avance del Plan</t>
  </si>
  <si>
    <t>1.7.32 y 1.7.41</t>
  </si>
  <si>
    <t>2,022,.800</t>
  </si>
  <si>
    <t>MAE´s de las entidades</t>
  </si>
  <si>
    <t>% de avance de Acuerdos de colaboración firmado</t>
  </si>
  <si>
    <t>Aprobación de la Dirección Ejecutiva
Documento de Acuerdo interinstitucional</t>
  </si>
  <si>
    <t>Comité técnico</t>
  </si>
  <si>
    <t>% de avance de Plan de trabajo elaborado</t>
  </si>
  <si>
    <t>Aprobación de la DTC</t>
  </si>
  <si>
    <t>% de avance en la preparación de la propuesta</t>
  </si>
  <si>
    <t>Planos, informes, archivos digitales y físicos</t>
  </si>
  <si>
    <t xml:space="preserve">Dirección Ejecutiva-Dirección de Transporte de Carga / Depto. De Monitoreo y Supervisión </t>
  </si>
  <si>
    <t>% de relacionados con conocimiento de los puntos de peajes</t>
  </si>
  <si>
    <t>70% de los convocados</t>
  </si>
  <si>
    <t>Minutas, actas, correos</t>
  </si>
  <si>
    <t>Presentar propuesta de proyecto de instalación de estaciones de pesajes</t>
  </si>
  <si>
    <t>Dirección de Transporte de Carga / Departamento de supervisión y monitoreo de TC</t>
  </si>
  <si>
    <t>% de avance del proyecto final a presentar al SNIP</t>
  </si>
  <si>
    <t>% de puntos instalados respecto a establecidos</t>
  </si>
  <si>
    <t>Fortalecer el Registro Nacional de vehículos de carga contemplado en la ley 63-17</t>
  </si>
  <si>
    <t>Inscribir los vehículos faltantes en  el Registro Nacional de vehículos de carga contemplado en la ley 63-17</t>
  </si>
  <si>
    <t>Cantidad de vehículos registrados en el sistema</t>
  </si>
  <si>
    <t>Base de datos, archivos físicos y digitales</t>
  </si>
  <si>
    <t xml:space="preserve">Contribuir en la automatización tecnológica de las certificaciones de registro </t>
  </si>
  <si>
    <t>Dirección de Transporte de Carga / Dirección de Tecnología de la Información</t>
  </si>
  <si>
    <t xml:space="preserve">% de avance en la publicación del servicio en la oficina virtual de INTRANT </t>
  </si>
  <si>
    <t>Oficina virtual de INTRANT
Base de datos, archivos físicos y digitales</t>
  </si>
  <si>
    <t>Cantidad de certificaciones de registro entregadas</t>
  </si>
  <si>
    <t xml:space="preserve">Monitorear y dar seguimiento a las licencias de los servicios y actividades del sector transporte </t>
  </si>
  <si>
    <t>Regular el transporte de cargas especiales</t>
  </si>
  <si>
    <t>Dirección de Transporte de Carga / Departamento de Acreditación y Registro</t>
  </si>
  <si>
    <t>% de solicitudes atendidas en un plazo menor a 10 días hábiles</t>
  </si>
  <si>
    <t>Archivos físicos y digitales</t>
  </si>
  <si>
    <t>1.7.19</t>
  </si>
  <si>
    <t>Cumplimiento a las disposiciones de regulación de los trenes de carretera de doble cola</t>
  </si>
  <si>
    <t>Cantidad de permisos para trenes de doble emitidos (nuevos o renovados)</t>
  </si>
  <si>
    <t>Contribuir en los planes de seguridad vial por fechas especiales</t>
  </si>
  <si>
    <t>Cantidad de permisos de circulación de vehículos de cargas en días feriados emitidos</t>
  </si>
  <si>
    <t xml:space="preserve">Oficina virtual de INTRANT, correo
y  Base de datos  </t>
  </si>
  <si>
    <t>Programa de capacitación para la calidad del servicio a transportistas de cargas terrestre</t>
  </si>
  <si>
    <t>En coordinación con ENEVIAL, diseñar un programa de capacitación en operaciones, finanzas, mantenimiento de flota y tecnología aplicada para los operadores con flota inferior a 5 unidades.</t>
  </si>
  <si>
    <t>ENEVIAL / Dirección de Transporte de Carga</t>
  </si>
  <si>
    <t>Creación y puesta en marcha de los registros que manda el decreto 258-20</t>
  </si>
  <si>
    <t>Diseño conceptual de acuerdo a disposiciones técnicas de los registros nacionales de operadores y de actores de la cadena logística del transporte de cargas</t>
  </si>
  <si>
    <t>Pagina web u oficina virtual de INTRANT, base de datos, reportes</t>
  </si>
  <si>
    <t>1.7.34, 1.7.36 y 1.7.39</t>
  </si>
  <si>
    <t>Regular el transporte de mercancías o bienes desde la República de Haití hacia la República Dominicana</t>
  </si>
  <si>
    <t>Establecer puntos de control de dimensiones y pesaje en los puntos de frontera.</t>
  </si>
  <si>
    <t>Permisos entregados, estadisticas de pesaje.</t>
  </si>
  <si>
    <t>Otorgar permisos temporales de  transportes de cargas desde Haití</t>
  </si>
  <si>
    <t>Coordinar Programa de rotulación de vehículos de carga como parte del proceso de regulación y fiscalización del Art. 108 de la Ley 63-17</t>
  </si>
  <si>
    <t>Identificar los Vehículos de carga que han cumplido con su Registro Nacional de Vehículo de Carga</t>
  </si>
  <si>
    <t>Dirección de Transporte de Carga-Departamento de Registro</t>
  </si>
  <si>
    <t>% de Vehículos Registrados con su CIV</t>
  </si>
  <si>
    <t>Cantidad de Vehículos rotulados, Registro Nacional de Vehículos de Cargas</t>
  </si>
  <si>
    <t xml:space="preserve">1.6.4Diseñar e Implementar un Sistema de Inspección Técnico Vehicular atendiendo al tipo de vehículo y su
uso.
</t>
  </si>
  <si>
    <t>RD$ 950,000.00</t>
  </si>
  <si>
    <t xml:space="preserve">Inspección Vehicular de la flota a Rotular </t>
  </si>
  <si>
    <t>Dirección de Transporte de Carga-Dirección de Vehículo de Motor</t>
  </si>
  <si>
    <t xml:space="preserve">% de Vehículos Inspeccionados </t>
  </si>
  <si>
    <t xml:space="preserve">Diseño de Rotulo a implementar en los vehículos de Carga </t>
  </si>
  <si>
    <t>Rótulo diseñado</t>
  </si>
  <si>
    <t>Rotulación de Vehículos de Carga</t>
  </si>
  <si>
    <t>No. De camiones rotulados</t>
  </si>
  <si>
    <t>DIRECCION DE TRANSPORTE DE PASAJEROS</t>
  </si>
  <si>
    <t xml:space="preserve">RESPONSABLE </t>
  </si>
  <si>
    <t>ENLACE PLAN ESTRATEGICO INSTITUCIONAL  2017-2020</t>
  </si>
  <si>
    <t>Establecer la calidad y el control de gestión de la demanda de transporte</t>
  </si>
  <si>
    <t>Estudios Técnicos de Rutas del Transporte Público Urbano</t>
  </si>
  <si>
    <t>Depto. De Licencia de Operación de Transporte Urbano</t>
  </si>
  <si>
    <t>Estudios Realizados</t>
  </si>
  <si>
    <t xml:space="preserve">1-Planificación, Diseño, Innovación y Supervisión de la Movilidad Terrestre:
Gestionar la rectoría Nacional de la Movilidad, el Transporte terrestre, el Tránsito y la Seguridad vial en la Planificación, Diseño, Innovación y Supervisión de la Movilidad terrestre y seguridad vial,  centrado en ciudadano, asegurando nuestra contribución a la mejora en su calidad de vida. </t>
  </si>
  <si>
    <t>1.1.4 Diseñar desde la perspectiva del usuario, un modelo de servicio que promueva la estandarización de los protocolos, procesos e indicadores de la movilidad y la seguridad vial.</t>
  </si>
  <si>
    <t>Elaboración de Planos de Rutas Nuevas</t>
  </si>
  <si>
    <t>Planos confeccionados</t>
  </si>
  <si>
    <t>Informe De Planos Confeccionados</t>
  </si>
  <si>
    <t>Fortalecer las herramientas o elementos de comunicación sobre las funcionalidades y actores del sistema y el rol que les corresponde desempeñar.</t>
  </si>
  <si>
    <t>Coordinar y sostener reuniones periódicas para ofrecer soluciones a los conflictos generados entre operadores de las rutas del Transporte Interurbano</t>
  </si>
  <si>
    <t xml:space="preserve"> Departamento de Licencia de Operación de Transporte Inter-Urbano</t>
  </si>
  <si>
    <t>Coordinaciones realizadas</t>
  </si>
  <si>
    <t xml:space="preserve"> Recibir los representantes de los operadores y demás interesados para tratar conflictos o temas relacionado al transporte Interurbano.</t>
  </si>
  <si>
    <t>Departamento de Licencia de Operación de Transporte Inter-Urbano</t>
  </si>
  <si>
    <t xml:space="preserve"> Realizadas  evaluación de  ocurrencia de conflictos ya sea por  rutas nueva, legalización de rutas ,incremento de unidades, incremento de asientos , extensión de rutas,   variación de recorrido, entre otros</t>
  </si>
  <si>
    <t xml:space="preserve"> 
Departamento de Licencia de Operación de Transporte Inter-Urbano </t>
  </si>
  <si>
    <t>Levantamiento e Informe Técnico</t>
  </si>
  <si>
    <t>Coordinar Y Sostener Reuniones Periódicas con los Operadores para Ofrecer Soluciones A Los Conflictos Generados entre Operadores del Transporte Público</t>
  </si>
  <si>
    <t>Operadores Atendidos</t>
  </si>
  <si>
    <t>1.1.5 Coordinación entre el Estado y operadores privados de transporte público, sobre el proceso de transición que se sigue para modernizar el transporte público.</t>
  </si>
  <si>
    <t>Asistencia a Choferes del Transporte Público Urbano</t>
  </si>
  <si>
    <t>Choferes Asistidos</t>
  </si>
  <si>
    <t>Formulario</t>
  </si>
  <si>
    <t>Informar a todos los miembros que soliciten información de las rutas donde ofrecen el servicio de transporte.</t>
  </si>
  <si>
    <t>Respuestas a Solicitudes de Certificación de Miembros de Rutas</t>
  </si>
  <si>
    <t>Certificaciones</t>
  </si>
  <si>
    <t>Informe De Certificaciones Emitidas</t>
  </si>
  <si>
    <t>Impulsar y facilitar la conversión o creación de empresas y consorcios para garantizar la eficiencia y productividad de los proveedores de servicios de transporte y fortalecer el modelo institucional diseñado.</t>
  </si>
  <si>
    <t>Análisis de Actas de Asambleas Eleccionarias para el Cambio Sindicato a Empresa</t>
  </si>
  <si>
    <t>Actas de Asamblea analizadas</t>
  </si>
  <si>
    <t>Modernizar el transporte público urbano eliminando las unidades no aptas para brindar el servicio de transporte.</t>
  </si>
  <si>
    <t xml:space="preserve">Chatarrizacion De Vehículos Transporte Públicos </t>
  </si>
  <si>
    <t>Vehículos Chatarrizados</t>
  </si>
  <si>
    <t>Inspeccionar los vehículos y choferes de las diferentes rutas del transporte público</t>
  </si>
  <si>
    <t>Inspección de Vehículos Y Choferes en Rutas del Transporte Público Urbano</t>
  </si>
  <si>
    <t>Operadores Inspeccionados</t>
  </si>
  <si>
    <t>Informe De Cantidad Operadores Inspeccionados</t>
  </si>
  <si>
    <t>Creación de conciencia a los actores del transporte público para su seguridad en el uso de las vías</t>
  </si>
  <si>
    <t>Participación En Las Campañas De Concienciación A Choferes Y Usuarios Del Transporte Publico</t>
  </si>
  <si>
    <t>Participación en Campañas</t>
  </si>
  <si>
    <t>Informe De Participación En Campañas</t>
  </si>
  <si>
    <t>1.1.13 Campaña de prevención, por medios de comunicación, sobre las acciones y operativos que realizarán en cumplimiento de la Ley No. 63-17.</t>
  </si>
  <si>
    <t>Garantizar el pago de los beneficiarios del programa Bonogas</t>
  </si>
  <si>
    <t>Elaboración Nomina De Programa Bonogas Choferes</t>
  </si>
  <si>
    <t>Nomina</t>
  </si>
  <si>
    <t>Archivo .Txt</t>
  </si>
  <si>
    <t>Auditoria Operadores Bonogas</t>
  </si>
  <si>
    <t>Rutas Auditadas</t>
  </si>
  <si>
    <t>Evaluación de Solicitudes de Operadores de Transporte y/o Choferes Bonogas</t>
  </si>
  <si>
    <t>Documentos Evaluados</t>
  </si>
  <si>
    <t>Evaluación de Solicitud de Listados de Choferes Representantes de Turnos de Beneficiarios Bonogas</t>
  </si>
  <si>
    <t>Listados Choferes</t>
  </si>
  <si>
    <t>Ubicar y evaluar todas las paradas  en los nuevos corredores de transporte público</t>
  </si>
  <si>
    <t>Ubicación Y Evaluación de Paradas de Corredores</t>
  </si>
  <si>
    <t xml:space="preserve">Cantidad De Paradas En Corredores </t>
  </si>
  <si>
    <t>1.7.6 Priorización del  transporte público masivo en el uso de la infraestructura vial y Mejoramiento de la infraestructura de transporte público por autobús</t>
  </si>
  <si>
    <t xml:space="preserve">Reglamentar la obligatoriedad de asientos y techo en las camas de vehículos de carga que se utilicen para transportar personas.
</t>
  </si>
  <si>
    <t xml:space="preserve"> Realizar evaluaciones en las vías de comunicación  a los operadores que brindan servicio de transporte con unidades de camionetas </t>
  </si>
  <si>
    <t>Evaluaciones de los operadores que utilizan camionetas</t>
  </si>
  <si>
    <t>informe técnico</t>
  </si>
  <si>
    <t xml:space="preserve">1.7.12 Reglamentar la obligatoriedad de asientos y techo en las camas de vehículos de carga que se utilicen para transportar personas
</t>
  </si>
  <si>
    <t>Dar respuestas a la ciudadanía</t>
  </si>
  <si>
    <t>Respuestas a Solicitudes de la Oficina de Libre Acceso a la Información</t>
  </si>
  <si>
    <t>Respuestas Emitidas</t>
  </si>
  <si>
    <t>1.7.13 Mejorar las condiciones de seguridad en el transporte de personas por medio de vehículos públicos y privados.</t>
  </si>
  <si>
    <t>Respuestas y Seguimiento a las Denuncias que Realizan los Ciudadanos a través del Portal de Atención al Ciudadano</t>
  </si>
  <si>
    <t>Denuncias Atendidas</t>
  </si>
  <si>
    <t>Rotular todas las unidades destinadas al transporte público en los corredores transformados</t>
  </si>
  <si>
    <t>Rotulación Vehículos Transporte Público Urbano Corredores</t>
  </si>
  <si>
    <t>Autobuses Rotulados</t>
  </si>
  <si>
    <t>1- Solicitado, todos los Rótulos de Vehículos de Transporte de taxis, transporte especial, escolar y turístico</t>
  </si>
  <si>
    <t xml:space="preserve"> Rotular las unidades de Taxi por comunicación, plataforma y estacionario.</t>
  </si>
  <si>
    <t>Departamento de División Taxis</t>
  </si>
  <si>
    <t>Cantidad de unidades rotuladas</t>
  </si>
  <si>
    <t>Informe de rotulación</t>
  </si>
  <si>
    <t>Identificada  la cantidad de taxis turísticos a rotular y solicitar al departamento administrativo para disponibilidad.</t>
  </si>
  <si>
    <t xml:space="preserve">Cantidad de Taxis Identificados </t>
  </si>
  <si>
    <t>Levantamientos del transporte de taxis turístico en las diferentes provincias.</t>
  </si>
  <si>
    <t>Identificar la cantidad de transporte turístico , para solicitar los rótulos al departamento administrativo para disponibilidad</t>
  </si>
  <si>
    <t>Departamento de División Transporte Turístico</t>
  </si>
  <si>
    <t xml:space="preserve">Cantidad de Rótulos de Transporte Turísticos Solicitado </t>
  </si>
  <si>
    <t>Licencias turisticas otorgadas</t>
  </si>
  <si>
    <t>Identificar la cantidad de transporte especial y escolar , para solicitar los rótulos al departamento administrativo para disponibilidad</t>
  </si>
  <si>
    <t>Departamento División Transporte Escolar</t>
  </si>
  <si>
    <t xml:space="preserve">Cantidad de Rótulos para Transporte Especial y Escolar Solicitado </t>
  </si>
  <si>
    <t>Licencias otorgadas por el INTRANT de transporte especial</t>
  </si>
  <si>
    <t>1.5 Identificar la cantidad de transporte personal</t>
  </si>
  <si>
    <t>Departamento de Taxis</t>
  </si>
  <si>
    <t>Cantidad de Rótulos para Transporte de Personal</t>
  </si>
  <si>
    <t>Licenicas otorgadas a transporte de personal en  las diferentes provincias, hoteles y diferentes lugares autorizados a trabajar, incluyendo horario.</t>
  </si>
  <si>
    <t>Rotular las unidades del transporte publico con el propósito de conocer las unidades y choferes destinados al servicio de transporte público.</t>
  </si>
  <si>
    <t xml:space="preserve">Rotulación Vehículos Transporte Público Urbano </t>
  </si>
  <si>
    <t>Vehículos Rotulados</t>
  </si>
  <si>
    <t>Garantizar el cumplimiento de las normas establecidas en el ley 63-17</t>
  </si>
  <si>
    <t>Seguimiento Y Control De Informes De Rutas Para Solicitud De Notificaciones Y Acciones Legales Por Violación A La Ley-63-17</t>
  </si>
  <si>
    <t>Notificaciones Solicitadas</t>
  </si>
  <si>
    <t>1.7.26 Mejoramiento en el respeto a las normas de tránsito por los conductores de vehículos, Integrando herramientas digitales de control social para fiscalización y Sanción de los infractores, además de la realización de operativos de fiscalización  para garantizar el cumplimiento de las normas de tránsito.</t>
  </si>
  <si>
    <t>Supervisión De Recorridos De Rutas De Transporte</t>
  </si>
  <si>
    <t>Rutas Supervisadas</t>
  </si>
  <si>
    <t>Seguridad Vial:
Promover el desarrollo de vías, vehículos y comportamientos más seguros, así como fortalecer los conocimientos y capacidades requeridos para gestionar adecuadamente la seguridad vial en el país y lograr las conductas que permitan el tránsito y transporte seguro de los ciudadanos.</t>
  </si>
  <si>
    <t>3.1.6 Mejorar la calidad del espacio público y el entorno urbano general con la ejecución de acciones de recuperación de espacios públicos invadidos y  de áreas públicas de movilidad.</t>
  </si>
  <si>
    <t>Crear la obligatoriedad de obtener una licencia de operación que garantice el registro y autorización de aquellos que ofrecen servicio de transporte escolar y fortalecer el proceso existente para servicio de Taxi,  transporte de personal, turístico y público.</t>
  </si>
  <si>
    <t>Realizar evaluaciones  para otorgar Licencia de Operación  a rutas que están operando de manera ilegal (Legalización de rutas)</t>
  </si>
  <si>
    <t>Evaluaciones realizada</t>
  </si>
  <si>
    <t>Levantamientos en campo e Informe Técnico</t>
  </si>
  <si>
    <t>Marco Jurídico de la Movilidad Terrestre y Seguridad Vial</t>
  </si>
  <si>
    <t>2.1.7 Crear la obligatoriedad de obtener una licencia de operación que garantice el registro y autorización de aquellos que ofrecen servicio de transporte escolar y fortalecer el proceso existente para servicio de Taxi,  transporte de personal, turístico y público.</t>
  </si>
  <si>
    <t xml:space="preserve"> Realizar  evaluaciones  para otorgar Licencia de Operación de Ruta Nueva (creación de ruta nueva)</t>
  </si>
  <si>
    <t>Realizar evaluaciones para otorgar Licencia de Operación por Incremento de Unidades y/o Asientos</t>
  </si>
  <si>
    <t>Realizar  evaluaciones  para otorgar Licencia de Operación por  Extensión ó Acortamiento de Perfil ruta</t>
  </si>
  <si>
    <t>Realización de encuesta de hogares, aforos, modelación de demanda, análisis de opciones de estructuración del transporte público, análisis de obras de infraestructura vial, evaluaciones económicas, etc., para definir las intervenciones en transporte público e infraestructura vial a diseñar e implantar en el mediano y largo plazo.</t>
  </si>
  <si>
    <t xml:space="preserve"> Levantamiento de perfiles de rutas</t>
  </si>
  <si>
    <t>Elaboración de estudios técnicos de planificación y diseño del Transporte a los fines de modernizarlo y hacerlo mas eficiente</t>
  </si>
  <si>
    <t>1.5.2 Realización de encuesta de hogares, aforos, modelación de demanda, análisis de opciones de estructuración del transporte público, análisis de obras de infraestructura vial, evaluaciones económicas, etc., para definir las intervenciones en transporte público e infraestructura vial a diseñar e implantar en el mediano y largo plazo.</t>
  </si>
  <si>
    <t>Estudio de frecuencia y carga</t>
  </si>
  <si>
    <t xml:space="preserve">Ascenso y Descenso </t>
  </si>
  <si>
    <t>Cantidad de estudio de Ascenso y Descenso</t>
  </si>
  <si>
    <t xml:space="preserve">Formulario de Ascenso y Descenso </t>
  </si>
  <si>
    <t xml:space="preserve">Realizar Auditorias de rutas e inspecciones vehiculares (visual) a los operadores del Transporte Interurbano </t>
  </si>
  <si>
    <t xml:space="preserve">Cantidad de rutas auditadas </t>
  </si>
  <si>
    <t xml:space="preserve">150 operadores
</t>
  </si>
  <si>
    <t>Formulario de la inspección (visual)</t>
  </si>
  <si>
    <t>Conformación del Marco Jurídico de la Movilidad:  Desarrollar Normas y  Políticas publicas que reglamenten el tránsito y transporte de carga y pasajeros, así como el transporte no motorizado  en coordinación con los principales actores del sistema y en armonía con el medio ambiente y asegurando una mejora en la calidad de vida de los ciudadanos.</t>
  </si>
  <si>
    <t>2.1.1 Impulsar y facilitar la conversión o creación de empresas y consorcios para garantizar la eficiencia y productividad de los proveedores de servicios de transporte y fortalecer el modelo institucional diseñado.</t>
  </si>
  <si>
    <t>Realizar los Parámetros de rutas a los  operadores del Transporte Interurbano</t>
  </si>
  <si>
    <t>Informes de Parámetros de operación de las rutas</t>
  </si>
  <si>
    <t>Parámetros de rutas digitalizado</t>
  </si>
  <si>
    <t>Realizar los perfiles de las rutas y asignar las paradas intermedia de los operadores del Transporte Interurbano</t>
  </si>
  <si>
    <t>Informes de los perfiles de las rutas realizados</t>
  </si>
  <si>
    <t>Perfiles digitalizado</t>
  </si>
  <si>
    <t>2-Otorgamiento de la licencia de operación de Vehículos de Transporte de taxis, transporte especial, escolar y turístico</t>
  </si>
  <si>
    <t xml:space="preserve">2.1 Identificados las diferentes compañías, requerir la licencia para estar operando </t>
  </si>
  <si>
    <t xml:space="preserve">Cantidad de Compañías Identificadas </t>
  </si>
  <si>
    <t>Levantamientos de las diferentes compañías a nivel Nacional</t>
  </si>
  <si>
    <t>3. Verificación y seguimiento de la regulación del transporte de taxis, transporte especial, escolar y turístico</t>
  </si>
  <si>
    <t xml:space="preserve">Cantidad de Provincias verificadas </t>
  </si>
  <si>
    <t>Verificación de los rótulos y licencias en las diferentes compañías</t>
  </si>
  <si>
    <t>2.1.9 Regular para evitar excepciones a normativas que restringen la circulación por determinadas vías.</t>
  </si>
  <si>
    <t>Mejoramiento de las “habilidades blandas” de los empleados del transporte público, Fomentando la asertividad en los choferes.</t>
  </si>
  <si>
    <t xml:space="preserve"> Coordinar charlas de Seguridad Vial y manejo defensivo a los operadores del Transporte Interurbano</t>
  </si>
  <si>
    <t>Dirección de transporte de pasajero, Licencia de Operación de Transporte Inter-urbano y Educacion Vial</t>
  </si>
  <si>
    <t>Cantidad choferes capacitados</t>
  </si>
  <si>
    <t xml:space="preserve">listado de choferes que tomaron la Charla </t>
  </si>
  <si>
    <t>1.1.9 Mejoramiento de las “habilidades blandas” de los empleados del transporte público, Fomentando la asertividad en los choferes.</t>
  </si>
  <si>
    <t>Coordinación entre el Estado y operadores privados de transporte público, sobre el proceso de transición que se sigue para modernizar el transporte público.</t>
  </si>
  <si>
    <t>7.1 Dar seguimiento a los expediente remitido por parte de los operadores del Transporte Interurbano</t>
  </si>
  <si>
    <t>Departamento de Licencia de Operación de Transporte Inter-Urbano y la Dirección Jurídica</t>
  </si>
  <si>
    <t>Expediente constitución de empresa</t>
  </si>
  <si>
    <t xml:space="preserve">expediente físico </t>
  </si>
  <si>
    <t>1.1.5 Capacitación del personal en diferentes aspectos relacionados con los alcances e implicaciones de la Ley No.63-17.</t>
  </si>
  <si>
    <t>DEPARTAMENTO DE REGISTRO DE TRANSITO Y TRANSPORTE</t>
  </si>
  <si>
    <t>1,1- Recibidas las Solicitudes de Rótulos por parte de los departamentos de Licencia de Operaciones y departamento de Motores</t>
  </si>
  <si>
    <r>
      <rPr>
        <b/>
        <sz val="11"/>
        <color theme="1"/>
        <rFont val="Calibri"/>
        <family val="2"/>
        <scheme val="minor"/>
      </rPr>
      <t xml:space="preserve">1, </t>
    </r>
    <r>
      <rPr>
        <sz val="10"/>
        <rFont val="Arial"/>
        <family val="2"/>
      </rPr>
      <t xml:space="preserve">Planificación, Diseño, Innovación y Supervisión de la Movilidad Terrestre:
Gestionar la rectoría Nacional de la Movilidad, el Transporte terrestre, el Tránsito y la Seguridad vial en la Planificación, Diseño, Innovación y Supervisión de la Movilidad terrestre y seguridad vial,  centrado en ciudadano, asegurando nuestra contribución a la mejora en su calidad de vida. </t>
    </r>
  </si>
  <si>
    <r>
      <rPr>
        <b/>
        <sz val="11"/>
        <color theme="1"/>
        <rFont val="Calibri"/>
        <family val="2"/>
        <scheme val="minor"/>
      </rPr>
      <t xml:space="preserve">1,7,13 </t>
    </r>
    <r>
      <rPr>
        <sz val="10"/>
        <rFont val="Arial"/>
        <family val="2"/>
      </rPr>
      <t>Mejorar las condiciones de seguridad en el transporte de personas por medio de vehículos públicos y privados.</t>
    </r>
  </si>
  <si>
    <t>Solicitudes de cambios de choferes, propietarios y unidades en la base de datos general.</t>
  </si>
  <si>
    <t>Solicitudes de los operadores del transporte de pasajeros</t>
  </si>
  <si>
    <t>Solicitudes de los operadores para cambios</t>
  </si>
  <si>
    <r>
      <rPr>
        <b/>
        <sz val="11"/>
        <color theme="1"/>
        <rFont val="Calibri"/>
        <family val="2"/>
        <scheme val="minor"/>
      </rPr>
      <t xml:space="preserve">1,7 </t>
    </r>
    <r>
      <rPr>
        <sz val="10"/>
        <rFont val="Arial"/>
        <family val="2"/>
      </rPr>
      <t>Planificación  Diseño de la movilidad terrestre incorporando elementos innovadores en  su diseño y rediseño.</t>
    </r>
  </si>
  <si>
    <t>ENLACE PLAN ESTRATEGICO INSTITUCIONAL                                         2017-2020</t>
  </si>
  <si>
    <t xml:space="preserve">1- Expedicion de Licencias de Conducir Vehiculos de Motor y Permisos de Aprendizajes, asi como la renovacion, suspensión, Cambio de categoria, Duplicado  y cancelacion de los mismos.    </t>
  </si>
  <si>
    <t>Dirección, Juridica, Enevial y DeKolor</t>
  </si>
  <si>
    <t>1.4.1 Habilitar Puntos de Renovación de Licencias y procedimiento formativo para Motoristas en Centros de Retención Vehicular, Ubicación y registro de la Escuelas de choferes.</t>
  </si>
  <si>
    <t>Dirección, DeKolor  y Enevial</t>
  </si>
  <si>
    <t>Direccion de Licencias Y Dekolor</t>
  </si>
  <si>
    <t>Dirección de Licencias, Juridico,  DeKolor</t>
  </si>
  <si>
    <t>Direccion, Juridico, Dekolor</t>
  </si>
  <si>
    <t>Direccion, Juridico y DeKolor</t>
  </si>
  <si>
    <t>1,11-Cambios de licencias de Civil a Policia y a Militares Emitidas</t>
  </si>
  <si>
    <t>Direccion, Juridico Y DeKolor</t>
  </si>
  <si>
    <t xml:space="preserve">Cantidad Cambios Oficial a Civil </t>
  </si>
  <si>
    <t>1,12-Cambios de licencias de Policia y Militares a civil Emitidas</t>
  </si>
  <si>
    <t>Direccion, Juridico y deDeKolor</t>
  </si>
  <si>
    <t xml:space="preserve">1,13-Renovaciones de Licencias Militares y Policias </t>
  </si>
  <si>
    <t>Cantidad Licencias Policias y Militares renovadas</t>
  </si>
  <si>
    <t>1,14-Duplicados de Licencias Emitidos</t>
  </si>
  <si>
    <t xml:space="preserve">Cantidad Duplicados </t>
  </si>
  <si>
    <t>Recibos de pago impuesto, Acta policial, Sistema de Gestion de Licencias</t>
  </si>
  <si>
    <t xml:space="preserve">la Direccion y Unidad de Certificaciones </t>
  </si>
  <si>
    <t>3,1- Exploracion Medica General y Exploracion Oftalmologica</t>
  </si>
  <si>
    <t>3,2- Exploracion Psicologica y Psicomotoras</t>
  </si>
  <si>
    <t>?</t>
  </si>
  <si>
    <t>4- Registro de Escuela de Conductores</t>
  </si>
  <si>
    <t>4, 1- Registro de Escuela de Conductores</t>
  </si>
  <si>
    <t>Direccion y Unidad de Acreditacion de Escuela De Choferes</t>
  </si>
  <si>
    <t>Cantidad Registrada</t>
  </si>
  <si>
    <t>Informe de Registro</t>
  </si>
  <si>
    <t>Dirección de Seguridad Vial</t>
  </si>
  <si>
    <t>Identificación de factores de riesgos claves para el diseño de campañas de concienciación</t>
  </si>
  <si>
    <t>Minuta de reunión con factores de riesgos identificados</t>
  </si>
  <si>
    <t>Diseño de campaña para niños, según factores de riesgos identificados</t>
  </si>
  <si>
    <t>No. De campañas diseñadas</t>
  </si>
  <si>
    <t>Remisión de propuesta para realizar la campaña</t>
  </si>
  <si>
    <t>Diseño de campaña para adultos, según factores de riesgos identificados (velocidad, alcohol, distracción, etc.)</t>
  </si>
  <si>
    <t>Propuesta para el desarrollo de parques temáticos de seguridad vial</t>
  </si>
  <si>
    <t>Minuta de reunión con propuesta de posibles proyectos</t>
  </si>
  <si>
    <t>Presentar propuesta para el desarrollo o puesta en funcionamiento de nuevo parque de educación vial</t>
  </si>
  <si>
    <t>Propuesta terminada</t>
  </si>
  <si>
    <t>remisión d epropuesta para ejecución del peoyecto</t>
  </si>
  <si>
    <t>Amplianción del proyecto  de estudios de SV en entornos escolares</t>
  </si>
  <si>
    <t>Listado de centros identificados</t>
  </si>
  <si>
    <t>Implementación Guía Metodológica para la Elaboración de Planes de Seguridad Vial Laboral</t>
  </si>
  <si>
    <t>Diagnostico e identificación de estratégias para la implementación de guía e identificación de empresas a trabajar</t>
  </si>
  <si>
    <t>Necesidades identificadas</t>
  </si>
  <si>
    <t>Implementación de al menos dos (2) planes</t>
  </si>
  <si>
    <t>Borrador terminado</t>
  </si>
  <si>
    <t>Remisión de borrador para aprobación</t>
  </si>
  <si>
    <t>Requerir el desarrollo de Planes de seguridad vial a través del Ministerio de Trabajo, para las empresas del sector privado y del Ministerio de Administración Pública, para las instituciones del Estado</t>
  </si>
  <si>
    <t>Elaboración de propuesta y aprobación de la misma (Inc. Diseño de programa de incentivos por aplicación de los planes a través del SISMAP)</t>
  </si>
  <si>
    <t>Presentación de propuesta para aprobación</t>
  </si>
  <si>
    <t>Proyecto aprobado</t>
  </si>
  <si>
    <t>Encuentros para coordinación con MT y MAP para presentación de proyecto</t>
  </si>
  <si>
    <t>No. Encuentros realizados</t>
  </si>
  <si>
    <t>No. actividades realizadas</t>
  </si>
  <si>
    <t>Taller de capacitación para el desarrollo de los planes</t>
  </si>
  <si>
    <t>No. De talleres realizados</t>
  </si>
  <si>
    <t>taller realizado</t>
  </si>
  <si>
    <t>Implementación de auditorías de SV en puntos críticos y tramos de alta sinestrialidad</t>
  </si>
  <si>
    <t>Socialización con instituciones que intervienen en el proceso para poner en marcha plan de implementación (MOPC, Alcaldías, etc.)</t>
  </si>
  <si>
    <t>Revisisón de puntos criticos ya evaluados</t>
  </si>
  <si>
    <t>No. de revisiones realizadas</t>
  </si>
  <si>
    <t>Cantidad de puntos evaluados</t>
  </si>
  <si>
    <t>Implementación de las medidas correctivas orientadas por las auditorías de seguridad vial realizadas</t>
  </si>
  <si>
    <t>No. Puntos intervenidos</t>
  </si>
  <si>
    <t>Celebración Semana de la Seguridad Vial 2021</t>
  </si>
  <si>
    <t>Elaboración propuesta de actividades</t>
  </si>
  <si>
    <t>Remisión de propuesta para aprobación</t>
  </si>
  <si>
    <t>Ejecución de programa de actividades aprobadas</t>
  </si>
  <si>
    <t>Informe de actividades realizadas</t>
  </si>
  <si>
    <t>Direccion de Transito y Vialidad</t>
  </si>
  <si>
    <t>1. Inventariados puntos/tramos a solicitud de los ciudadanos y/o interes de la institucion</t>
  </si>
  <si>
    <t>Evaluacion de punton y/o Tramos solicitados</t>
  </si>
  <si>
    <t>Dpto. Supervisión y Señalización Víal</t>
  </si>
  <si>
    <t>Seguimineto y supervicion de recomendaciones realizadas</t>
  </si>
  <si>
    <t>Informes, fotos, formularios</t>
  </si>
  <si>
    <t>2. Garantizar la correcta señalizacion y/o colocacion de elementos de seguridad de los puntos y tramos evaluados.</t>
  </si>
  <si>
    <t>Colocacion de señales verticales</t>
  </si>
  <si>
    <t>Cantidad de señales colocadas</t>
  </si>
  <si>
    <t>Aplicación de señales horizontales</t>
  </si>
  <si>
    <t>cantidad de metros linelaes pintados</t>
  </si>
  <si>
    <t>Informes y fotos</t>
  </si>
  <si>
    <t>Colocacion de elementos de seguridad y canalizacion de transito adecuados</t>
  </si>
  <si>
    <t>cantidad de estoperoles colocados</t>
  </si>
  <si>
    <t>3. Señalización adecuada de intersecciones seleccionadas y/o proyectos especificos</t>
  </si>
  <si>
    <t>Identificacion y evaluacion de intersecciones seleccionadas</t>
  </si>
  <si>
    <t>Cantidad de intersecciones seleccionadas</t>
  </si>
  <si>
    <t>Informes, fotografías, solicitudes, etc.</t>
  </si>
  <si>
    <t>Elaboracion y colocacion de señales verticales recomendadas</t>
  </si>
  <si>
    <t xml:space="preserve">Cantidad de señales colocadas </t>
  </si>
  <si>
    <t>Informes, fotografías, formularios, etc.</t>
  </si>
  <si>
    <t>Aplicación de señales horizontales recomendadas (Pintura de Trafico)</t>
  </si>
  <si>
    <t>cantidad de metros lineles pintados</t>
  </si>
  <si>
    <t xml:space="preserve">4. Señalización horizontal adecuada en entradas y salidas de provincias </t>
  </si>
  <si>
    <t>Identificacion y evaluacion de tramos seleccionados</t>
  </si>
  <si>
    <t>Cantidad de entradas y salidas idebtificadas y evaluadas</t>
  </si>
  <si>
    <t>Informes y fotografías</t>
  </si>
  <si>
    <t>Supervision de aplicación de señales horizontales recomendadas (Pintura Termoplastica)</t>
  </si>
  <si>
    <t>cantidad de metros linelaes supervisados</t>
  </si>
  <si>
    <t xml:space="preserve">Supervision de colocacion de señales verticales recomendadas </t>
  </si>
  <si>
    <t>Cantidad de señales supervisadas</t>
  </si>
  <si>
    <t>Carreteras con poca contaminacion visual y menos elementos de riesgo a la seguridad vial</t>
  </si>
  <si>
    <t xml:space="preserve">Evalucacion de Vayas existentes </t>
  </si>
  <si>
    <t>Dpto. Servicios en las Vías</t>
  </si>
  <si>
    <t>Cantidad publidad evaluadas</t>
  </si>
  <si>
    <t>De no cumplir con la evluacion se procede a retirar el elemento y/o estructura de publicad .</t>
  </si>
  <si>
    <t xml:space="preserve">Cantidad de publicidad desmontada </t>
  </si>
  <si>
    <t>Informes / Fotos</t>
  </si>
  <si>
    <t>8. Solicitudes de particulares respondidas oportunamente</t>
  </si>
  <si>
    <t>comunicaciones, autorizaciones, etc.</t>
  </si>
  <si>
    <t>8.1 Solicitudes para colocar publicidad exterior en vías interurbanas respondidas</t>
  </si>
  <si>
    <t xml:space="preserve">Inspeccionar los puntos donde se pretende colocar la publicidad. </t>
  </si>
  <si>
    <t>Dpto., Servicios en la vías</t>
  </si>
  <si>
    <t>Cantidad inspeccionadas</t>
  </si>
  <si>
    <t xml:space="preserve">Supervisar la correcta coloacacion de la publicadad inspeccionadas </t>
  </si>
  <si>
    <t>8.2 Solicitudes  de accesos a propiedades respondidas</t>
  </si>
  <si>
    <t xml:space="preserve">Inspeccionar los puntos solicitados </t>
  </si>
  <si>
    <t>Dpto. de Servicios en las Vías</t>
  </si>
  <si>
    <t>Cantidad de solicitudes</t>
  </si>
  <si>
    <t xml:space="preserve"> Informes</t>
  </si>
  <si>
    <t>Supervisar la correcta implemantacion de las medidas recomendadas</t>
  </si>
  <si>
    <t>8.3 Solicitudes de aprobacion estacionamientos respondidas</t>
  </si>
  <si>
    <t>En  caso  de ser  aprovada , Supervisar la correcta implemantacion de las medidas recomendadas</t>
  </si>
  <si>
    <t xml:space="preserve">Garantizar el correcto funcionamiento de las Terminales privadas de pasajeros. </t>
  </si>
  <si>
    <t xml:space="preserve">   Evaluar las terminales.                      </t>
  </si>
  <si>
    <t>Dpto. Gestión de Vías</t>
  </si>
  <si>
    <t>solicitudes, informes, comunicaciones aprobación o rechazo</t>
  </si>
  <si>
    <t xml:space="preserve">Supervisar las  ejecucuiones de las recomendaciones realizadas </t>
  </si>
  <si>
    <t xml:space="preserve"> informes</t>
  </si>
  <si>
    <t xml:space="preserve">         Dar seguimiento al correcto funcionanmiento de las terminales </t>
  </si>
  <si>
    <t>infromes</t>
  </si>
  <si>
    <t>Permisos solicitados por empresas y/o particulares</t>
  </si>
  <si>
    <t>Permisos para realizar actividades en via publica</t>
  </si>
  <si>
    <t>cantidad permisos emitidos</t>
  </si>
  <si>
    <t>solicitudes/permisos</t>
  </si>
  <si>
    <t xml:space="preserve">  Permiso para cierre temporal de carril o tramo vial</t>
  </si>
  <si>
    <t xml:space="preserve"> Permiso para circulacion vehicular en zonas restringidas</t>
  </si>
  <si>
    <t xml:space="preserve"> Permiso para circulacion con carga sobredimensionada</t>
  </si>
  <si>
    <t>Permiso para filmaciones en via publica</t>
  </si>
  <si>
    <t xml:space="preserve"> Estacionamiento por carga/descarga y otros</t>
  </si>
  <si>
    <t>Trabajos en via publica</t>
  </si>
  <si>
    <t>permisos</t>
  </si>
  <si>
    <t xml:space="preserve"> Ocupacion de carril para vaciado de hormigon</t>
  </si>
  <si>
    <t xml:space="preserve"> Certificaciones de Transito</t>
  </si>
  <si>
    <t xml:space="preserve">Evaluar solicitud. </t>
  </si>
  <si>
    <t>cantidad certificaciones emitidas</t>
  </si>
  <si>
    <t>solicitudes/certificaciones</t>
  </si>
  <si>
    <t>DIRECCION DE VEHICULOS DE MOTOR</t>
  </si>
  <si>
    <t>DVM</t>
  </si>
  <si>
    <t>Registro digital, documentos, fotos</t>
  </si>
  <si>
    <t>Ley 63-17</t>
  </si>
  <si>
    <t>Fomentar la renovacion del parque vehicular de la Republica Dominicana</t>
  </si>
  <si>
    <t>1.2 Realizada la inspeccion Tecnica Vehicular a las Motocicletas</t>
  </si>
  <si>
    <t>1.3.- Vehiculos de Motor con el Marberte de ITV</t>
  </si>
  <si>
    <t>Marbetes instalados, fotos</t>
  </si>
  <si>
    <t>Realizar o acreditar y certificar las revisiones tecnicas vehiculares</t>
  </si>
  <si>
    <t>1.4- Inspeccionar remolques (asignacion de numero de chasis a trailer)</t>
  </si>
  <si>
    <t>Certificaciones, fotos, documentos, solicitudes</t>
  </si>
  <si>
    <t>1.5- Inspeccion de las unidades de transporte publico de pasajeros temporada de alta demanda (La altagracia)</t>
  </si>
  <si>
    <t>documentos, fotos</t>
  </si>
  <si>
    <t>1.5- Inspeccion de las unidades de transporte publico de pasajeros temporada de alta demanda (Semana Santa)</t>
  </si>
  <si>
    <t>1.5- Inspeccion de las unidades de transporte publico de pasajeros temporada de alta demanda (Navidad)</t>
  </si>
  <si>
    <t>2.0.- Talleres de Reparacion y reconstrucción de vehiculos registrados e inspeccionados</t>
  </si>
  <si>
    <t>2.1.- Registro  de Talleres de Reparación y Reconstruccion de Vehiculos</t>
  </si>
  <si>
    <t>Registro digital,  fotos</t>
  </si>
  <si>
    <t>Alimentar los registros nacionales requeridos por la ley 63-17 y sus normas complementarias  correspondientes a sus areas de competencia.</t>
  </si>
  <si>
    <t>2.2.- Programación de Visitas y verificación de datos</t>
  </si>
  <si>
    <t>Solicitudes, fotos</t>
  </si>
  <si>
    <t>Continuar el proceso de mejora del área de educación vial  con la finalidad de brindar servicios de calidad en la Republica Dominicana, para el 30 de Diciembre del 2021</t>
  </si>
  <si>
    <t>Capacitar e instruir personal dedicado a la Educación Vial a lo interno del INTRANT</t>
  </si>
  <si>
    <t>Cantidad de ofertas formativas aprobadas y desarrolladas.</t>
  </si>
  <si>
    <t xml:space="preserve">Comunicaciones tramitadas, informes de jornadas de formación, lista de participantes y fotos </t>
  </si>
  <si>
    <t>Fortalecimiento Institucional</t>
  </si>
  <si>
    <t>Gestionar el cumplimiento de acuerdo con INFOTEP-INTRANT sobre educación vial</t>
  </si>
  <si>
    <t>Cantidad de jornadas de inducción Impartidas</t>
  </si>
  <si>
    <t>Desarrollar acciones  educativas sobre la educación Vial en cumplimiento al acuerdo con el MINERD-INTRANT.</t>
  </si>
  <si>
    <t xml:space="preserve">Acciones Educativas desarrolladas </t>
  </si>
  <si>
    <t xml:space="preserve">Certificados Comunicaciones tramitadas, informes de jornadas de formación, lista de participantes y fotos </t>
  </si>
  <si>
    <t>Elaboración de Plan Estratégico Nacional de Educación Vial</t>
  </si>
  <si>
    <t>INTRANT-ENEVIAL</t>
  </si>
  <si>
    <t xml:space="preserve">Plan Estratégico Nacional de Educación Vial elaborado </t>
  </si>
  <si>
    <t xml:space="preserve">Comunicaciones tramitadas, informes de jornadas de reunion , lista de participantes y fotos </t>
  </si>
  <si>
    <t>Concretizar  acreditación por Ministerio de Educación Superior</t>
  </si>
  <si>
    <t>Acuerdo de acreditacion firmado entre MESCYT-INTRANT</t>
  </si>
  <si>
    <t xml:space="preserve">Documentos de Acreditacion </t>
  </si>
  <si>
    <t xml:space="preserve"> Comunicaciones tramitadas, informes de jornadas de formación, lista de participantes y fotos </t>
  </si>
  <si>
    <t>2. Mejorar proceso de la Educación Vial en la República Dominicana</t>
  </si>
  <si>
    <t xml:space="preserve">Eficientizar servicios de Educación Vial para la adquisición de Licencia de Conducir </t>
  </si>
  <si>
    <t xml:space="preserve">Cantidad de presentaciones formativas </t>
  </si>
  <si>
    <t>Lista de jornadas de capacitación interna, minutas de reuniones internas ENEVIAL</t>
  </si>
  <si>
    <t>Seguridad-Educación Vial</t>
  </si>
  <si>
    <t xml:space="preserve"> Fortalecer   la  Educación  Vial de la ciudadanía  en  respecto   a la  ley  de  Tránsito</t>
  </si>
  <si>
    <t>Ofrecer formación Vial a los aspirante de licencia de conducción, personal que solicita cambio de categorías e infractores con licencia vencidas por más de 3 años</t>
  </si>
  <si>
    <t xml:space="preserve">Cantidad de ciudadanos recibiendo formación vial </t>
  </si>
  <si>
    <t xml:space="preserve">3000 Ciudadanos </t>
  </si>
  <si>
    <t>Estadísticas de participantes en educación vial licencia.</t>
  </si>
  <si>
    <t>Ofrecer cursos desensibilización, reeducación  Vial y cambio de actitud, a  infractores de tránsito con Sentencia emitida desde Juzgado de Paz (Tribunal de Tránsito), así como a infractores con vehículo retenido</t>
  </si>
  <si>
    <t xml:space="preserve">Cantidad de cursos ofrecidos </t>
  </si>
  <si>
    <t xml:space="preserve">Listado  de infractores y Fotos </t>
  </si>
  <si>
    <t>Impartir Jornadas Formativas de la Escuela Nacional de Educación  vial a Empresas  públicas y privadas.</t>
  </si>
  <si>
    <t>Cantidad de  Empresas con charlas  y  talleres Impartidos</t>
  </si>
  <si>
    <t>Listado  de Participantes, Fotos y  Formularios  de Solicitud</t>
  </si>
  <si>
    <t>Aprobación de  un tarifario según listado de oferta formativa de la Escuela Nacional de Educación Vial</t>
  </si>
  <si>
    <t xml:space="preserve">Tarifario aprobado </t>
  </si>
  <si>
    <t>Documento de aprobacion de tarifario</t>
  </si>
  <si>
    <t>Revisión Curricular de oferta Formativa de Escuela Nacional de Educación  vial</t>
  </si>
  <si>
    <t xml:space="preserve">Documentos revisados  y actualizados </t>
  </si>
  <si>
    <t>Listado  de Participantes, Fotos, Formularios  de Solicitud, curricular revisado</t>
  </si>
  <si>
    <t>Diseñar campañas de Educación y Formación vial para Conductores, peatones y usuarios de transporte</t>
  </si>
  <si>
    <t xml:space="preserve">Campañas educativas  diseñadas </t>
  </si>
  <si>
    <t xml:space="preserve">Listado  de Participantes, Fotos y  Formularios  </t>
  </si>
  <si>
    <t>Gestionar el levantamiento y aprobación de procesos para admisión, certificación y acreditación de participantes en acciones formativas en diferentes universidades del pais.</t>
  </si>
  <si>
    <t>Cantidad de Universidades  Impactadas</t>
  </si>
  <si>
    <t xml:space="preserve">Listado  de Participantes, Fotos y formularios  </t>
  </si>
  <si>
    <t>Gestionar el levantamiento, aprobación y actualización de procesos de educación Vial para licencia de conducir</t>
  </si>
  <si>
    <t xml:space="preserve">Cantidad de procesos gestionados y actualizados </t>
  </si>
  <si>
    <t>Desarrollar programas de acciones formativas (Cursos Modulares, Charlas, Talleres, Conferencias, Diplomados)</t>
  </si>
  <si>
    <t>Cantidad de participantes en acciones formativas Impactadas</t>
  </si>
  <si>
    <t>3. Gestionar la operatividad del Parque de Educación vial</t>
  </si>
  <si>
    <t>Visitas a  Centros Educativos públicos y Privados con niños en Edades de 5 a 17 años</t>
  </si>
  <si>
    <t xml:space="preserve">Cantidad de visitas a los centros educativos  </t>
  </si>
  <si>
    <t>Desarrollar Educación vial con realidad virtual y realidad aumentada</t>
  </si>
  <si>
    <t>Cantidad de Certificaciones de participación</t>
  </si>
  <si>
    <t>Desarrollar educación vial de manera practicas según curricular para educación Inicial, Primaria y secundaria a través de juego de roles; Conductor, Peatón, Usuario de las Vías y/o agente de tránsito.</t>
  </si>
  <si>
    <t xml:space="preserve">Cantidad de niños capacitados </t>
  </si>
  <si>
    <t xml:space="preserve">7, 000 </t>
  </si>
  <si>
    <t>Dinamizar equipo de voluntarios INTRANT</t>
  </si>
  <si>
    <t>Desarrollar programa de formación para voluntariado INTRANT</t>
  </si>
  <si>
    <t>Cantidad de voluntarios formados</t>
  </si>
  <si>
    <t>Listado  de Participantes, Fotos e  Informes</t>
  </si>
  <si>
    <t>Impulsar desarrollo de campañas Educativas de seguridad vial sectoriales</t>
  </si>
  <si>
    <t>Cantidad de campañas educativas</t>
  </si>
  <si>
    <t>Listado  de Participantes, Fotos e informes</t>
  </si>
  <si>
    <t>Desarrollo de Ferias de Segurdad Víal por Provincias y Regiones</t>
  </si>
  <si>
    <t>Cantidad de provincias impactadas</t>
  </si>
  <si>
    <t>ENLACE PLAN ESTRATEGICO INSTITUCIONAL  2018-2022</t>
  </si>
  <si>
    <t>Informes estadísticos 2020</t>
  </si>
  <si>
    <t>Recolección, relacionamiento, consolidadción, explotación de los datos estadisticos sobre siniestros viales correspondientes al año 2020.</t>
  </si>
  <si>
    <t xml:space="preserve">Estadísticas y Registro de datos </t>
  </si>
  <si>
    <t xml:space="preserve">Base de datos </t>
  </si>
  <si>
    <t>Públicación digital e impresa</t>
  </si>
  <si>
    <r>
      <rPr>
        <b/>
        <sz val="12"/>
        <rFont val="Calibri"/>
        <family val="2"/>
        <scheme val="minor"/>
      </rPr>
      <t>1.8</t>
    </r>
    <r>
      <rPr>
        <sz val="11"/>
        <rFont val="Calibri"/>
        <family val="2"/>
        <scheme val="minor"/>
      </rPr>
      <t xml:space="preserve">
INFORMACION CONFIABLE SOBRE LA MOVILIDAD SEGURA A TRAVES DEL OBSERVATORIO NACIONAL DE LA SEGURIDAD VIAL</t>
    </r>
  </si>
  <si>
    <t>Elaboración del informe</t>
  </si>
  <si>
    <t>Informes elaborado</t>
  </si>
  <si>
    <t>Publicación del informe</t>
  </si>
  <si>
    <t>Enlace o link</t>
  </si>
  <si>
    <t>Informes Situacion Nacional de la Seguridad Vial 2020</t>
  </si>
  <si>
    <t>1.8.6
Recopilar, procesar, analizar e interpretar toda la información necesaria sobre el tema de la seguridad vial, que permita desarrollar  la investigación técnica sobre causas y circunstancias de la accidentalidad vial para planear, ejecutar y evaluar la política nacional de seguridad vial</t>
  </si>
  <si>
    <t>Evaluar  las normativas legistlativas y reglamentarias, las políticas de seguridad vial; el cumplimiento de los planes nacionales, locales, institucionales y empresariales; y el costo de los accidentes de transito.</t>
  </si>
  <si>
    <t>Estudios y evaluaciones</t>
  </si>
  <si>
    <t>Implementacion de la Mesa del Dato de la Siniestralidad Vial</t>
  </si>
  <si>
    <t xml:space="preserve">Trabajar en coordinación con todos los miembros de la mesa, basado en el protocolo de actuacion,  para generar sinergia en la  recolección, procesamiento y análisis de datos de la siniestralidad vial. </t>
  </si>
  <si>
    <t>Documento de avance</t>
  </si>
  <si>
    <t>Generar informes sobre la oportunidad de mejora que se presentan a los diferentes miembros de la Mesa del Dato de la Siniestralidad Vial</t>
  </si>
  <si>
    <t>Avances</t>
  </si>
  <si>
    <t>Coordinar la Preparacion del Registro Nacional de Antecedentes de Tránsito</t>
  </si>
  <si>
    <t>Reuniones de sencibilización y coordinación con todos los actores y sectores externos</t>
  </si>
  <si>
    <t xml:space="preserve">Estudios y evaluaciones
Estadísticas y Registro de datos </t>
  </si>
  <si>
    <t>Actas, minutas, fotos,etc. De reuniones</t>
  </si>
  <si>
    <r>
      <rPr>
        <b/>
        <sz val="14"/>
        <rFont val="Calibri"/>
        <family val="2"/>
        <scheme val="minor"/>
      </rPr>
      <t>1.8.6</t>
    </r>
    <r>
      <rPr>
        <sz val="11"/>
        <rFont val="Calibri"/>
        <family val="2"/>
        <scheme val="minor"/>
      </rPr>
      <t xml:space="preserve">
Establecimiento de Alianzas Estratégicas con las instituciones locales e internacionales en torno a los datos de seguridad y siniestros viales.</t>
    </r>
  </si>
  <si>
    <t>Reuniones de sencibilización y coordinación con todos los actores y sectores internos</t>
  </si>
  <si>
    <t>Realizar informe diagnóstico de los registros de administrativos de los actores externos e internos.</t>
  </si>
  <si>
    <t>Informe realizado</t>
  </si>
  <si>
    <t>Lineaminetos de acciones</t>
  </si>
  <si>
    <t>Documento</t>
  </si>
  <si>
    <t xml:space="preserve">Implementacion de la mesa de seguimiento del Plan Estratégico Nacional de Seguridad Vial para la República Dominicana </t>
  </si>
  <si>
    <t>Definir los enlaces institucionales que conformarán la mesa</t>
  </si>
  <si>
    <t>1.8.6
Establecimiento de Alianzas Estratégicas con las instituciones locales e internacionales en torno a los datos de seguridad y siniestros viales.</t>
  </si>
  <si>
    <t>Trabajar en coordinación con todos los miembros de la mesa para establecer el protocolo de actuación.</t>
  </si>
  <si>
    <t xml:space="preserve">Documento </t>
  </si>
  <si>
    <t>Protocolo realizado</t>
  </si>
  <si>
    <t>Establecer reuniones de seguimiento para el monitoreo del PENSV</t>
  </si>
  <si>
    <t>Informes realizados</t>
  </si>
  <si>
    <t xml:space="preserve">Informe del monitoreo del PENSV </t>
  </si>
  <si>
    <t>Cálculo del costo economico de los accidentes de tránsito en República Dominicana</t>
  </si>
  <si>
    <t>Reuniones de Socialización de la metodología con los actores y fuentes de datos.</t>
  </si>
  <si>
    <t>Gestión de los datos para el cálculo.</t>
  </si>
  <si>
    <t>Comunicaciones, correos, etc</t>
  </si>
  <si>
    <t>Comunicaciones, correos enviados.</t>
  </si>
  <si>
    <t>Implementación de la metodología</t>
  </si>
  <si>
    <t xml:space="preserve">COMUNICACIONES </t>
  </si>
  <si>
    <t>DIRECCIÓN ADMINISTRATIVA Y FINANCIERA</t>
  </si>
  <si>
    <t>Memorias Institucionales</t>
  </si>
  <si>
    <t>1.- Solicitud de informaciones a las areas
2.- Elaboracion de borrador de memoria
3.-Validacion de la informacion con las areas
4.- Gestion de edicion, diagramacion e impresión
5.- Remision de las memorias</t>
  </si>
  <si>
    <t>Direccion Admistrativa y financiera</t>
  </si>
  <si>
    <t>Numero de memorias institucionales realizadas</t>
  </si>
  <si>
    <t>Memorias institucionales impresas / comunicación de remision al organismo correspondiente</t>
  </si>
  <si>
    <t>Mejorar la Gestión Institucional</t>
  </si>
  <si>
    <t>Consolidacion de informes semestral</t>
  </si>
  <si>
    <t>1- Compilación de informes semestrales. 
2- Elaboración de informe.</t>
  </si>
  <si>
    <t>numero de informes de gestion elaborados</t>
  </si>
  <si>
    <t>Informes de gestión realizados/ comunicación y/o mail de remisión de informes</t>
  </si>
  <si>
    <t>Informes estadísticos</t>
  </si>
  <si>
    <t xml:space="preserve">1- Compilación de información de las áreas y el sistema de gestión
2- Elaboración de informe. 
3- Socialización y validación de datos. 
4- Remisión de informe. </t>
  </si>
  <si>
    <t>Número de informes estadísticos elaborados</t>
  </si>
  <si>
    <t>Informes mensuales</t>
  </si>
  <si>
    <t xml:space="preserve">Ejecuciones Presupuestaria
</t>
  </si>
  <si>
    <t>1- Elaborar el proceso Presupuestario.
2- Programar la ejecución del gasto.
3- Elaborar preventivos-compromisos y devengados.
4- Generar libramientos de pago y ordenamiento.
5- Generar informe de ejecución del gasto.</t>
  </si>
  <si>
    <t>División de Presupuesto/Departamento Financiero</t>
  </si>
  <si>
    <t xml:space="preserve">Números de Ejecuciones presupuestaroas tramitadas a través los Órganos Rectores y Fiscalizadores
</t>
  </si>
  <si>
    <t>Fortalecimiento de la gestión y transparencia institucional</t>
  </si>
  <si>
    <t>Estados Financieros</t>
  </si>
  <si>
    <t xml:space="preserve">1- Realizar entradas de diarios.
2- Generar balanza de comprobación.
3- Validar balanza aprobar y emitir reportes financieros.
4- Verificar y tramitar la firma.
</t>
  </si>
  <si>
    <t>División de Contabilidad/Departamento Financiero</t>
  </si>
  <si>
    <t xml:space="preserve">Número de Estados Financieros tramitados
</t>
  </si>
  <si>
    <t>Informes para la OAI</t>
  </si>
  <si>
    <t>1- Realizar reportes según formato estándar.
2- Validar reportes correspondiente.
3- Enviar al área correspondiente para su respectiva publicación</t>
  </si>
  <si>
    <t>Departamento Financiero</t>
  </si>
  <si>
    <t>Número de informes tramitados a la Oficina de Acceso a la Información Pública</t>
  </si>
  <si>
    <t>Informes Colgados en el portal de Transparencia</t>
  </si>
  <si>
    <t>Presupuesto Financiero Institucional Aprobado</t>
  </si>
  <si>
    <t xml:space="preserve">1- Elaborar anteproyecto según techo asignado.
2- Digitar en la fecha correspondiente.
3- Realizar ajustes según variación en el techo.
4- Aprobacion de presupuesto.
</t>
  </si>
  <si>
    <t>Porcentaje de Ejecución del presupuesto financiero de acuerdo a lo planificado</t>
  </si>
  <si>
    <t>Presupuesto Digitado en el SIGEF</t>
  </si>
  <si>
    <t>Inventario General Institucional</t>
  </si>
  <si>
    <t xml:space="preserve">1- Realizar verificación departamental.
2- Realizar ajustes acorde a los hallazgos encontrados.
3- Digitar en la plantilla Excel
4- Generar reporte y tramitar a Bienes Nacionales.
</t>
  </si>
  <si>
    <t>Números de inventarios realizados</t>
  </si>
  <si>
    <t>Inventarios Generados y constancia de envío Bienes Nacionales</t>
  </si>
  <si>
    <t>Control de inventario de almacén</t>
  </si>
  <si>
    <t xml:space="preserve">1- Dar entrada a la mercancía conforme al proceso establecido. 
2- Generar reporte de las entradas y salidas por tipo de mercancía.
3- Analizar el reporte y elaborar el relación de inventario de almacén.
</t>
  </si>
  <si>
    <t>Departamento de Suministro/Departamento Administrativo</t>
  </si>
  <si>
    <t xml:space="preserve">Número de reporte del Control Inventario de almacén </t>
  </si>
  <si>
    <t>Relación de inventario de Almacén</t>
  </si>
  <si>
    <t xml:space="preserve">Implementanción de proceso de archivo institucional
</t>
  </si>
  <si>
    <t xml:space="preserve">1- Levantamiento de inventario existente. 
2- Solicitud de creación de procedimientos institucionales para archivo.
3- Acondicionamiento del espacio físico.
4- Compra de mobiliario adecuado. </t>
  </si>
  <si>
    <t>Archivo</t>
  </si>
  <si>
    <t xml:space="preserve">Área de archivo habilitada y en funcionamiento
</t>
  </si>
  <si>
    <t xml:space="preserve">Espacio físico habilitado según los requerimientos de la normativa
</t>
  </si>
  <si>
    <t>Fortalecimiento de la operatividad institucional</t>
  </si>
  <si>
    <t>OBSERVATORIO</t>
  </si>
  <si>
    <t>COORDINACION DE REGIONES</t>
  </si>
  <si>
    <t>Reactivación de todos los procesos operativos y servicios en las oficinas provinciales del INTRANT, según lo establecido en la ley 63-17 y sus reglamentos</t>
  </si>
  <si>
    <t>Coordinar una reunión con todas las Instituciones Gubernamentales de las provincias que interactúan laboralmente con el INTRANT: Ayuntamiento, Gobernación, Digesett, Omsa, Empresas de transporte etc.,  para informarles sobre la reactivación de todas las oficinas provinciales del INTRANT y sus respectivos servicios que establece la ley 63-17.</t>
  </si>
  <si>
    <t>Coordinación de Regiones</t>
  </si>
  <si>
    <t>Porcentaje</t>
  </si>
  <si>
    <t>Informes, reportes, etc.</t>
  </si>
  <si>
    <t>1- Contribuir con la regulación del transporte de vehículos del servicio publico de transporte de pasajeros</t>
  </si>
  <si>
    <t>1- Identificar aquellos Sindicatos que todavía no se han convertido en empresas de transporte y coordinar con ellos su proceso de conversión. Crear base de datos.</t>
  </si>
  <si>
    <t>Coordinación de Regiones/Transporte de Pasajeros</t>
  </si>
  <si>
    <t>2- Hacer un inventario de todas las empresas de transporte de cada provincia y de sus unidades vehiculares. Realizar las inspecciones técnicas según los parámetros establecidos. Coordinar una reunión con ellos para planificar la logística de ese inventario. Base de datos.</t>
  </si>
  <si>
    <t>3- Realizar también un inventario de rutas por operador, apoyándonos con los técnicos especializados del INTRANT. Base de datos.</t>
  </si>
  <si>
    <t>Coordinación de Regiones/Coordinación y monitoreo de infracciones viales.</t>
  </si>
  <si>
    <t>4- Revisar con el apoyo del departamento de Legal los contratos con las empresas de transporte de cada provincia: vigencia, licencias de operación, tarifas, etc.. Contemplar renovación de dichos contratos. Base de datos.</t>
  </si>
  <si>
    <t>Coordinación de Regiones/Transporte de Pasajeros/Depto. De Legal</t>
  </si>
  <si>
    <t>5- Luego de realizar la evaluacion general (base de datos) y la renovación de los contratos, definir con la Dirección el inicio del cobro de las tarifas establecidas según lo estipulado en los contratos: licencia de operación, rótulos, tablillas etc..</t>
  </si>
  <si>
    <t>6- Verificar que las operaciones y servicios que realicen las empresas de transporte vayan en consonancia a lo establecido en las licencias de operación emitidas por el INTRANT.</t>
  </si>
  <si>
    <t>Coordinación de Regiones/Inspectoria General</t>
  </si>
  <si>
    <t>7- Colaborar en la realizacion de operativos para identificar y sacar de circulación a aquellas empresas de transporte llamadas piratas que no tienen los licencias otorgados por el INTRANT y que provocan conflictos con los operadores autorizados.</t>
  </si>
  <si>
    <t>2- Señalización de las Vías, colocación de vallas publicitarias en las provincias</t>
  </si>
  <si>
    <t>Colaborar con el departamento de Transito y Vialidad en la señalización de las vías en las provincias. También en las inspecciones de los puntos donde se pretende colocar publicidad, condiciones de la publicidad, permisos etc.</t>
  </si>
  <si>
    <t>Coordinación de Regiones/Transito y Vialidad</t>
  </si>
  <si>
    <t>3- Charlas educativas en las provincias</t>
  </si>
  <si>
    <t>Colaborar con la Escuela Nacional de Educación Vial (ENEVIAL) para coordinar la impartición de charlas educativas a los conductores de los operadores de transporte etc. en todas las provincias. Y con las campanas dirigidas a la prevención de accidentes de transito y a garantizar la seguridad vial.</t>
  </si>
  <si>
    <t>Coordinación de Regiones/Enevial</t>
  </si>
  <si>
    <t>4- Fiscalización y control de talleres de mecánica en las provincias</t>
  </si>
  <si>
    <t>Apoyar al departamento de Vehículos de motor en la fiscalización de los talleres de mecánica etc. ubicados en las distintas provincias.</t>
  </si>
  <si>
    <t>Coordinación de Regiones/Vehículos de Motor</t>
  </si>
  <si>
    <t>Equipamiento  correcto diversos  tipos de vehículos de motor</t>
  </si>
  <si>
    <t>Colaborar en el cumplimiento del equipamiento correcto y los aditamentos requeridos para los diversos tipos de vehículos de motor en las distintas provincias</t>
  </si>
  <si>
    <t>5- Supervisar servicio empresa contratada D'Kolor: emision Licencias de conducir etc..</t>
  </si>
  <si>
    <t>Supervisar la calidad del servicio que ofrece la empresa contratada D'Kolor en las provincias donde se emiten los carnets de aprendizaje y las licencias de conducir.</t>
  </si>
  <si>
    <t>Coordinación de Regiones/Licencias de conducir</t>
  </si>
  <si>
    <t>6- Base de datos Observatorio Seguridad vial</t>
  </si>
  <si>
    <t>Colaborar con la recopilación de datos y estadísticas relacionados con la seguridad vial en las distintas provincias del país.</t>
  </si>
  <si>
    <t>Coordinación de Regiones/Observatorio Seguridad Vial</t>
  </si>
  <si>
    <t>7- Garantizar la movilidad y accesibilidad de las personas y flujo adecuado vehicular</t>
  </si>
  <si>
    <t>Colaborar para garantizar la movilidad y la accesibilidad de las personas. Contribuir con el fomento de sistemas integrados de movilidad, transito y transporte terrestre.</t>
  </si>
  <si>
    <t>Coordinación de Regiones/Movilidad Sostenible</t>
  </si>
  <si>
    <t>Acondicionamiento oficinas provinciales</t>
  </si>
  <si>
    <t>Realizar una evaluación general de las condiciones físicas de todas las oficinas provinciales. Y determinar las necesidades de mobiliario: computadoras etc.. Elaborar presupuesto de gastos general para 10 oficinas provinciales.</t>
  </si>
  <si>
    <t>Coordinación de Regiones/Ingeniería, Tecnología</t>
  </si>
  <si>
    <t>$3,000,000.00</t>
  </si>
  <si>
    <t xml:space="preserve">Observatorio </t>
  </si>
  <si>
    <r>
      <rPr>
        <b/>
        <sz val="12"/>
        <rFont val="Calibri"/>
        <family val="2"/>
        <scheme val="minor"/>
      </rPr>
      <t>1.8.6</t>
    </r>
    <r>
      <rPr>
        <sz val="11"/>
        <rFont val="Calibri"/>
        <family val="2"/>
        <scheme val="minor"/>
      </rPr>
      <t xml:space="preserve">
Recopilar, procesar, analizar e interpretar toda la información necesaria sobre el tema de la seguridad vial, que permita desarrollar  la investigación técnica sobre causas y circunstancias de la accidentalidad vial para planear, ejecutar y evaluar la política nacional de seguridad vial</t>
    </r>
  </si>
  <si>
    <r>
      <rPr>
        <b/>
        <sz val="12"/>
        <color theme="1"/>
        <rFont val="Calibri"/>
        <family val="2"/>
        <scheme val="minor"/>
      </rPr>
      <t>1.8</t>
    </r>
    <r>
      <rPr>
        <sz val="11"/>
        <color theme="1"/>
        <rFont val="Calibri"/>
        <family val="2"/>
        <scheme val="minor"/>
      </rPr>
      <t xml:space="preserve">
INFORMACION CONFIABLE SOBRE LA MOVILIDAD SEGURA A TRAVES DEL OBSERVATORIO NACIONAL DE LA SEGURIDAD VIAL</t>
    </r>
  </si>
  <si>
    <r>
      <rPr>
        <b/>
        <sz val="12"/>
        <rFont val="Calibri"/>
        <family val="2"/>
        <scheme val="minor"/>
      </rPr>
      <t>1.8.7</t>
    </r>
    <r>
      <rPr>
        <sz val="11"/>
        <rFont val="Calibri"/>
        <family val="2"/>
        <scheme val="minor"/>
      </rPr>
      <t xml:space="preserve">
Establecimiento de Alianzas Estratégicas con las instituciones locales e internacionales en torno a los datos de seguridad y siniestros viales.</t>
    </r>
  </si>
  <si>
    <r>
      <rPr>
        <b/>
        <sz val="11"/>
        <color theme="1"/>
        <rFont val="Calibri"/>
        <family val="2"/>
        <scheme val="minor"/>
      </rPr>
      <t>1.8</t>
    </r>
    <r>
      <rPr>
        <sz val="11"/>
        <color theme="1"/>
        <rFont val="Calibri"/>
        <family val="2"/>
        <scheme val="minor"/>
      </rPr>
      <t xml:space="preserve">
INFORMACION CONFIABLE SOBRE LA MOVILIDAD SEGURA A TRAVES DEL OBSERVATORIO NACIONAL DE LA SEGURIDAD VIAL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</si>
</sst>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quot;$&quot;* #,##0.00_);_(&quot;$&quot;* \(#,##0.00\);_(&quot;$&quot;* &quot;-&quot;??_);_(@_)"/>
    <numFmt numFmtId="43" formatCode="_(* #,##0.00_);_(* \(#,##0.00\);_(* &quot;-&quot;??_);_(@_)"/>
    <numFmt numFmtId="164" formatCode="_-* #,##0.00_-;\-* #,##0.00_-;_-* &quot;-&quot;??_-;_-@_-"/>
    <numFmt numFmtId="165" formatCode="&quot;RD$&quot;#,##0.00_);[Red]\(&quot;RD$&quot;#,##0.00\)"/>
    <numFmt numFmtId="166" formatCode="_(&quot;RD$&quot;* #,##0.00_);_(&quot;RD$&quot;* \(#,##0.00\);_(&quot;RD$&quot;* &quot;-&quot;??_);_(@_)"/>
    <numFmt numFmtId="167" formatCode="_-* #,##0.00\ &quot;€&quot;_-;\-* #,##0.00\ &quot;€&quot;_-;_-* &quot;-&quot;??\ &quot;€&quot;_-;_-@_-"/>
    <numFmt numFmtId="168" formatCode="[$RD$-1C0A]#,##0.00"/>
    <numFmt numFmtId="169" formatCode="_([$RD$-1C0A]* #,##0.00_);_([$RD$-1C0A]* \(#,##0.00\);_([$RD$-1C0A]* &quot;-&quot;??_);_(@_)"/>
  </numFmts>
  <fonts count="75">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name val="Arial"/>
      <family val="2"/>
    </font>
    <font>
      <b/>
      <sz val="11"/>
      <name val="Arial"/>
      <family val="2"/>
    </font>
    <font>
      <sz val="12"/>
      <color theme="1"/>
      <name val="Calibri"/>
      <family val="2"/>
      <charset val="134"/>
      <scheme val="minor"/>
    </font>
    <font>
      <sz val="11"/>
      <color theme="1"/>
      <name val="Arial"/>
      <family val="2"/>
    </font>
    <font>
      <b/>
      <sz val="11"/>
      <color theme="1"/>
      <name val="Calibri"/>
      <family val="2"/>
      <scheme val="minor"/>
    </font>
    <font>
      <b/>
      <sz val="11"/>
      <color theme="0"/>
      <name val="Calibri"/>
      <family val="2"/>
      <scheme val="minor"/>
    </font>
    <font>
      <sz val="14"/>
      <color theme="1"/>
      <name val="Calibri"/>
      <family val="2"/>
      <scheme val="minor"/>
    </font>
    <font>
      <b/>
      <sz val="14"/>
      <name val="Bookman Old Style"/>
      <family val="1"/>
    </font>
    <font>
      <sz val="11"/>
      <name val="Calibri"/>
      <family val="2"/>
    </font>
    <font>
      <b/>
      <sz val="12"/>
      <color theme="1"/>
      <name val="Calibri"/>
      <family val="2"/>
      <scheme val="minor"/>
    </font>
    <font>
      <sz val="11"/>
      <color rgb="FFFF0000"/>
      <name val="Calibri"/>
      <family val="2"/>
      <scheme val="minor"/>
    </font>
    <font>
      <b/>
      <sz val="11"/>
      <name val="Calibri"/>
      <family val="2"/>
      <scheme val="minor"/>
    </font>
    <font>
      <sz val="11"/>
      <name val="Calibri"/>
      <family val="2"/>
      <scheme val="minor"/>
    </font>
    <font>
      <sz val="10"/>
      <name val="Calibri"/>
      <family val="2"/>
      <scheme val="minor"/>
    </font>
    <font>
      <b/>
      <sz val="11"/>
      <name val="Calibri"/>
      <family val="2"/>
    </font>
    <font>
      <b/>
      <sz val="12"/>
      <name val="Calibri"/>
      <family val="2"/>
      <scheme val="minor"/>
    </font>
    <font>
      <sz val="12"/>
      <name val="Calibri"/>
      <family val="2"/>
      <scheme val="minor"/>
    </font>
    <font>
      <sz val="14"/>
      <name val="Calibri"/>
      <family val="2"/>
      <scheme val="minor"/>
    </font>
    <font>
      <sz val="11"/>
      <color rgb="FF000000"/>
      <name val="Gill Sans MT"/>
      <family val="2"/>
    </font>
    <font>
      <sz val="11"/>
      <color rgb="FF000000"/>
      <name val="Arial"/>
      <family val="2"/>
    </font>
    <font>
      <b/>
      <sz val="14"/>
      <name val="Calibri"/>
      <family val="2"/>
      <scheme val="minor"/>
    </font>
    <font>
      <b/>
      <sz val="16"/>
      <name val="Calibri"/>
      <family val="2"/>
      <scheme val="minor"/>
    </font>
    <font>
      <b/>
      <sz val="18"/>
      <name val="Calibri"/>
      <family val="2"/>
      <scheme val="minor"/>
    </font>
    <font>
      <b/>
      <sz val="16"/>
      <color theme="1"/>
      <name val="Calibri"/>
      <family val="2"/>
      <scheme val="minor"/>
    </font>
    <font>
      <b/>
      <sz val="12"/>
      <color theme="0"/>
      <name val="Calibri"/>
      <family val="2"/>
      <scheme val="minor"/>
    </font>
    <font>
      <sz val="10"/>
      <color theme="1"/>
      <name val="Calibri"/>
      <family val="2"/>
      <scheme val="minor"/>
    </font>
    <font>
      <b/>
      <sz val="11"/>
      <color rgb="FFFF0000"/>
      <name val="Arial"/>
      <family val="2"/>
    </font>
    <font>
      <sz val="11"/>
      <color rgb="FFFF0000"/>
      <name val="Arial"/>
      <family val="2"/>
    </font>
    <font>
      <sz val="11"/>
      <color rgb="FFFF0000"/>
      <name val="Gill Sans MT"/>
      <family val="2"/>
    </font>
    <font>
      <sz val="12"/>
      <name val="Arial"/>
      <family val="2"/>
    </font>
    <font>
      <sz val="11"/>
      <color rgb="FF000000"/>
      <name val="Calibri"/>
      <family val="2"/>
    </font>
    <font>
      <b/>
      <sz val="11"/>
      <color theme="1"/>
      <name val="Arial"/>
      <family val="2"/>
    </font>
    <font>
      <sz val="11"/>
      <color theme="1"/>
      <name val="Gill Sans MT"/>
      <family val="2"/>
    </font>
    <font>
      <b/>
      <sz val="10"/>
      <name val="Arial"/>
      <family val="2"/>
    </font>
    <font>
      <b/>
      <sz val="10"/>
      <name val="Calibri"/>
      <family val="2"/>
      <scheme val="minor"/>
    </font>
    <font>
      <b/>
      <sz val="12"/>
      <name val="Arial"/>
      <family val="2"/>
    </font>
    <font>
      <sz val="12"/>
      <color theme="1"/>
      <name val="Arial"/>
      <family val="2"/>
    </font>
    <font>
      <sz val="10"/>
      <name val="Arial"/>
      <family val="2"/>
    </font>
    <font>
      <b/>
      <sz val="14"/>
      <name val="Arial"/>
      <family val="2"/>
    </font>
    <font>
      <sz val="12"/>
      <name val="."/>
    </font>
    <font>
      <b/>
      <sz val="12"/>
      <name val="Calibri"/>
      <family val="2"/>
    </font>
    <font>
      <sz val="12"/>
      <color theme="1"/>
      <name val="Calibri"/>
      <family val="2"/>
      <scheme val="minor"/>
    </font>
    <font>
      <b/>
      <sz val="11"/>
      <color rgb="FF201F1E"/>
      <name val="Segoe UI"/>
      <family val="2"/>
    </font>
    <font>
      <sz val="11"/>
      <color indexed="8"/>
      <name val="Calibri"/>
      <family val="2"/>
    </font>
    <font>
      <sz val="10"/>
      <name val="Arial"/>
    </font>
    <font>
      <b/>
      <sz val="11"/>
      <color theme="1"/>
      <name val="Calibri"/>
      <family val="2"/>
    </font>
    <font>
      <b/>
      <sz val="10"/>
      <color theme="1"/>
      <name val="Arial"/>
      <family val="2"/>
    </font>
    <font>
      <sz val="11"/>
      <color rgb="FF000000"/>
      <name val="Calibri"/>
      <family val="2"/>
      <scheme val="minor"/>
    </font>
    <font>
      <sz val="11"/>
      <color indexed="8"/>
      <name val="Calibri"/>
      <family val="2"/>
      <scheme val="minor"/>
    </font>
  </fonts>
  <fills count="20">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solid">
        <fgColor rgb="FFFFFF00"/>
        <bgColor indexed="64"/>
      </patternFill>
    </fill>
    <fill>
      <patternFill patternType="solid">
        <fgColor theme="3" tint="0.39997558519241921"/>
        <bgColor indexed="64"/>
      </patternFill>
    </fill>
    <fill>
      <patternFill patternType="solid">
        <fgColor rgb="FF7030A0"/>
        <bgColor indexed="64"/>
      </patternFill>
    </fill>
    <fill>
      <patternFill patternType="solid">
        <fgColor rgb="FF00B050"/>
        <bgColor indexed="64"/>
      </patternFill>
    </fill>
    <fill>
      <patternFill patternType="solid">
        <fgColor theme="9"/>
        <bgColor indexed="64"/>
      </patternFill>
    </fill>
    <fill>
      <patternFill patternType="solid">
        <fgColor rgb="FF002060"/>
        <bgColor indexed="64"/>
      </patternFill>
    </fill>
    <fill>
      <patternFill patternType="solid">
        <fgColor rgb="FF008000"/>
        <bgColor indexed="64"/>
      </patternFill>
    </fill>
    <fill>
      <patternFill patternType="solid">
        <fgColor theme="6" tint="0.79998168889431442"/>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theme="1"/>
        <bgColor indexed="64"/>
      </patternFill>
    </fill>
    <fill>
      <patternFill patternType="solid">
        <fgColor theme="6" tint="0.79998168889431442"/>
        <bgColor indexed="65"/>
      </patternFill>
    </fill>
    <fill>
      <patternFill patternType="solid">
        <fgColor theme="4" tint="-0.249977111117893"/>
        <bgColor indexed="64"/>
      </patternFill>
    </fill>
    <fill>
      <patternFill patternType="solid">
        <fgColor theme="0"/>
        <bgColor theme="0"/>
      </patternFill>
    </fill>
    <fill>
      <patternFill patternType="solid">
        <fgColor rgb="FF548DD4"/>
        <bgColor rgb="FF548DD4"/>
      </patternFill>
    </fill>
  </fills>
  <borders count="9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auto="1"/>
      </bottom>
      <diagonal/>
    </border>
    <border>
      <left style="medium">
        <color auto="1"/>
      </left>
      <right style="thin">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medium">
        <color indexed="64"/>
      </left>
      <right/>
      <top style="medium">
        <color indexed="64"/>
      </top>
      <bottom/>
      <diagonal/>
    </border>
    <border>
      <left/>
      <right/>
      <top/>
      <bottom style="thin">
        <color indexed="64"/>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thin">
        <color rgb="FF000000"/>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medium">
        <color indexed="64"/>
      </left>
      <right style="medium">
        <color indexed="64"/>
      </right>
      <top/>
      <bottom style="thin">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right style="medium">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style="medium">
        <color rgb="FF000000"/>
      </top>
      <bottom style="medium">
        <color rgb="FF000000"/>
      </bottom>
      <diagonal/>
    </border>
    <border>
      <left/>
      <right style="thin">
        <color rgb="FF000000"/>
      </right>
      <top style="medium">
        <color rgb="FF000000"/>
      </top>
      <bottom/>
      <diagonal/>
    </border>
    <border>
      <left style="medium">
        <color rgb="FF000000"/>
      </left>
      <right style="thin">
        <color rgb="FF000000"/>
      </right>
      <top/>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style="medium">
        <color rgb="FF000000"/>
      </right>
      <top style="medium">
        <color rgb="FF000000"/>
      </top>
      <bottom style="medium">
        <color rgb="FF000000"/>
      </bottom>
      <diagonal/>
    </border>
    <border>
      <left/>
      <right style="thin">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s>
  <cellStyleXfs count="51">
    <xf numFmtId="0" fontId="0" fillId="0" borderId="0"/>
    <xf numFmtId="9" fontId="25" fillId="0" borderId="0" applyFont="0" applyFill="0" applyBorder="0" applyAlignment="0" applyProtection="0"/>
    <xf numFmtId="0" fontId="25" fillId="0" borderId="0"/>
    <xf numFmtId="0" fontId="25" fillId="0" borderId="0"/>
    <xf numFmtId="0" fontId="24" fillId="0" borderId="0"/>
    <xf numFmtId="0" fontId="24" fillId="0" borderId="0"/>
    <xf numFmtId="0" fontId="25" fillId="0" borderId="0"/>
    <xf numFmtId="0" fontId="25" fillId="0" borderId="0"/>
    <xf numFmtId="0" fontId="25" fillId="0" borderId="0"/>
    <xf numFmtId="0" fontId="25" fillId="0" borderId="0"/>
    <xf numFmtId="0" fontId="25" fillId="0" borderId="0"/>
    <xf numFmtId="0" fontId="24" fillId="0" borderId="0"/>
    <xf numFmtId="0" fontId="24" fillId="0" borderId="0"/>
    <xf numFmtId="0" fontId="24" fillId="0" borderId="0"/>
    <xf numFmtId="0" fontId="24" fillId="0" borderId="0"/>
    <xf numFmtId="0" fontId="24" fillId="0" borderId="0"/>
    <xf numFmtId="0" fontId="24" fillId="0" borderId="0"/>
    <xf numFmtId="9" fontId="24" fillId="0" borderId="0" applyFont="0" applyFill="0" applyBorder="0" applyAlignment="0" applyProtection="0"/>
    <xf numFmtId="9" fontId="24" fillId="0" borderId="0" applyFont="0" applyFill="0" applyBorder="0" applyAlignment="0" applyProtection="0"/>
    <xf numFmtId="43" fontId="25" fillId="0" borderId="0" applyFont="0" applyFill="0" applyBorder="0" applyAlignment="0" applyProtection="0"/>
    <xf numFmtId="0" fontId="28" fillId="0" borderId="0"/>
    <xf numFmtId="9" fontId="28" fillId="0" borderId="0" applyFont="0" applyFill="0" applyBorder="0" applyAlignment="0" applyProtection="0"/>
    <xf numFmtId="43" fontId="25" fillId="0" borderId="0" applyFont="0" applyFill="0" applyBorder="0" applyAlignment="0" applyProtection="0"/>
    <xf numFmtId="9" fontId="28" fillId="0" borderId="0" applyFont="0" applyFill="0" applyBorder="0" applyAlignment="0" applyProtection="0"/>
    <xf numFmtId="9" fontId="23" fillId="0" borderId="0" applyFont="0" applyFill="0" applyBorder="0" applyAlignment="0" applyProtection="0"/>
    <xf numFmtId="0" fontId="22" fillId="0" borderId="0"/>
    <xf numFmtId="167" fontId="21" fillId="0" borderId="0" applyFont="0" applyFill="0" applyBorder="0" applyAlignment="0" applyProtection="0"/>
    <xf numFmtId="0" fontId="20" fillId="0" borderId="0"/>
    <xf numFmtId="0" fontId="18" fillId="0" borderId="0"/>
    <xf numFmtId="0" fontId="25" fillId="0" borderId="0"/>
    <xf numFmtId="0" fontId="25" fillId="0" borderId="0"/>
    <xf numFmtId="0" fontId="25" fillId="0" borderId="0" applyFont="0" applyFill="0" applyBorder="0" applyAlignment="0" applyProtection="0"/>
    <xf numFmtId="0" fontId="17" fillId="0" borderId="0"/>
    <xf numFmtId="0" fontId="16" fillId="0" borderId="0"/>
    <xf numFmtId="0" fontId="7" fillId="16" borderId="0" applyNumberFormat="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4" fontId="25" fillId="0" borderId="0" applyFont="0" applyFill="0" applyBorder="0" applyAlignment="0" applyProtection="0"/>
    <xf numFmtId="166" fontId="25" fillId="0" borderId="0" applyFont="0" applyFill="0" applyBorder="0" applyAlignment="0" applyProtection="0"/>
    <xf numFmtId="9" fontId="5" fillId="0" borderId="0" applyFont="0" applyFill="0" applyBorder="0" applyAlignment="0" applyProtection="0"/>
    <xf numFmtId="44" fontId="63" fillId="0" borderId="0" applyFont="0" applyFill="0" applyBorder="0" applyAlignment="0" applyProtection="0"/>
    <xf numFmtId="0" fontId="69" fillId="0" borderId="0"/>
    <xf numFmtId="43" fontId="70" fillId="0" borderId="0" applyFont="0" applyFill="0" applyBorder="0" applyAlignment="0" applyProtection="0"/>
  </cellStyleXfs>
  <cellXfs count="1305">
    <xf numFmtId="0" fontId="0" fillId="0" borderId="0" xfId="0"/>
    <xf numFmtId="0" fontId="26" fillId="2" borderId="0" xfId="2" applyFont="1" applyFill="1" applyAlignment="1">
      <alignment horizontal="center" vertical="center" wrapText="1"/>
    </xf>
    <xf numFmtId="0" fontId="26" fillId="0" borderId="0" xfId="2" applyFont="1" applyAlignment="1">
      <alignment horizontal="center" vertical="center" wrapText="1"/>
    </xf>
    <xf numFmtId="0" fontId="27" fillId="2" borderId="0" xfId="2" applyFont="1" applyFill="1" applyAlignment="1">
      <alignment horizontal="right" vertical="center" wrapText="1"/>
    </xf>
    <xf numFmtId="0" fontId="27" fillId="2" borderId="0" xfId="2" applyFont="1" applyFill="1" applyAlignment="1">
      <alignment horizontal="center" vertical="center" wrapText="1"/>
    </xf>
    <xf numFmtId="0" fontId="27" fillId="2" borderId="0" xfId="2" applyFont="1" applyFill="1" applyBorder="1" applyAlignment="1">
      <alignment horizontal="left" vertical="center" wrapText="1"/>
    </xf>
    <xf numFmtId="0" fontId="27" fillId="2" borderId="3" xfId="2" applyFont="1" applyFill="1" applyBorder="1" applyAlignment="1">
      <alignment horizontal="left" vertical="center" wrapText="1"/>
    </xf>
    <xf numFmtId="0" fontId="27" fillId="2" borderId="0" xfId="2" applyFont="1" applyFill="1" applyBorder="1" applyAlignment="1">
      <alignment horizontal="center" vertical="center" wrapText="1"/>
    </xf>
    <xf numFmtId="0" fontId="26" fillId="0" borderId="0" xfId="2" applyFont="1" applyFill="1" applyAlignment="1">
      <alignment horizontal="center" vertical="center" wrapText="1"/>
    </xf>
    <xf numFmtId="0" fontId="27" fillId="0" borderId="0" xfId="2" applyFont="1" applyAlignment="1">
      <alignment horizontal="center" vertical="center" wrapText="1"/>
    </xf>
    <xf numFmtId="0" fontId="20" fillId="0" borderId="0" xfId="27"/>
    <xf numFmtId="0" fontId="20" fillId="0" borderId="4" xfId="27" applyBorder="1"/>
    <xf numFmtId="0" fontId="20" fillId="0" borderId="7" xfId="27" applyBorder="1"/>
    <xf numFmtId="0" fontId="20" fillId="0" borderId="33" xfId="27" applyBorder="1" applyAlignment="1">
      <alignment vertical="center"/>
    </xf>
    <xf numFmtId="0" fontId="20" fillId="0" borderId="0" xfId="27" applyBorder="1" applyAlignment="1">
      <alignment horizontal="center"/>
    </xf>
    <xf numFmtId="0" fontId="31" fillId="7" borderId="32" xfId="27" applyFont="1" applyFill="1" applyBorder="1" applyAlignment="1">
      <alignment horizontal="center" vertical="center"/>
    </xf>
    <xf numFmtId="0" fontId="0" fillId="0" borderId="0" xfId="0" applyFill="1"/>
    <xf numFmtId="0" fontId="20" fillId="0" borderId="4" xfId="27" applyFill="1" applyBorder="1"/>
    <xf numFmtId="0" fontId="0" fillId="0" borderId="0" xfId="0" applyBorder="1"/>
    <xf numFmtId="0" fontId="15" fillId="0" borderId="0" xfId="27" applyFont="1"/>
    <xf numFmtId="0" fontId="27" fillId="2" borderId="0" xfId="2" applyFont="1" applyFill="1" applyBorder="1" applyAlignment="1">
      <alignment vertical="center" wrapText="1"/>
    </xf>
    <xf numFmtId="0" fontId="37" fillId="2" borderId="0" xfId="2" applyFont="1" applyFill="1" applyBorder="1" applyAlignment="1">
      <alignment horizontal="right" vertical="center" wrapText="1"/>
    </xf>
    <xf numFmtId="0" fontId="38" fillId="0" borderId="4" xfId="3" applyFont="1" applyFill="1" applyBorder="1" applyAlignment="1">
      <alignment vertical="center" wrapText="1"/>
    </xf>
    <xf numFmtId="0" fontId="38" fillId="0" borderId="4" xfId="3" applyNumberFormat="1" applyFont="1" applyFill="1" applyBorder="1" applyAlignment="1">
      <alignment horizontal="center" vertical="center" wrapText="1"/>
    </xf>
    <xf numFmtId="0" fontId="20" fillId="11" borderId="4" xfId="27" applyFill="1" applyBorder="1"/>
    <xf numFmtId="0" fontId="36" fillId="11" borderId="4" xfId="27" applyFont="1" applyFill="1" applyBorder="1"/>
    <xf numFmtId="0" fontId="38" fillId="0" borderId="4" xfId="0" applyFont="1" applyFill="1" applyBorder="1" applyAlignment="1">
      <alignment vertical="center" wrapText="1"/>
    </xf>
    <xf numFmtId="0" fontId="14" fillId="9" borderId="4" xfId="27" applyFont="1" applyFill="1" applyBorder="1" applyAlignment="1">
      <alignment horizontal="center"/>
    </xf>
    <xf numFmtId="0" fontId="14" fillId="0" borderId="4" xfId="27" applyFont="1" applyBorder="1" applyAlignment="1">
      <alignment wrapText="1"/>
    </xf>
    <xf numFmtId="0" fontId="14" fillId="0" borderId="4" xfId="27" applyFont="1" applyBorder="1"/>
    <xf numFmtId="9" fontId="38" fillId="0" borderId="4" xfId="1" applyFont="1" applyFill="1" applyBorder="1" applyAlignment="1">
      <alignment horizontal="center" vertical="center" wrapText="1"/>
    </xf>
    <xf numFmtId="0" fontId="13" fillId="0" borderId="4" xfId="27" applyFont="1" applyFill="1" applyBorder="1" applyAlignment="1">
      <alignment horizontal="center"/>
    </xf>
    <xf numFmtId="0" fontId="20" fillId="0" borderId="5" xfId="27" applyBorder="1"/>
    <xf numFmtId="0" fontId="20" fillId="0" borderId="6" xfId="27" applyBorder="1"/>
    <xf numFmtId="0" fontId="20" fillId="0" borderId="3" xfId="27" applyBorder="1"/>
    <xf numFmtId="0" fontId="13" fillId="0" borderId="7" xfId="27" applyFont="1" applyFill="1" applyBorder="1" applyAlignment="1">
      <alignment horizontal="center"/>
    </xf>
    <xf numFmtId="0" fontId="13" fillId="0" borderId="35" xfId="27" applyFont="1" applyFill="1" applyBorder="1" applyAlignment="1">
      <alignment horizontal="center"/>
    </xf>
    <xf numFmtId="0" fontId="20" fillId="0" borderId="9" xfId="27" applyBorder="1"/>
    <xf numFmtId="0" fontId="20" fillId="0" borderId="0" xfId="27" applyBorder="1"/>
    <xf numFmtId="0" fontId="13" fillId="0" borderId="38" xfId="27" applyFont="1" applyFill="1" applyBorder="1" applyAlignment="1">
      <alignment horizontal="center"/>
    </xf>
    <xf numFmtId="0" fontId="20" fillId="0" borderId="11" xfId="27" applyBorder="1"/>
    <xf numFmtId="0" fontId="20" fillId="0" borderId="19" xfId="27" applyBorder="1"/>
    <xf numFmtId="0" fontId="13" fillId="0" borderId="12" xfId="27" applyFont="1" applyFill="1" applyBorder="1" applyAlignment="1">
      <alignment horizontal="center"/>
    </xf>
    <xf numFmtId="0" fontId="13" fillId="0" borderId="37" xfId="27" applyFont="1" applyFill="1" applyBorder="1" applyAlignment="1">
      <alignment horizontal="center"/>
    </xf>
    <xf numFmtId="0" fontId="38" fillId="0" borderId="0" xfId="2" applyFont="1" applyAlignment="1">
      <alignment horizontal="center" vertical="center" wrapText="1"/>
    </xf>
    <xf numFmtId="0" fontId="38" fillId="0" borderId="7" xfId="0" applyFont="1" applyFill="1" applyBorder="1" applyAlignment="1">
      <alignment vertical="center" wrapText="1"/>
    </xf>
    <xf numFmtId="0" fontId="38" fillId="0" borderId="12" xfId="0" applyFont="1" applyFill="1" applyBorder="1" applyAlignment="1">
      <alignment vertical="center" wrapText="1"/>
    </xf>
    <xf numFmtId="0" fontId="38" fillId="0" borderId="7" xfId="3" applyNumberFormat="1" applyFont="1" applyFill="1" applyBorder="1" applyAlignment="1">
      <alignment horizontal="center" vertical="center" wrapText="1"/>
    </xf>
    <xf numFmtId="0" fontId="38" fillId="0" borderId="33" xfId="0" applyFont="1" applyFill="1" applyBorder="1" applyAlignment="1">
      <alignment horizontal="center" vertical="center" wrapText="1"/>
    </xf>
    <xf numFmtId="0" fontId="38" fillId="0" borderId="12" xfId="3" applyNumberFormat="1" applyFont="1" applyFill="1" applyBorder="1" applyAlignment="1">
      <alignment horizontal="center" vertical="center" wrapText="1"/>
    </xf>
    <xf numFmtId="0" fontId="12" fillId="0" borderId="0" xfId="27" applyFont="1" applyAlignment="1">
      <alignment horizontal="right"/>
    </xf>
    <xf numFmtId="0" fontId="38" fillId="0" borderId="12" xfId="0" applyFont="1" applyFill="1" applyBorder="1" applyAlignment="1">
      <alignment horizontal="center" vertical="center" wrapText="1"/>
    </xf>
    <xf numFmtId="0" fontId="11" fillId="0" borderId="12" xfId="27" applyFont="1" applyBorder="1"/>
    <xf numFmtId="166" fontId="0" fillId="0" borderId="0" xfId="0" applyNumberFormat="1"/>
    <xf numFmtId="0" fontId="37" fillId="0" borderId="5" xfId="4" applyFont="1" applyFill="1" applyBorder="1" applyAlignment="1">
      <alignment vertical="center" wrapText="1"/>
    </xf>
    <xf numFmtId="0" fontId="37" fillId="0" borderId="5" xfId="0" applyFont="1" applyFill="1" applyBorder="1" applyAlignment="1">
      <alignment vertical="center" wrapText="1"/>
    </xf>
    <xf numFmtId="0" fontId="37" fillId="0" borderId="7" xfId="3" applyFont="1" applyFill="1" applyBorder="1" applyAlignment="1">
      <alignment vertical="center" wrapText="1"/>
    </xf>
    <xf numFmtId="0" fontId="37" fillId="0" borderId="12" xfId="3" applyFont="1" applyFill="1" applyBorder="1" applyAlignment="1">
      <alignment vertical="center" wrapText="1"/>
    </xf>
    <xf numFmtId="0" fontId="41" fillId="0" borderId="8" xfId="3" applyFont="1" applyFill="1" applyBorder="1" applyAlignment="1">
      <alignment vertical="center" wrapText="1"/>
    </xf>
    <xf numFmtId="0" fontId="37" fillId="0" borderId="4" xfId="0" applyFont="1" applyFill="1" applyBorder="1" applyAlignment="1">
      <alignment vertical="center" wrapText="1"/>
    </xf>
    <xf numFmtId="0" fontId="38" fillId="0" borderId="4" xfId="0" applyFont="1" applyFill="1" applyBorder="1" applyAlignment="1">
      <alignment vertical="center"/>
    </xf>
    <xf numFmtId="0" fontId="38" fillId="0" borderId="4" xfId="3" applyFont="1" applyFill="1" applyBorder="1" applyAlignment="1">
      <alignment horizontal="center" vertical="center" wrapText="1"/>
    </xf>
    <xf numFmtId="0" fontId="10" fillId="9" borderId="4" xfId="27" applyFont="1" applyFill="1" applyBorder="1" applyAlignment="1">
      <alignment horizontal="center"/>
    </xf>
    <xf numFmtId="0" fontId="37" fillId="0" borderId="8" xfId="3" applyFont="1" applyFill="1" applyBorder="1" applyAlignment="1">
      <alignment vertical="center" wrapText="1"/>
    </xf>
    <xf numFmtId="0" fontId="37" fillId="0" borderId="12" xfId="0" applyFont="1" applyFill="1" applyBorder="1" applyAlignment="1">
      <alignment vertical="center" wrapText="1"/>
    </xf>
    <xf numFmtId="0" fontId="37" fillId="0" borderId="8" xfId="2" applyFont="1" applyFill="1" applyBorder="1" applyAlignment="1">
      <alignment vertical="center" wrapText="1"/>
    </xf>
    <xf numFmtId="0" fontId="38" fillId="0" borderId="7" xfId="3" applyFont="1" applyFill="1" applyBorder="1" applyAlignment="1">
      <alignment vertical="center" wrapText="1"/>
    </xf>
    <xf numFmtId="166" fontId="42" fillId="0" borderId="4" xfId="0" applyNumberFormat="1" applyFont="1" applyBorder="1"/>
    <xf numFmtId="4" fontId="38" fillId="0" borderId="5" xfId="4" applyNumberFormat="1" applyFont="1" applyFill="1" applyBorder="1" applyAlignment="1">
      <alignment vertical="center" wrapText="1"/>
    </xf>
    <xf numFmtId="4" fontId="38" fillId="0" borderId="10" xfId="4" applyNumberFormat="1" applyFont="1" applyFill="1" applyBorder="1" applyAlignment="1">
      <alignment vertical="center" wrapText="1"/>
    </xf>
    <xf numFmtId="4" fontId="38" fillId="0" borderId="14" xfId="4" applyNumberFormat="1" applyFont="1" applyFill="1" applyBorder="1" applyAlignment="1">
      <alignment vertical="center" wrapText="1"/>
    </xf>
    <xf numFmtId="4" fontId="38" fillId="0" borderId="8" xfId="4" applyNumberFormat="1" applyFont="1" applyFill="1" applyBorder="1" applyAlignment="1">
      <alignment vertical="center" wrapText="1"/>
    </xf>
    <xf numFmtId="166" fontId="42" fillId="0" borderId="18" xfId="0" applyNumberFormat="1" applyFont="1" applyBorder="1"/>
    <xf numFmtId="49" fontId="30" fillId="13" borderId="4" xfId="0" applyNumberFormat="1" applyFont="1" applyFill="1" applyBorder="1" applyAlignment="1" applyProtection="1">
      <alignment horizontal="center" vertical="center"/>
      <protection locked="0"/>
    </xf>
    <xf numFmtId="49" fontId="9" fillId="14" borderId="4" xfId="0" applyNumberFormat="1" applyFont="1" applyFill="1" applyBorder="1" applyAlignment="1" applyProtection="1">
      <alignment horizontal="center" vertical="center"/>
      <protection locked="0"/>
    </xf>
    <xf numFmtId="49" fontId="9" fillId="0" borderId="4" xfId="0" applyNumberFormat="1" applyFont="1" applyBorder="1" applyAlignment="1" applyProtection="1">
      <alignment horizontal="center" vertical="center"/>
      <protection locked="0"/>
    </xf>
    <xf numFmtId="49" fontId="9" fillId="0" borderId="4" xfId="0" applyNumberFormat="1" applyFont="1" applyFill="1" applyBorder="1" applyAlignment="1" applyProtection="1">
      <alignment horizontal="center" vertical="center"/>
      <protection locked="0"/>
    </xf>
    <xf numFmtId="0" fontId="38" fillId="0" borderId="12" xfId="3" applyFont="1" applyFill="1" applyBorder="1" applyAlignment="1">
      <alignment vertical="center" wrapText="1"/>
    </xf>
    <xf numFmtId="166" fontId="38" fillId="0" borderId="50" xfId="25" applyNumberFormat="1" applyFont="1" applyFill="1" applyBorder="1" applyAlignment="1">
      <alignment vertical="center" wrapText="1"/>
    </xf>
    <xf numFmtId="166" fontId="38" fillId="0" borderId="34" xfId="25" applyNumberFormat="1" applyFont="1" applyFill="1" applyBorder="1" applyAlignment="1">
      <alignment horizontal="center" vertical="center" wrapText="1"/>
    </xf>
    <xf numFmtId="165" fontId="38" fillId="0" borderId="0" xfId="2" applyNumberFormat="1" applyFont="1" applyAlignment="1">
      <alignment horizontal="center" vertical="center" wrapText="1"/>
    </xf>
    <xf numFmtId="0" fontId="39" fillId="0" borderId="0" xfId="0" applyFont="1"/>
    <xf numFmtId="166" fontId="39" fillId="0" borderId="0" xfId="0" applyNumberFormat="1" applyFont="1"/>
    <xf numFmtId="4" fontId="38" fillId="0" borderId="0" xfId="2" applyNumberFormat="1" applyFont="1" applyAlignment="1">
      <alignment horizontal="center" vertical="center" wrapText="1"/>
    </xf>
    <xf numFmtId="166" fontId="46" fillId="9" borderId="12" xfId="0" applyNumberFormat="1" applyFont="1" applyFill="1" applyBorder="1" applyAlignment="1">
      <alignment horizontal="center"/>
    </xf>
    <xf numFmtId="166" fontId="46" fillId="9" borderId="37" xfId="0" applyNumberFormat="1" applyFont="1" applyFill="1" applyBorder="1" applyAlignment="1">
      <alignment horizontal="center" wrapText="1"/>
    </xf>
    <xf numFmtId="166" fontId="42" fillId="0" borderId="7" xfId="0" applyNumberFormat="1" applyFont="1" applyFill="1" applyBorder="1" applyAlignment="1">
      <alignment horizontal="center" vertical="center" wrapText="1"/>
    </xf>
    <xf numFmtId="166" fontId="46" fillId="0" borderId="7" xfId="0" applyNumberFormat="1" applyFont="1" applyFill="1" applyBorder="1" applyAlignment="1">
      <alignment horizontal="center" vertical="center" wrapText="1"/>
    </xf>
    <xf numFmtId="166" fontId="42" fillId="0" borderId="4" xfId="0" applyNumberFormat="1" applyFont="1" applyFill="1" applyBorder="1" applyAlignment="1">
      <alignment horizontal="center" vertical="center" wrapText="1"/>
    </xf>
    <xf numFmtId="166" fontId="46" fillId="0" borderId="4" xfId="0" applyNumberFormat="1" applyFont="1" applyFill="1" applyBorder="1" applyAlignment="1">
      <alignment horizontal="center" vertical="center" wrapText="1"/>
    </xf>
    <xf numFmtId="166" fontId="42" fillId="0" borderId="12" xfId="0" applyNumberFormat="1" applyFont="1" applyFill="1" applyBorder="1" applyAlignment="1">
      <alignment horizontal="center" vertical="center" wrapText="1"/>
    </xf>
    <xf numFmtId="166" fontId="46" fillId="0" borderId="12" xfId="0" applyNumberFormat="1" applyFont="1" applyFill="1" applyBorder="1" applyAlignment="1">
      <alignment horizontal="center" vertical="center" wrapText="1"/>
    </xf>
    <xf numFmtId="166" fontId="42" fillId="0" borderId="7" xfId="0" applyNumberFormat="1" applyFont="1" applyBorder="1" applyAlignment="1"/>
    <xf numFmtId="166" fontId="42" fillId="0" borderId="7" xfId="0" applyNumberFormat="1" applyFont="1" applyBorder="1"/>
    <xf numFmtId="166" fontId="42" fillId="0" borderId="4" xfId="0" applyNumberFormat="1" applyFont="1" applyBorder="1" applyAlignment="1"/>
    <xf numFmtId="166" fontId="42" fillId="0" borderId="12" xfId="0" applyNumberFormat="1" applyFont="1" applyBorder="1" applyAlignment="1"/>
    <xf numFmtId="166" fontId="42" fillId="0" borderId="12" xfId="0" applyNumberFormat="1" applyFont="1" applyBorder="1"/>
    <xf numFmtId="0" fontId="42" fillId="0" borderId="7" xfId="3" applyFont="1" applyFill="1" applyBorder="1" applyAlignment="1">
      <alignment vertical="center" wrapText="1"/>
    </xf>
    <xf numFmtId="0" fontId="42" fillId="0" borderId="4" xfId="3" applyFont="1" applyFill="1" applyBorder="1" applyAlignment="1">
      <alignment vertical="center" wrapText="1"/>
    </xf>
    <xf numFmtId="0" fontId="42" fillId="0" borderId="12" xfId="3" applyFont="1" applyFill="1" applyBorder="1" applyAlignment="1">
      <alignment vertical="center" wrapText="1"/>
    </xf>
    <xf numFmtId="0" fontId="42" fillId="0" borderId="4" xfId="0" applyFont="1" applyFill="1" applyBorder="1" applyAlignment="1">
      <alignment vertical="center"/>
    </xf>
    <xf numFmtId="0" fontId="42" fillId="0" borderId="4" xfId="0" applyFont="1" applyFill="1" applyBorder="1" applyAlignment="1">
      <alignment vertical="center" wrapText="1"/>
    </xf>
    <xf numFmtId="0" fontId="42" fillId="0" borderId="12" xfId="0" applyFont="1" applyFill="1" applyBorder="1" applyAlignment="1">
      <alignment vertical="center" wrapText="1"/>
    </xf>
    <xf numFmtId="166" fontId="42" fillId="0" borderId="14" xfId="0" applyNumberFormat="1" applyFont="1" applyFill="1" applyBorder="1" applyAlignment="1">
      <alignment horizontal="center" vertical="center" wrapText="1"/>
    </xf>
    <xf numFmtId="166" fontId="42" fillId="0" borderId="14" xfId="0" applyNumberFormat="1" applyFont="1" applyBorder="1"/>
    <xf numFmtId="166" fontId="42" fillId="0" borderId="8" xfId="0" applyNumberFormat="1" applyFont="1" applyBorder="1"/>
    <xf numFmtId="166" fontId="42" fillId="0" borderId="5" xfId="0" applyNumberFormat="1" applyFont="1" applyFill="1" applyBorder="1" applyAlignment="1">
      <alignment horizontal="center" vertical="center" wrapText="1"/>
    </xf>
    <xf numFmtId="166" fontId="42" fillId="0" borderId="10" xfId="0" applyNumberFormat="1" applyFont="1" applyBorder="1"/>
    <xf numFmtId="166" fontId="42" fillId="0" borderId="7" xfId="0" applyNumberFormat="1" applyFont="1" applyFill="1" applyBorder="1"/>
    <xf numFmtId="166" fontId="42" fillId="0" borderId="4" xfId="0" applyNumberFormat="1" applyFont="1" applyFill="1" applyBorder="1"/>
    <xf numFmtId="166" fontId="39" fillId="0" borderId="4" xfId="0" applyNumberFormat="1" applyFont="1" applyBorder="1"/>
    <xf numFmtId="166" fontId="39" fillId="0" borderId="12" xfId="0" applyNumberFormat="1" applyFont="1" applyBorder="1"/>
    <xf numFmtId="166" fontId="42" fillId="0" borderId="10" xfId="0" applyNumberFormat="1" applyFont="1" applyFill="1" applyBorder="1" applyAlignment="1">
      <alignment horizontal="center" vertical="center" wrapText="1"/>
    </xf>
    <xf numFmtId="166" fontId="39" fillId="0" borderId="10" xfId="0" applyNumberFormat="1" applyFont="1" applyBorder="1"/>
    <xf numFmtId="166" fontId="42" fillId="0" borderId="13" xfId="0" applyNumberFormat="1" applyFont="1" applyFill="1" applyBorder="1" applyAlignment="1">
      <alignment horizontal="center" vertical="center" wrapText="1"/>
    </xf>
    <xf numFmtId="166" fontId="42" fillId="0" borderId="13" xfId="0" applyNumberFormat="1" applyFont="1" applyBorder="1"/>
    <xf numFmtId="166" fontId="39" fillId="0" borderId="13" xfId="0" applyNumberFormat="1" applyFont="1" applyBorder="1"/>
    <xf numFmtId="166" fontId="39" fillId="0" borderId="14" xfId="0" applyNumberFormat="1" applyFont="1" applyFill="1" applyBorder="1"/>
    <xf numFmtId="166" fontId="42" fillId="0" borderId="5" xfId="0" applyNumberFormat="1" applyFont="1" applyBorder="1"/>
    <xf numFmtId="166" fontId="39" fillId="0" borderId="5" xfId="0" applyNumberFormat="1" applyFont="1" applyFill="1" applyBorder="1"/>
    <xf numFmtId="166" fontId="39" fillId="0" borderId="7" xfId="0" applyNumberFormat="1" applyFont="1" applyFill="1" applyBorder="1"/>
    <xf numFmtId="166" fontId="39" fillId="0" borderId="4" xfId="0" applyNumberFormat="1" applyFont="1" applyFill="1" applyBorder="1"/>
    <xf numFmtId="0" fontId="37" fillId="0" borderId="40" xfId="2" applyFont="1" applyFill="1" applyBorder="1" applyAlignment="1">
      <alignment vertical="center" wrapText="1"/>
    </xf>
    <xf numFmtId="0" fontId="37" fillId="0" borderId="12" xfId="2" applyFont="1" applyBorder="1" applyAlignment="1">
      <alignment vertical="center" wrapText="1"/>
    </xf>
    <xf numFmtId="0" fontId="37" fillId="0" borderId="7" xfId="3" applyFont="1" applyFill="1" applyBorder="1" applyAlignment="1">
      <alignment horizontal="left" vertical="center" wrapText="1"/>
    </xf>
    <xf numFmtId="0" fontId="42" fillId="0" borderId="7" xfId="2" applyFont="1" applyFill="1" applyBorder="1" applyAlignment="1">
      <alignment vertical="center" wrapText="1"/>
    </xf>
    <xf numFmtId="166" fontId="39" fillId="0" borderId="7" xfId="0" applyNumberFormat="1" applyFont="1" applyBorder="1"/>
    <xf numFmtId="0" fontId="37" fillId="0" borderId="4" xfId="5" applyFont="1" applyBorder="1" applyAlignment="1">
      <alignment horizontal="left" vertical="center" wrapText="1"/>
    </xf>
    <xf numFmtId="0" fontId="37" fillId="0" borderId="4" xfId="2" applyFont="1" applyBorder="1" applyAlignment="1">
      <alignment horizontal="left" vertical="center" wrapText="1"/>
    </xf>
    <xf numFmtId="0" fontId="37" fillId="2" borderId="4" xfId="5" applyFont="1" applyFill="1" applyBorder="1" applyAlignment="1">
      <alignment horizontal="left" vertical="center" wrapText="1"/>
    </xf>
    <xf numFmtId="0" fontId="37" fillId="2" borderId="5" xfId="5" applyFont="1" applyFill="1" applyBorder="1" applyAlignment="1">
      <alignment horizontal="left" vertical="center" wrapText="1"/>
    </xf>
    <xf numFmtId="0" fontId="37" fillId="0" borderId="12" xfId="2" applyFont="1" applyBorder="1" applyAlignment="1">
      <alignment horizontal="left" vertical="center" wrapText="1"/>
    </xf>
    <xf numFmtId="0" fontId="37" fillId="2" borderId="8" xfId="5" applyFont="1" applyFill="1" applyBorder="1" applyAlignment="1">
      <alignment horizontal="left" vertical="center" wrapText="1"/>
    </xf>
    <xf numFmtId="166" fontId="39" fillId="0" borderId="23" xfId="0" applyNumberFormat="1" applyFont="1" applyBorder="1"/>
    <xf numFmtId="166" fontId="39" fillId="0" borderId="16" xfId="0" applyNumberFormat="1" applyFont="1" applyBorder="1"/>
    <xf numFmtId="0" fontId="37" fillId="2" borderId="12" xfId="5" applyFont="1" applyFill="1" applyBorder="1" applyAlignment="1">
      <alignment horizontal="left" vertical="center" wrapText="1"/>
    </xf>
    <xf numFmtId="166" fontId="39" fillId="0" borderId="39" xfId="0" applyNumberFormat="1" applyFont="1" applyBorder="1"/>
    <xf numFmtId="166" fontId="39" fillId="0" borderId="5" xfId="0" applyNumberFormat="1" applyFont="1" applyBorder="1"/>
    <xf numFmtId="0" fontId="37" fillId="0" borderId="7" xfId="5" applyFont="1" applyBorder="1" applyAlignment="1">
      <alignment horizontal="left" vertical="center" wrapText="1"/>
    </xf>
    <xf numFmtId="0" fontId="37" fillId="0" borderId="12" xfId="5" applyFont="1" applyBorder="1" applyAlignment="1">
      <alignment horizontal="left" vertical="center" wrapText="1"/>
    </xf>
    <xf numFmtId="166" fontId="39" fillId="0" borderId="31" xfId="0" applyNumberFormat="1" applyFont="1" applyBorder="1"/>
    <xf numFmtId="166" fontId="39" fillId="0" borderId="14" xfId="0" applyNumberFormat="1" applyFont="1" applyBorder="1"/>
    <xf numFmtId="166" fontId="39" fillId="0" borderId="18" xfId="0" applyNumberFormat="1" applyFont="1" applyBorder="1"/>
    <xf numFmtId="166" fontId="48" fillId="5" borderId="0" xfId="0" applyNumberFormat="1" applyFont="1" applyFill="1"/>
    <xf numFmtId="166" fontId="39" fillId="0" borderId="40" xfId="0" applyNumberFormat="1" applyFont="1" applyBorder="1"/>
    <xf numFmtId="0" fontId="33" fillId="9" borderId="8" xfId="0" applyFont="1" applyFill="1" applyBorder="1" applyAlignment="1">
      <alignment horizontal="center" vertical="center" wrapText="1"/>
    </xf>
    <xf numFmtId="0" fontId="33" fillId="9" borderId="8" xfId="0" applyFont="1" applyFill="1" applyBorder="1" applyAlignment="1">
      <alignment horizontal="center" vertical="center"/>
    </xf>
    <xf numFmtId="0" fontId="33" fillId="9" borderId="23" xfId="0" applyFont="1" applyFill="1" applyBorder="1" applyAlignment="1">
      <alignment vertical="center"/>
    </xf>
    <xf numFmtId="0" fontId="26" fillId="0" borderId="0" xfId="0" applyFont="1" applyBorder="1"/>
    <xf numFmtId="0" fontId="41" fillId="0" borderId="4" xfId="0" applyFont="1" applyFill="1" applyBorder="1" applyAlignment="1">
      <alignment vertical="center" wrapText="1"/>
    </xf>
    <xf numFmtId="0" fontId="41" fillId="0" borderId="4" xfId="0" applyFont="1" applyBorder="1" applyAlignment="1">
      <alignment vertical="center" wrapText="1"/>
    </xf>
    <xf numFmtId="0" fontId="41" fillId="0" borderId="4" xfId="2" applyFont="1" applyFill="1" applyBorder="1" applyAlignment="1">
      <alignment vertical="center" wrapText="1"/>
    </xf>
    <xf numFmtId="0" fontId="41" fillId="2" borderId="4" xfId="2" applyFont="1" applyFill="1" applyBorder="1" applyAlignment="1">
      <alignment vertical="center" wrapText="1"/>
    </xf>
    <xf numFmtId="0" fontId="41" fillId="0" borderId="10" xfId="0" applyFont="1" applyBorder="1" applyAlignment="1">
      <alignment vertical="center" wrapText="1"/>
    </xf>
    <xf numFmtId="0" fontId="42" fillId="0" borderId="4" xfId="0" applyFont="1" applyBorder="1"/>
    <xf numFmtId="0" fontId="42" fillId="0" borderId="4" xfId="0" applyFont="1" applyBorder="1" applyAlignment="1">
      <alignment horizontal="right"/>
    </xf>
    <xf numFmtId="0" fontId="8" fillId="0" borderId="0" xfId="27" applyFont="1" applyAlignment="1">
      <alignment horizontal="center"/>
    </xf>
    <xf numFmtId="166" fontId="50" fillId="15" borderId="4" xfId="0" applyNumberFormat="1" applyFont="1" applyFill="1" applyBorder="1"/>
    <xf numFmtId="49" fontId="51" fillId="2" borderId="4" xfId="0" applyNumberFormat="1" applyFont="1" applyFill="1" applyBorder="1" applyAlignment="1" applyProtection="1">
      <alignment horizontal="center" vertical="center"/>
      <protection locked="0"/>
    </xf>
    <xf numFmtId="49" fontId="0" fillId="0" borderId="4" xfId="34" applyNumberFormat="1" applyFont="1" applyFill="1" applyBorder="1" applyAlignment="1" applyProtection="1">
      <alignment horizontal="center" vertical="center"/>
      <protection locked="0"/>
    </xf>
    <xf numFmtId="49" fontId="7" fillId="0" borderId="4" xfId="34" applyNumberFormat="1" applyFill="1" applyBorder="1" applyAlignment="1" applyProtection="1">
      <alignment horizontal="center" vertical="center"/>
      <protection locked="0"/>
    </xf>
    <xf numFmtId="49" fontId="51" fillId="0" borderId="4" xfId="34" applyNumberFormat="1" applyFont="1" applyFill="1" applyBorder="1" applyAlignment="1" applyProtection="1">
      <alignment horizontal="center" vertical="center"/>
      <protection locked="0"/>
    </xf>
    <xf numFmtId="0" fontId="38" fillId="0" borderId="29" xfId="3" applyFont="1" applyFill="1" applyBorder="1" applyAlignment="1">
      <alignment vertical="center" wrapText="1"/>
    </xf>
    <xf numFmtId="0" fontId="38" fillId="0" borderId="56" xfId="3" applyFont="1" applyFill="1" applyBorder="1" applyAlignment="1">
      <alignment horizontal="center" vertical="center" wrapText="1"/>
    </xf>
    <xf numFmtId="0" fontId="38" fillId="0" borderId="5" xfId="3" applyFont="1" applyFill="1" applyBorder="1" applyAlignment="1">
      <alignment vertical="center" wrapText="1"/>
    </xf>
    <xf numFmtId="0" fontId="41" fillId="0" borderId="5" xfId="0" applyFont="1" applyFill="1" applyBorder="1" applyAlignment="1">
      <alignment horizontal="left" vertical="center" wrapText="1"/>
    </xf>
    <xf numFmtId="9" fontId="0" fillId="0" borderId="0" xfId="1" applyFont="1"/>
    <xf numFmtId="0" fontId="41" fillId="14" borderId="4" xfId="0" applyFont="1" applyFill="1" applyBorder="1" applyAlignment="1">
      <alignment vertical="center"/>
    </xf>
    <xf numFmtId="166" fontId="42" fillId="14" borderId="18" xfId="0" applyNumberFormat="1" applyFont="1" applyFill="1" applyBorder="1"/>
    <xf numFmtId="0" fontId="42" fillId="14" borderId="16" xfId="0" applyFont="1" applyFill="1" applyBorder="1" applyAlignment="1">
      <alignment horizontal="right"/>
    </xf>
    <xf numFmtId="9" fontId="0" fillId="14" borderId="47" xfId="1" applyFont="1" applyFill="1" applyBorder="1"/>
    <xf numFmtId="0" fontId="41" fillId="14" borderId="4" xfId="2" applyFont="1" applyFill="1" applyBorder="1" applyAlignment="1">
      <alignment vertical="center" wrapText="1"/>
    </xf>
    <xf numFmtId="0" fontId="41" fillId="14" borderId="4" xfId="0" applyFont="1" applyFill="1" applyBorder="1" applyAlignment="1">
      <alignment vertical="center" wrapText="1"/>
    </xf>
    <xf numFmtId="9" fontId="26" fillId="14" borderId="47" xfId="0" applyNumberFormat="1" applyFont="1" applyFill="1" applyBorder="1"/>
    <xf numFmtId="165" fontId="42" fillId="0" borderId="4" xfId="0" applyNumberFormat="1" applyFont="1" applyBorder="1"/>
    <xf numFmtId="166" fontId="43" fillId="0" borderId="50" xfId="0" applyNumberFormat="1" applyFont="1" applyBorder="1" applyAlignment="1">
      <alignment vertical="center"/>
    </xf>
    <xf numFmtId="166" fontId="43" fillId="0" borderId="52" xfId="0" applyNumberFormat="1" applyFont="1" applyBorder="1" applyAlignment="1">
      <alignment vertical="center"/>
    </xf>
    <xf numFmtId="166" fontId="42" fillId="0" borderId="8" xfId="0" applyNumberFormat="1" applyFont="1" applyFill="1" applyBorder="1" applyAlignment="1">
      <alignment vertical="center" wrapText="1"/>
    </xf>
    <xf numFmtId="166" fontId="42" fillId="0" borderId="14" xfId="0" applyNumberFormat="1" applyFont="1" applyFill="1" applyBorder="1" applyAlignment="1">
      <alignment vertical="center" wrapText="1"/>
    </xf>
    <xf numFmtId="0" fontId="37" fillId="0" borderId="0" xfId="2" applyFont="1" applyAlignment="1">
      <alignment horizontal="center" vertical="center" wrapText="1"/>
    </xf>
    <xf numFmtId="0" fontId="38" fillId="0" borderId="12" xfId="2" applyFont="1" applyBorder="1" applyAlignment="1">
      <alignment horizontal="center" vertical="center" wrapText="1"/>
    </xf>
    <xf numFmtId="0" fontId="38" fillId="0" borderId="7" xfId="2" applyFont="1" applyBorder="1" applyAlignment="1">
      <alignment horizontal="center" vertical="center" wrapText="1"/>
    </xf>
    <xf numFmtId="0" fontId="40" fillId="0" borderId="0" xfId="2" applyFont="1" applyAlignment="1">
      <alignment horizontal="center" vertical="center" wrapText="1"/>
    </xf>
    <xf numFmtId="0" fontId="34" fillId="0" borderId="0" xfId="2" applyFont="1" applyFill="1" applyAlignment="1">
      <alignment horizontal="center" vertical="center" wrapText="1"/>
    </xf>
    <xf numFmtId="166" fontId="38" fillId="0" borderId="0" xfId="2" applyNumberFormat="1" applyFont="1" applyAlignment="1">
      <alignment horizontal="center" vertical="center" wrapText="1"/>
    </xf>
    <xf numFmtId="166" fontId="37" fillId="0" borderId="0" xfId="2" applyNumberFormat="1" applyFont="1" applyAlignment="1">
      <alignment horizontal="center" vertical="center" wrapText="1"/>
    </xf>
    <xf numFmtId="166" fontId="38" fillId="0" borderId="0" xfId="2" applyNumberFormat="1" applyFont="1" applyFill="1" applyAlignment="1">
      <alignment horizontal="center" vertical="center" wrapText="1"/>
    </xf>
    <xf numFmtId="0" fontId="38" fillId="0" borderId="0" xfId="2" applyFont="1" applyFill="1" applyAlignment="1">
      <alignment horizontal="center" vertical="center" wrapText="1"/>
    </xf>
    <xf numFmtId="166" fontId="38" fillId="0" borderId="0" xfId="2" applyNumberFormat="1" applyFont="1" applyAlignment="1">
      <alignment horizontal="left" vertical="center" wrapText="1"/>
    </xf>
    <xf numFmtId="0" fontId="0" fillId="0" borderId="0" xfId="0" applyBorder="1" applyAlignment="1">
      <alignment horizontal="center" vertical="center"/>
    </xf>
    <xf numFmtId="49" fontId="6" fillId="13" borderId="47" xfId="0" applyNumberFormat="1" applyFont="1" applyFill="1" applyBorder="1" applyAlignment="1" applyProtection="1">
      <alignment horizontal="center" vertical="center"/>
      <protection locked="0"/>
    </xf>
    <xf numFmtId="0" fontId="39" fillId="14" borderId="60" xfId="0" applyFont="1" applyFill="1" applyBorder="1" applyAlignment="1">
      <alignment horizontal="center" vertical="center"/>
    </xf>
    <xf numFmtId="0" fontId="39" fillId="0" borderId="60" xfId="0" applyFont="1" applyBorder="1" applyAlignment="1">
      <alignment horizontal="center"/>
    </xf>
    <xf numFmtId="0" fontId="48" fillId="0" borderId="0" xfId="0" applyFont="1" applyBorder="1" applyAlignment="1">
      <alignment horizontal="right" vertical="center"/>
    </xf>
    <xf numFmtId="166" fontId="38" fillId="0" borderId="58" xfId="0" applyNumberFormat="1" applyFont="1" applyBorder="1" applyAlignment="1">
      <alignment vertical="center" wrapText="1"/>
    </xf>
    <xf numFmtId="166" fontId="38" fillId="0" borderId="50" xfId="0" applyNumberFormat="1" applyFont="1" applyBorder="1" applyAlignment="1">
      <alignment vertical="center" wrapText="1"/>
    </xf>
    <xf numFmtId="0" fontId="37" fillId="0" borderId="14" xfId="5" applyFont="1" applyBorder="1" applyAlignment="1">
      <alignment horizontal="left" vertical="center" wrapText="1"/>
    </xf>
    <xf numFmtId="0" fontId="27" fillId="0" borderId="0" xfId="2" applyFont="1" applyFill="1" applyAlignment="1">
      <alignment horizontal="center" vertical="center" wrapText="1"/>
    </xf>
    <xf numFmtId="9" fontId="29" fillId="2" borderId="27" xfId="19" applyNumberFormat="1" applyFont="1" applyFill="1" applyBorder="1" applyAlignment="1" applyProtection="1">
      <alignment horizontal="center" vertical="center" wrapText="1"/>
      <protection locked="0"/>
    </xf>
    <xf numFmtId="0" fontId="26" fillId="0" borderId="0" xfId="2" applyFont="1" applyFill="1" applyAlignment="1" applyProtection="1">
      <alignment horizontal="center" vertical="center" wrapText="1"/>
      <protection locked="0"/>
    </xf>
    <xf numFmtId="0" fontId="26" fillId="0" borderId="0" xfId="2" applyFont="1" applyAlignment="1" applyProtection="1">
      <alignment horizontal="center" vertical="center" wrapText="1"/>
      <protection locked="0"/>
    </xf>
    <xf numFmtId="0" fontId="37" fillId="6" borderId="37" xfId="2" applyFont="1" applyFill="1" applyBorder="1" applyAlignment="1" applyProtection="1">
      <alignment horizontal="center" vertical="center" wrapText="1"/>
    </xf>
    <xf numFmtId="0" fontId="37" fillId="6" borderId="12" xfId="2" applyFont="1" applyFill="1" applyBorder="1" applyAlignment="1" applyProtection="1">
      <alignment horizontal="center" vertical="center" wrapText="1"/>
    </xf>
    <xf numFmtId="0" fontId="37" fillId="6" borderId="11" xfId="2" applyFont="1" applyFill="1" applyBorder="1" applyAlignment="1" applyProtection="1">
      <alignment horizontal="center" vertical="center" wrapText="1"/>
    </xf>
    <xf numFmtId="0" fontId="26" fillId="2" borderId="0" xfId="2" applyFont="1" applyFill="1" applyAlignment="1" applyProtection="1">
      <alignment horizontal="center" vertical="center" wrapText="1"/>
      <protection locked="0"/>
    </xf>
    <xf numFmtId="0" fontId="27" fillId="2" borderId="0" xfId="2" applyFont="1" applyFill="1" applyBorder="1" applyAlignment="1" applyProtection="1">
      <alignment vertical="center" wrapText="1"/>
      <protection locked="0"/>
    </xf>
    <xf numFmtId="0" fontId="37" fillId="2" borderId="0" xfId="2" applyFont="1" applyFill="1" applyAlignment="1" applyProtection="1">
      <alignment horizontal="right" vertical="center" wrapText="1"/>
      <protection locked="0"/>
    </xf>
    <xf numFmtId="0" fontId="27" fillId="2" borderId="0" xfId="2" applyFont="1" applyFill="1" applyBorder="1" applyAlignment="1" applyProtection="1">
      <alignment horizontal="center" vertical="center" wrapText="1"/>
      <protection locked="0"/>
    </xf>
    <xf numFmtId="0" fontId="27" fillId="2" borderId="0" xfId="2" applyFont="1" applyFill="1" applyAlignment="1" applyProtection="1">
      <alignment horizontal="center" vertical="center" wrapText="1"/>
      <protection locked="0"/>
    </xf>
    <xf numFmtId="0" fontId="25" fillId="2" borderId="0" xfId="2" applyFont="1" applyFill="1" applyBorder="1" applyAlignment="1" applyProtection="1">
      <alignment horizontal="center" vertical="center" wrapText="1"/>
      <protection locked="0"/>
    </xf>
    <xf numFmtId="0" fontId="27" fillId="2" borderId="0" xfId="2" applyFont="1" applyFill="1" applyAlignment="1" applyProtection="1">
      <alignment horizontal="right" vertical="center" wrapText="1"/>
      <protection locked="0"/>
    </xf>
    <xf numFmtId="0" fontId="27" fillId="2" borderId="0" xfId="2" applyFont="1" applyFill="1" applyBorder="1" applyAlignment="1" applyProtection="1">
      <alignment horizontal="left" vertical="center" wrapText="1"/>
      <protection locked="0"/>
    </xf>
    <xf numFmtId="0" fontId="26" fillId="2" borderId="0" xfId="2" applyFont="1" applyFill="1" applyBorder="1" applyAlignment="1" applyProtection="1">
      <alignment horizontal="center" vertical="center" wrapText="1"/>
      <protection locked="0"/>
    </xf>
    <xf numFmtId="0" fontId="27" fillId="0" borderId="0" xfId="2" applyFont="1" applyAlignment="1" applyProtection="1">
      <alignment horizontal="center" vertical="center" wrapText="1"/>
      <protection locked="0"/>
    </xf>
    <xf numFmtId="4" fontId="38" fillId="0" borderId="14" xfId="36" applyNumberFormat="1" applyFont="1" applyFill="1" applyBorder="1" applyAlignment="1" applyProtection="1">
      <alignment horizontal="center" vertical="center" wrapText="1"/>
      <protection locked="0"/>
    </xf>
    <xf numFmtId="0" fontId="37" fillId="6" borderId="43" xfId="2" applyFont="1" applyFill="1" applyBorder="1" applyAlignment="1" applyProtection="1">
      <alignment horizontal="center" vertical="center" wrapText="1"/>
    </xf>
    <xf numFmtId="0" fontId="37" fillId="6" borderId="51" xfId="2"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protection locked="0"/>
    </xf>
    <xf numFmtId="0" fontId="26" fillId="2" borderId="23" xfId="3" applyNumberFormat="1" applyFont="1" applyFill="1" applyBorder="1" applyAlignment="1" applyProtection="1">
      <alignment horizontal="center" vertical="center" wrapText="1"/>
      <protection locked="0"/>
    </xf>
    <xf numFmtId="0" fontId="26" fillId="2" borderId="24" xfId="0" applyFont="1" applyFill="1" applyBorder="1" applyAlignment="1" applyProtection="1">
      <alignment horizontal="center" vertical="center" wrapText="1"/>
      <protection locked="0"/>
    </xf>
    <xf numFmtId="0" fontId="26" fillId="2" borderId="12" xfId="0" applyFont="1" applyFill="1" applyBorder="1" applyAlignment="1" applyProtection="1">
      <alignment vertical="center" wrapText="1"/>
      <protection locked="0"/>
    </xf>
    <xf numFmtId="0" fontId="26" fillId="2" borderId="12" xfId="0" applyFont="1" applyFill="1" applyBorder="1" applyAlignment="1" applyProtection="1">
      <alignment horizontal="center" vertical="center" wrapText="1"/>
      <protection locked="0"/>
    </xf>
    <xf numFmtId="0" fontId="38" fillId="2" borderId="12" xfId="0" applyFont="1" applyFill="1" applyBorder="1" applyAlignment="1" applyProtection="1">
      <alignment horizontal="center" vertical="center" wrapText="1"/>
      <protection locked="0"/>
    </xf>
    <xf numFmtId="0" fontId="26" fillId="2" borderId="7" xfId="0" applyFont="1" applyFill="1" applyBorder="1" applyAlignment="1" applyProtection="1">
      <alignment vertical="center" wrapText="1"/>
      <protection locked="0"/>
    </xf>
    <xf numFmtId="165" fontId="26" fillId="2" borderId="35" xfId="36" applyNumberFormat="1" applyFont="1" applyFill="1" applyBorder="1" applyAlignment="1" applyProtection="1">
      <alignment horizontal="center" vertical="center" wrapText="1"/>
      <protection locked="0"/>
    </xf>
    <xf numFmtId="0" fontId="26" fillId="2" borderId="4" xfId="0" applyFont="1" applyFill="1" applyBorder="1" applyAlignment="1" applyProtection="1">
      <alignment horizontal="left" vertical="center" wrapText="1"/>
      <protection locked="0"/>
    </xf>
    <xf numFmtId="0" fontId="26" fillId="2" borderId="14" xfId="0" applyFont="1" applyFill="1" applyBorder="1" applyAlignment="1" applyProtection="1">
      <alignment horizontal="center" vertical="center" wrapText="1"/>
      <protection locked="0"/>
    </xf>
    <xf numFmtId="0" fontId="26" fillId="2" borderId="4" xfId="0" applyFont="1" applyFill="1" applyBorder="1" applyAlignment="1" applyProtection="1">
      <alignment horizontal="center" vertical="center" wrapText="1"/>
      <protection locked="0"/>
    </xf>
    <xf numFmtId="3" fontId="26" fillId="2" borderId="16" xfId="3" applyNumberFormat="1" applyFont="1" applyFill="1" applyBorder="1" applyAlignment="1" applyProtection="1">
      <alignment horizontal="center" vertical="center" wrapText="1"/>
      <protection locked="0"/>
    </xf>
    <xf numFmtId="3" fontId="29" fillId="2" borderId="9" xfId="37" applyNumberFormat="1" applyFont="1" applyFill="1" applyBorder="1" applyAlignment="1" applyProtection="1">
      <alignment horizontal="center" vertical="center" wrapText="1"/>
      <protection locked="0"/>
    </xf>
    <xf numFmtId="3" fontId="29" fillId="2" borderId="4" xfId="37" applyNumberFormat="1" applyFont="1" applyFill="1" applyBorder="1" applyAlignment="1" applyProtection="1">
      <alignment horizontal="center" vertical="center" wrapText="1"/>
      <protection locked="0"/>
    </xf>
    <xf numFmtId="3" fontId="29" fillId="2" borderId="38" xfId="37" applyNumberFormat="1" applyFont="1" applyFill="1" applyBorder="1" applyAlignment="1" applyProtection="1">
      <alignment horizontal="center" vertical="center" wrapText="1"/>
      <protection locked="0"/>
    </xf>
    <xf numFmtId="0" fontId="26" fillId="2" borderId="18" xfId="0" applyFont="1" applyFill="1" applyBorder="1" applyAlignment="1" applyProtection="1">
      <alignment horizontal="center" vertical="center" wrapText="1"/>
      <protection locked="0"/>
    </xf>
    <xf numFmtId="0" fontId="38" fillId="2" borderId="4" xfId="36" applyFont="1" applyFill="1" applyBorder="1" applyAlignment="1" applyProtection="1">
      <alignment horizontal="center" vertical="center" wrapText="1"/>
      <protection locked="0"/>
    </xf>
    <xf numFmtId="165" fontId="26" fillId="2" borderId="38" xfId="36" applyNumberFormat="1" applyFont="1" applyFill="1" applyBorder="1" applyAlignment="1" applyProtection="1">
      <alignment horizontal="center" vertical="center" wrapText="1"/>
      <protection locked="0"/>
    </xf>
    <xf numFmtId="0" fontId="29" fillId="2" borderId="4" xfId="0" applyFont="1" applyFill="1" applyBorder="1" applyAlignment="1" applyProtection="1">
      <alignment vertical="center" wrapText="1"/>
      <protection locked="0"/>
    </xf>
    <xf numFmtId="0" fontId="29" fillId="2" borderId="14" xfId="0" applyFont="1" applyFill="1" applyBorder="1" applyAlignment="1" applyProtection="1">
      <alignment horizontal="center" vertical="center" wrapText="1"/>
      <protection locked="0"/>
    </xf>
    <xf numFmtId="0" fontId="29" fillId="2" borderId="4" xfId="0" applyFont="1" applyFill="1" applyBorder="1" applyAlignment="1" applyProtection="1">
      <alignment horizontal="center" vertical="center" wrapText="1"/>
      <protection locked="0"/>
    </xf>
    <xf numFmtId="3" fontId="29" fillId="2" borderId="16" xfId="3" applyNumberFormat="1" applyFont="1" applyFill="1" applyBorder="1" applyAlignment="1" applyProtection="1">
      <alignment horizontal="center" vertical="center" wrapText="1"/>
      <protection locked="0"/>
    </xf>
    <xf numFmtId="0" fontId="29" fillId="2" borderId="18" xfId="0" applyFont="1" applyFill="1" applyBorder="1" applyAlignment="1" applyProtection="1">
      <alignment horizontal="center" vertical="center" wrapText="1"/>
      <protection locked="0"/>
    </xf>
    <xf numFmtId="0" fontId="26" fillId="2" borderId="13" xfId="0" applyFont="1" applyFill="1" applyBorder="1" applyAlignment="1" applyProtection="1">
      <alignment horizontal="center" vertical="center" wrapText="1"/>
      <protection locked="0"/>
    </xf>
    <xf numFmtId="3" fontId="26" fillId="2" borderId="39" xfId="3" applyNumberFormat="1" applyFont="1" applyFill="1" applyBorder="1" applyAlignment="1" applyProtection="1">
      <alignment horizontal="center" vertical="center" wrapText="1"/>
      <protection locked="0"/>
    </xf>
    <xf numFmtId="9" fontId="29" fillId="2" borderId="11" xfId="1" applyFont="1" applyFill="1" applyBorder="1" applyAlignment="1" applyProtection="1">
      <alignment horizontal="center" vertical="center" wrapText="1"/>
      <protection locked="0"/>
    </xf>
    <xf numFmtId="9" fontId="29" fillId="2" borderId="12" xfId="1" applyFont="1" applyFill="1" applyBorder="1" applyAlignment="1" applyProtection="1">
      <alignment horizontal="center" vertical="center" wrapText="1"/>
      <protection locked="0"/>
    </xf>
    <xf numFmtId="9" fontId="29" fillId="2" borderId="37" xfId="1" applyFont="1" applyFill="1" applyBorder="1" applyAlignment="1" applyProtection="1">
      <alignment horizontal="center" vertical="center" wrapText="1"/>
      <protection locked="0"/>
    </xf>
    <xf numFmtId="0" fontId="26" fillId="2" borderId="56" xfId="0" applyFont="1" applyFill="1" applyBorder="1" applyAlignment="1" applyProtection="1">
      <alignment horizontal="center" vertical="center" wrapText="1"/>
      <protection locked="0"/>
    </xf>
    <xf numFmtId="0" fontId="38" fillId="2" borderId="12" xfId="36" applyFont="1" applyFill="1" applyBorder="1" applyAlignment="1" applyProtection="1">
      <alignment horizontal="center" vertical="center" wrapText="1"/>
      <protection locked="0"/>
    </xf>
    <xf numFmtId="165" fontId="26" fillId="2" borderId="37" xfId="36" applyNumberFormat="1" applyFont="1" applyFill="1" applyBorder="1" applyAlignment="1" applyProtection="1">
      <alignment horizontal="center" vertical="center" wrapText="1"/>
      <protection locked="0"/>
    </xf>
    <xf numFmtId="3" fontId="26" fillId="2" borderId="23" xfId="3" applyNumberFormat="1" applyFont="1" applyFill="1" applyBorder="1" applyAlignment="1" applyProtection="1">
      <alignment horizontal="center" vertical="center" wrapText="1"/>
      <protection locked="0"/>
    </xf>
    <xf numFmtId="9" fontId="29" fillId="2" borderId="6" xfId="37" applyNumberFormat="1" applyFont="1" applyFill="1" applyBorder="1" applyAlignment="1" applyProtection="1">
      <alignment horizontal="center" vertical="center" wrapText="1"/>
      <protection locked="0"/>
    </xf>
    <xf numFmtId="9" fontId="29" fillId="2" borderId="7" xfId="37" applyNumberFormat="1" applyFont="1" applyFill="1" applyBorder="1" applyAlignment="1" applyProtection="1">
      <alignment horizontal="center" vertical="center" wrapText="1"/>
      <protection locked="0"/>
    </xf>
    <xf numFmtId="9" fontId="29" fillId="2" borderId="35" xfId="1" applyFont="1" applyFill="1" applyBorder="1" applyAlignment="1" applyProtection="1">
      <alignment horizontal="center" vertical="center" wrapText="1"/>
      <protection locked="0"/>
    </xf>
    <xf numFmtId="0" fontId="38" fillId="2" borderId="7" xfId="36" applyFont="1" applyFill="1" applyBorder="1" applyAlignment="1" applyProtection="1">
      <alignment horizontal="center" vertical="center" wrapText="1"/>
      <protection locked="0"/>
    </xf>
    <xf numFmtId="0" fontId="26" fillId="2" borderId="4" xfId="0" applyFont="1" applyFill="1" applyBorder="1" applyAlignment="1" applyProtection="1">
      <alignment vertical="center" wrapText="1"/>
      <protection locked="0"/>
    </xf>
    <xf numFmtId="0" fontId="26" fillId="2" borderId="16" xfId="3" applyNumberFormat="1" applyFont="1" applyFill="1" applyBorder="1" applyAlignment="1" applyProtection="1">
      <alignment horizontal="center" vertical="center" wrapText="1"/>
      <protection locked="0"/>
    </xf>
    <xf numFmtId="0" fontId="29" fillId="2" borderId="9" xfId="37" applyNumberFormat="1" applyFont="1" applyFill="1" applyBorder="1" applyAlignment="1" applyProtection="1">
      <alignment horizontal="center" vertical="center" wrapText="1"/>
      <protection locked="0"/>
    </xf>
    <xf numFmtId="0" fontId="29" fillId="2" borderId="4" xfId="37" applyNumberFormat="1" applyFont="1" applyFill="1" applyBorder="1" applyAlignment="1" applyProtection="1">
      <alignment horizontal="center" vertical="center" wrapText="1"/>
      <protection locked="0"/>
    </xf>
    <xf numFmtId="0" fontId="29" fillId="2" borderId="38" xfId="37" applyNumberFormat="1" applyFont="1" applyFill="1" applyBorder="1" applyAlignment="1" applyProtection="1">
      <alignment horizontal="center" vertical="center" wrapText="1"/>
      <protection locked="0"/>
    </xf>
    <xf numFmtId="0" fontId="26" fillId="2" borderId="39" xfId="3" applyNumberFormat="1" applyFont="1" applyFill="1" applyBorder="1" applyAlignment="1" applyProtection="1">
      <alignment horizontal="center" vertical="center" wrapText="1"/>
      <protection locked="0"/>
    </xf>
    <xf numFmtId="0" fontId="29" fillId="2" borderId="11" xfId="37" applyNumberFormat="1" applyFont="1" applyFill="1" applyBorder="1" applyAlignment="1" applyProtection="1">
      <alignment horizontal="center" vertical="center" wrapText="1"/>
      <protection locked="0"/>
    </xf>
    <xf numFmtId="0" fontId="29" fillId="2" borderId="12" xfId="37" applyNumberFormat="1" applyFont="1" applyFill="1" applyBorder="1" applyAlignment="1" applyProtection="1">
      <alignment horizontal="center" vertical="center" wrapText="1"/>
      <protection locked="0"/>
    </xf>
    <xf numFmtId="0" fontId="29" fillId="2" borderId="37" xfId="37" applyNumberFormat="1" applyFont="1" applyFill="1" applyBorder="1" applyAlignment="1" applyProtection="1">
      <alignment horizontal="center" vertical="center" wrapText="1"/>
      <protection locked="0"/>
    </xf>
    <xf numFmtId="0" fontId="26" fillId="2" borderId="4" xfId="2" applyFont="1" applyFill="1" applyBorder="1" applyAlignment="1" applyProtection="1">
      <alignment horizontal="center" vertical="center" wrapText="1"/>
      <protection locked="0"/>
    </xf>
    <xf numFmtId="0" fontId="26" fillId="2" borderId="12" xfId="2" applyFont="1" applyFill="1" applyBorder="1" applyAlignment="1" applyProtection="1">
      <alignment horizontal="center" vertical="center" wrapText="1"/>
      <protection locked="0"/>
    </xf>
    <xf numFmtId="0" fontId="29" fillId="2" borderId="4" xfId="1" applyNumberFormat="1" applyFont="1" applyFill="1" applyBorder="1" applyAlignment="1" applyProtection="1">
      <alignment horizontal="center" vertical="center" wrapText="1"/>
      <protection locked="0"/>
    </xf>
    <xf numFmtId="9" fontId="29" fillId="2" borderId="4" xfId="1" applyFont="1" applyFill="1" applyBorder="1" applyAlignment="1" applyProtection="1">
      <alignment horizontal="center" vertical="center" wrapText="1"/>
      <protection locked="0"/>
    </xf>
    <xf numFmtId="165" fontId="44" fillId="2" borderId="38" xfId="0" applyNumberFormat="1" applyFont="1" applyFill="1" applyBorder="1" applyAlignment="1" applyProtection="1">
      <alignment horizontal="center"/>
      <protection locked="0"/>
    </xf>
    <xf numFmtId="9" fontId="29" fillId="2" borderId="27" xfId="37" applyNumberFormat="1" applyFont="1" applyFill="1" applyBorder="1" applyAlignment="1" applyProtection="1">
      <alignment horizontal="center" vertical="center" wrapText="1"/>
      <protection locked="0"/>
    </xf>
    <xf numFmtId="9" fontId="29" fillId="2" borderId="12" xfId="37" applyNumberFormat="1" applyFont="1" applyFill="1" applyBorder="1" applyAlignment="1" applyProtection="1">
      <alignment horizontal="center" vertical="center" wrapText="1"/>
      <protection locked="0"/>
    </xf>
    <xf numFmtId="9" fontId="29" fillId="2" borderId="37" xfId="37" applyNumberFormat="1" applyFont="1" applyFill="1" applyBorder="1" applyAlignment="1" applyProtection="1">
      <alignment horizontal="center" vertical="center" wrapText="1"/>
      <protection locked="0"/>
    </xf>
    <xf numFmtId="0" fontId="29" fillId="2" borderId="26" xfId="37" applyNumberFormat="1" applyFont="1" applyFill="1" applyBorder="1" applyAlignment="1" applyProtection="1">
      <alignment horizontal="center" vertical="center" wrapText="1"/>
      <protection locked="0"/>
    </xf>
    <xf numFmtId="0" fontId="29" fillId="2" borderId="5" xfId="37" applyNumberFormat="1" applyFont="1" applyFill="1" applyBorder="1" applyAlignment="1" applyProtection="1">
      <alignment horizontal="center" vertical="center" wrapText="1"/>
      <protection locked="0"/>
    </xf>
    <xf numFmtId="9" fontId="29" fillId="2" borderId="5" xfId="37" applyNumberFormat="1" applyFont="1" applyFill="1" applyBorder="1" applyAlignment="1" applyProtection="1">
      <alignment horizontal="center" vertical="center" wrapText="1"/>
      <protection locked="0"/>
    </xf>
    <xf numFmtId="0" fontId="26" fillId="2" borderId="5" xfId="2" applyFont="1" applyFill="1" applyBorder="1" applyAlignment="1" applyProtection="1">
      <alignment horizontal="center" vertical="center" wrapText="1"/>
      <protection locked="0"/>
    </xf>
    <xf numFmtId="0" fontId="26" fillId="2" borderId="65" xfId="3" applyNumberFormat="1" applyFont="1" applyFill="1" applyBorder="1" applyAlignment="1" applyProtection="1">
      <alignment horizontal="center" vertical="center" wrapText="1"/>
      <protection locked="0"/>
    </xf>
    <xf numFmtId="9" fontId="29" fillId="2" borderId="26" xfId="37" applyNumberFormat="1" applyFont="1" applyFill="1" applyBorder="1" applyAlignment="1" applyProtection="1">
      <alignment horizontal="center" vertical="center" wrapText="1"/>
      <protection locked="0"/>
    </xf>
    <xf numFmtId="0" fontId="26" fillId="2" borderId="4" xfId="3" applyNumberFormat="1" applyFont="1" applyFill="1" applyBorder="1" applyAlignment="1" applyProtection="1">
      <alignment horizontal="center" vertical="center" wrapText="1"/>
      <protection locked="0"/>
    </xf>
    <xf numFmtId="9" fontId="29" fillId="2" borderId="11" xfId="37" applyNumberFormat="1" applyFont="1" applyFill="1" applyBorder="1" applyAlignment="1" applyProtection="1">
      <alignment horizontal="center" vertical="center" wrapText="1"/>
      <protection locked="0"/>
    </xf>
    <xf numFmtId="9" fontId="29" fillId="2" borderId="8" xfId="1" applyFont="1" applyFill="1" applyBorder="1" applyAlignment="1" applyProtection="1">
      <alignment horizontal="center" vertical="center" wrapText="1"/>
      <protection locked="0"/>
    </xf>
    <xf numFmtId="165" fontId="44" fillId="2" borderId="35" xfId="0" applyNumberFormat="1" applyFont="1" applyFill="1" applyBorder="1" applyAlignment="1" applyProtection="1">
      <alignment horizontal="center"/>
      <protection locked="0"/>
    </xf>
    <xf numFmtId="0" fontId="29" fillId="2" borderId="5" xfId="1" applyNumberFormat="1" applyFont="1" applyFill="1" applyBorder="1" applyAlignment="1" applyProtection="1">
      <alignment horizontal="center" vertical="center" wrapText="1"/>
      <protection locked="0"/>
    </xf>
    <xf numFmtId="0" fontId="29" fillId="2" borderId="27" xfId="37" applyNumberFormat="1" applyFont="1" applyFill="1" applyBorder="1" applyAlignment="1" applyProtection="1">
      <alignment horizontal="center" vertical="center" wrapText="1"/>
      <protection locked="0"/>
    </xf>
    <xf numFmtId="0" fontId="29" fillId="2" borderId="16" xfId="3" applyNumberFormat="1" applyFont="1" applyFill="1" applyBorder="1" applyAlignment="1" applyProtection="1">
      <alignment horizontal="center" vertical="center" wrapText="1"/>
      <protection locked="0"/>
    </xf>
    <xf numFmtId="0" fontId="36" fillId="2" borderId="4" xfId="36" applyFont="1" applyFill="1" applyBorder="1" applyAlignment="1" applyProtection="1">
      <alignment horizontal="center" vertical="center" wrapText="1"/>
      <protection locked="0"/>
    </xf>
    <xf numFmtId="0" fontId="26" fillId="2" borderId="7" xfId="0" applyFont="1" applyFill="1" applyBorder="1" applyAlignment="1" applyProtection="1">
      <alignment horizontal="left" vertical="center" wrapText="1"/>
      <protection locked="0"/>
    </xf>
    <xf numFmtId="0" fontId="29" fillId="2" borderId="4" xfId="0" applyFont="1" applyFill="1" applyBorder="1" applyAlignment="1" applyProtection="1">
      <alignment horizontal="left" vertical="center" wrapText="1"/>
      <protection locked="0"/>
    </xf>
    <xf numFmtId="165" fontId="44" fillId="2" borderId="60" xfId="0" applyNumberFormat="1" applyFont="1" applyFill="1" applyBorder="1" applyAlignment="1" applyProtection="1">
      <alignment horizontal="center"/>
      <protection locked="0"/>
    </xf>
    <xf numFmtId="9" fontId="29" fillId="2" borderId="50" xfId="1" applyFont="1" applyFill="1" applyBorder="1" applyAlignment="1" applyProtection="1">
      <alignment horizontal="center" vertical="center" wrapText="1"/>
      <protection locked="0"/>
    </xf>
    <xf numFmtId="9" fontId="29" fillId="2" borderId="20" xfId="1" applyFont="1" applyFill="1" applyBorder="1" applyAlignment="1" applyProtection="1">
      <alignment horizontal="center" vertical="center" wrapText="1"/>
      <protection locked="0"/>
    </xf>
    <xf numFmtId="4" fontId="38" fillId="2" borderId="35" xfId="36" applyNumberFormat="1" applyFont="1" applyFill="1" applyBorder="1" applyAlignment="1" applyProtection="1">
      <alignment horizontal="center" vertical="center" wrapText="1"/>
      <protection locked="0"/>
    </xf>
    <xf numFmtId="9" fontId="29" fillId="2" borderId="5" xfId="1" applyNumberFormat="1" applyFont="1" applyFill="1" applyBorder="1" applyAlignment="1" applyProtection="1">
      <alignment horizontal="center" vertical="center" wrapText="1"/>
      <protection locked="0"/>
    </xf>
    <xf numFmtId="0" fontId="26" fillId="2" borderId="38" xfId="36" applyFont="1" applyFill="1" applyBorder="1" applyAlignment="1" applyProtection="1">
      <alignment horizontal="center" vertical="center" wrapText="1"/>
      <protection locked="0"/>
    </xf>
    <xf numFmtId="9" fontId="29" fillId="2" borderId="12" xfId="1" applyNumberFormat="1" applyFont="1" applyFill="1" applyBorder="1" applyAlignment="1" applyProtection="1">
      <alignment horizontal="center" vertical="center" wrapText="1"/>
      <protection locked="0"/>
    </xf>
    <xf numFmtId="0" fontId="53" fillId="2" borderId="7" xfId="2" applyFont="1" applyFill="1" applyBorder="1" applyAlignment="1" applyProtection="1">
      <alignment horizontal="left" vertical="center" wrapText="1"/>
      <protection locked="0"/>
    </xf>
    <xf numFmtId="0" fontId="53" fillId="2" borderId="7" xfId="0" applyFont="1" applyFill="1" applyBorder="1" applyAlignment="1" applyProtection="1">
      <alignment horizontal="center" vertical="center" wrapText="1"/>
      <protection locked="0"/>
    </xf>
    <xf numFmtId="0" fontId="53" fillId="2" borderId="7" xfId="2" applyFont="1" applyFill="1" applyBorder="1" applyAlignment="1" applyProtection="1">
      <alignment horizontal="center" vertical="center" wrapText="1"/>
      <protection locked="0"/>
    </xf>
    <xf numFmtId="0" fontId="53" fillId="2" borderId="23" xfId="3" applyNumberFormat="1" applyFont="1" applyFill="1" applyBorder="1" applyAlignment="1" applyProtection="1">
      <alignment horizontal="center" vertical="center" wrapText="1"/>
      <protection locked="0"/>
    </xf>
    <xf numFmtId="0" fontId="53" fillId="2" borderId="6" xfId="37" applyNumberFormat="1" applyFont="1" applyFill="1" applyBorder="1" applyAlignment="1" applyProtection="1">
      <alignment horizontal="center" vertical="center" wrapText="1"/>
      <protection locked="0"/>
    </xf>
    <xf numFmtId="0" fontId="53" fillId="2" borderId="7" xfId="37" applyNumberFormat="1" applyFont="1" applyFill="1" applyBorder="1" applyAlignment="1" applyProtection="1">
      <alignment horizontal="center" vertical="center" wrapText="1"/>
      <protection locked="0"/>
    </xf>
    <xf numFmtId="0" fontId="53" fillId="2" borderId="35" xfId="37" applyNumberFormat="1" applyFont="1" applyFill="1" applyBorder="1" applyAlignment="1" applyProtection="1">
      <alignment horizontal="center" vertical="center" wrapText="1"/>
      <protection locked="0"/>
    </xf>
    <xf numFmtId="0" fontId="53" fillId="2" borderId="24" xfId="0" applyFont="1" applyFill="1" applyBorder="1" applyAlignment="1" applyProtection="1">
      <alignment horizontal="center" vertical="center" wrapText="1"/>
      <protection locked="0"/>
    </xf>
    <xf numFmtId="0" fontId="38" fillId="2" borderId="4" xfId="0" applyFont="1" applyFill="1" applyBorder="1" applyAlignment="1" applyProtection="1">
      <alignment horizontal="center" vertical="center" wrapText="1"/>
      <protection locked="0"/>
    </xf>
    <xf numFmtId="0" fontId="53" fillId="2" borderId="12" xfId="0" applyFont="1" applyFill="1" applyBorder="1" applyAlignment="1" applyProtection="1">
      <alignment vertical="center" wrapText="1"/>
      <protection locked="0"/>
    </xf>
    <xf numFmtId="0" fontId="53" fillId="2" borderId="12" xfId="0" applyFont="1" applyFill="1" applyBorder="1" applyAlignment="1" applyProtection="1">
      <alignment horizontal="center" vertical="center" wrapText="1"/>
      <protection locked="0"/>
    </xf>
    <xf numFmtId="3" fontId="53" fillId="2" borderId="12" xfId="3" applyNumberFormat="1" applyFont="1" applyFill="1" applyBorder="1" applyAlignment="1" applyProtection="1">
      <alignment horizontal="center" vertical="center" wrapText="1"/>
      <protection locked="0"/>
    </xf>
    <xf numFmtId="3" fontId="36" fillId="2" borderId="12" xfId="37" applyNumberFormat="1" applyFont="1" applyFill="1" applyBorder="1" applyAlignment="1" applyProtection="1">
      <alignment horizontal="center" vertical="center" wrapText="1"/>
      <protection locked="0"/>
    </xf>
    <xf numFmtId="0" fontId="36" fillId="2" borderId="12" xfId="46" applyNumberFormat="1" applyFont="1" applyFill="1" applyBorder="1" applyAlignment="1" applyProtection="1">
      <alignment horizontal="center" vertical="center" wrapText="1"/>
      <protection locked="0"/>
    </xf>
    <xf numFmtId="0" fontId="36" fillId="2" borderId="12" xfId="1" applyNumberFormat="1" applyFont="1" applyFill="1" applyBorder="1" applyAlignment="1" applyProtection="1">
      <alignment horizontal="center" vertical="center" wrapText="1"/>
      <protection locked="0"/>
    </xf>
    <xf numFmtId="0" fontId="36" fillId="2" borderId="12" xfId="0" applyFont="1" applyFill="1" applyBorder="1" applyAlignment="1" applyProtection="1">
      <alignment horizontal="center" vertical="center" wrapText="1"/>
      <protection locked="0"/>
    </xf>
    <xf numFmtId="0" fontId="36" fillId="2" borderId="7" xfId="3" applyFont="1" applyFill="1" applyBorder="1" applyAlignment="1" applyProtection="1">
      <alignment horizontal="center" vertical="center" wrapText="1"/>
      <protection locked="0"/>
    </xf>
    <xf numFmtId="0" fontId="53" fillId="2" borderId="4" xfId="2" applyFont="1" applyFill="1" applyBorder="1" applyAlignment="1" applyProtection="1">
      <alignment horizontal="left" vertical="center" wrapText="1"/>
      <protection locked="0"/>
    </xf>
    <xf numFmtId="0" fontId="53" fillId="2" borderId="4" xfId="0" applyFont="1" applyFill="1" applyBorder="1" applyAlignment="1" applyProtection="1">
      <alignment horizontal="center" vertical="center" wrapText="1"/>
      <protection locked="0"/>
    </xf>
    <xf numFmtId="0" fontId="53" fillId="2" borderId="4" xfId="2" applyFont="1" applyFill="1" applyBorder="1" applyAlignment="1" applyProtection="1">
      <alignment horizontal="center" vertical="center" wrapText="1"/>
      <protection locked="0"/>
    </xf>
    <xf numFmtId="0" fontId="53" fillId="2" borderId="16" xfId="3" applyNumberFormat="1" applyFont="1" applyFill="1" applyBorder="1" applyAlignment="1" applyProtection="1">
      <alignment horizontal="center" vertical="center" wrapText="1"/>
      <protection locked="0"/>
    </xf>
    <xf numFmtId="0" fontId="53" fillId="2" borderId="9" xfId="37" applyNumberFormat="1" applyFont="1" applyFill="1" applyBorder="1" applyAlignment="1" applyProtection="1">
      <alignment horizontal="center" vertical="center" wrapText="1"/>
      <protection locked="0"/>
    </xf>
    <xf numFmtId="0" fontId="53" fillId="2" borderId="4" xfId="37" applyNumberFormat="1" applyFont="1" applyFill="1" applyBorder="1" applyAlignment="1" applyProtection="1">
      <alignment horizontal="center" vertical="center" wrapText="1"/>
      <protection locked="0"/>
    </xf>
    <xf numFmtId="0" fontId="53" fillId="2" borderId="38" xfId="37" applyNumberFormat="1" applyFont="1" applyFill="1" applyBorder="1" applyAlignment="1" applyProtection="1">
      <alignment horizontal="center" vertical="center" wrapText="1"/>
      <protection locked="0"/>
    </xf>
    <xf numFmtId="0" fontId="53" fillId="2" borderId="0" xfId="0" applyFont="1" applyFill="1" applyAlignment="1">
      <alignment horizontal="center" vertical="center" wrapText="1"/>
    </xf>
    <xf numFmtId="0" fontId="54" fillId="2" borderId="38" xfId="0" applyFont="1" applyFill="1" applyBorder="1" applyAlignment="1" applyProtection="1">
      <alignment horizontal="center"/>
      <protection locked="0"/>
    </xf>
    <xf numFmtId="0" fontId="53" fillId="2" borderId="12" xfId="2" applyFont="1" applyFill="1" applyBorder="1" applyAlignment="1" applyProtection="1">
      <alignment horizontal="left" vertical="center" wrapText="1"/>
      <protection locked="0"/>
    </xf>
    <xf numFmtId="0" fontId="53" fillId="2" borderId="5" xfId="2" applyFont="1" applyFill="1" applyBorder="1" applyAlignment="1" applyProtection="1">
      <alignment horizontal="center" vertical="center" wrapText="1"/>
      <protection locked="0"/>
    </xf>
    <xf numFmtId="0" fontId="53" fillId="2" borderId="5" xfId="3" applyNumberFormat="1" applyFont="1" applyFill="1" applyBorder="1" applyAlignment="1" applyProtection="1">
      <alignment horizontal="center" vertical="center" wrapText="1"/>
      <protection locked="0"/>
    </xf>
    <xf numFmtId="0" fontId="53" fillId="2" borderId="12" xfId="37" applyNumberFormat="1" applyFont="1" applyFill="1" applyBorder="1" applyAlignment="1" applyProtection="1">
      <alignment horizontal="center" vertical="center" wrapText="1"/>
      <protection locked="0"/>
    </xf>
    <xf numFmtId="0" fontId="53" fillId="2" borderId="12" xfId="2" applyFont="1" applyFill="1" applyBorder="1" applyAlignment="1" applyProtection="1">
      <alignment horizontal="center" vertical="center" wrapText="1"/>
      <protection locked="0"/>
    </xf>
    <xf numFmtId="0" fontId="36" fillId="2" borderId="12" xfId="36" applyFont="1" applyFill="1" applyBorder="1" applyAlignment="1" applyProtection="1">
      <alignment horizontal="center" vertical="center" wrapText="1"/>
      <protection locked="0"/>
    </xf>
    <xf numFmtId="165" fontId="53" fillId="2" borderId="37" xfId="36" applyNumberFormat="1" applyFont="1" applyFill="1" applyBorder="1" applyAlignment="1" applyProtection="1">
      <alignment horizontal="center" vertical="center" wrapText="1"/>
      <protection locked="0"/>
    </xf>
    <xf numFmtId="0" fontId="38" fillId="2" borderId="4" xfId="2" applyFont="1" applyFill="1" applyBorder="1" applyAlignment="1">
      <alignment horizontal="center" vertical="center" wrapText="1"/>
    </xf>
    <xf numFmtId="9" fontId="29" fillId="2" borderId="6" xfId="1" applyFont="1" applyFill="1" applyBorder="1" applyAlignment="1" applyProtection="1">
      <alignment horizontal="center" vertical="center" wrapText="1"/>
      <protection locked="0"/>
    </xf>
    <xf numFmtId="9" fontId="29" fillId="2" borderId="7" xfId="1" applyFont="1" applyFill="1" applyBorder="1" applyAlignment="1" applyProtection="1">
      <alignment horizontal="center" vertical="center" wrapText="1"/>
      <protection locked="0"/>
    </xf>
    <xf numFmtId="0" fontId="27" fillId="2" borderId="20" xfId="36" applyFont="1" applyFill="1" applyBorder="1" applyAlignment="1" applyProtection="1">
      <alignment vertical="center" wrapText="1"/>
      <protection locked="0"/>
    </xf>
    <xf numFmtId="0" fontId="27" fillId="2" borderId="25" xfId="36" applyFont="1" applyFill="1" applyBorder="1" applyAlignment="1" applyProtection="1">
      <alignment vertical="center" wrapText="1"/>
      <protection locked="0"/>
    </xf>
    <xf numFmtId="0" fontId="27" fillId="2" borderId="36" xfId="36" applyFont="1" applyFill="1" applyBorder="1" applyAlignment="1" applyProtection="1">
      <alignment vertical="center" wrapText="1"/>
      <protection locked="0"/>
    </xf>
    <xf numFmtId="9" fontId="29" fillId="2" borderId="5" xfId="1" applyFont="1" applyFill="1" applyBorder="1" applyAlignment="1" applyProtection="1">
      <alignment horizontal="center" vertical="center" wrapText="1"/>
      <protection locked="0"/>
    </xf>
    <xf numFmtId="9" fontId="29" fillId="2" borderId="26" xfId="1" applyFont="1" applyFill="1" applyBorder="1" applyAlignment="1" applyProtection="1">
      <alignment horizontal="center" vertical="center" wrapText="1"/>
      <protection locked="0"/>
    </xf>
    <xf numFmtId="0" fontId="26" fillId="2" borderId="4" xfId="2" applyFont="1" applyFill="1" applyBorder="1" applyAlignment="1">
      <alignment horizontal="left" vertical="center" wrapText="1"/>
    </xf>
    <xf numFmtId="0" fontId="26" fillId="2" borderId="10" xfId="2" applyFont="1" applyFill="1" applyBorder="1" applyAlignment="1">
      <alignment horizontal="center" vertical="center" wrapText="1"/>
    </xf>
    <xf numFmtId="0" fontId="26" fillId="2" borderId="28" xfId="2" applyFont="1" applyFill="1" applyBorder="1" applyAlignment="1">
      <alignment horizontal="center" vertical="center" wrapText="1"/>
    </xf>
    <xf numFmtId="0" fontId="29" fillId="2" borderId="28" xfId="2" applyFont="1" applyFill="1" applyBorder="1" applyAlignment="1">
      <alignment horizontal="center" vertical="center" wrapText="1"/>
    </xf>
    <xf numFmtId="165" fontId="26" fillId="2" borderId="4" xfId="36" applyNumberFormat="1" applyFont="1" applyFill="1" applyBorder="1" applyAlignment="1">
      <alignment horizontal="center" vertical="center" wrapText="1"/>
    </xf>
    <xf numFmtId="0" fontId="27" fillId="2" borderId="54" xfId="0" applyFont="1" applyFill="1" applyBorder="1" applyAlignment="1">
      <alignment horizontal="left" vertical="center" wrapText="1"/>
    </xf>
    <xf numFmtId="0" fontId="26" fillId="2" borderId="24" xfId="0" applyFont="1" applyFill="1" applyBorder="1" applyAlignment="1" applyProtection="1">
      <alignment vertical="center" wrapText="1"/>
      <protection locked="0"/>
    </xf>
    <xf numFmtId="0" fontId="26" fillId="2" borderId="23" xfId="0" applyFont="1" applyFill="1" applyBorder="1" applyAlignment="1" applyProtection="1">
      <alignment horizontal="center" vertical="center" wrapText="1"/>
      <protection locked="0"/>
    </xf>
    <xf numFmtId="0" fontId="55" fillId="2" borderId="4" xfId="0" applyFont="1" applyFill="1" applyBorder="1" applyAlignment="1">
      <alignment horizontal="left" vertical="center" wrapText="1"/>
    </xf>
    <xf numFmtId="0" fontId="55" fillId="2" borderId="4" xfId="0" applyFont="1" applyFill="1" applyBorder="1" applyAlignment="1">
      <alignment horizontal="center" vertical="center" wrapText="1"/>
    </xf>
    <xf numFmtId="0" fontId="27" fillId="2" borderId="4" xfId="0" applyFont="1" applyFill="1" applyBorder="1" applyAlignment="1">
      <alignment vertical="center" wrapText="1"/>
    </xf>
    <xf numFmtId="0" fontId="55" fillId="2" borderId="14" xfId="0" applyFont="1" applyFill="1" applyBorder="1" applyAlignment="1" applyProtection="1">
      <alignment vertical="center" wrapText="1"/>
      <protection locked="0"/>
    </xf>
    <xf numFmtId="0" fontId="29" fillId="2" borderId="18" xfId="37" applyNumberFormat="1" applyFont="1" applyFill="1" applyBorder="1" applyAlignment="1" applyProtection="1">
      <alignment horizontal="center" vertical="center" wrapText="1"/>
      <protection locked="0"/>
    </xf>
    <xf numFmtId="0" fontId="26" fillId="2" borderId="31" xfId="0" applyFont="1" applyFill="1" applyBorder="1" applyAlignment="1" applyProtection="1">
      <alignment horizontal="center" vertical="center" wrapText="1"/>
      <protection locked="0"/>
    </xf>
    <xf numFmtId="0" fontId="38" fillId="2" borderId="14" xfId="36" applyFont="1" applyFill="1" applyBorder="1" applyAlignment="1" applyProtection="1">
      <alignment horizontal="center" vertical="center" wrapText="1"/>
      <protection locked="0"/>
    </xf>
    <xf numFmtId="0" fontId="27" fillId="2" borderId="4" xfId="0" applyFont="1" applyFill="1" applyBorder="1" applyAlignment="1">
      <alignment horizontal="left" wrapText="1"/>
    </xf>
    <xf numFmtId="0" fontId="26" fillId="2" borderId="14" xfId="0" applyFont="1" applyFill="1" applyBorder="1" applyAlignment="1" applyProtection="1">
      <alignment vertical="center" wrapText="1"/>
      <protection locked="0"/>
    </xf>
    <xf numFmtId="0" fontId="26" fillId="2" borderId="42" xfId="3" applyNumberFormat="1" applyFont="1" applyFill="1" applyBorder="1" applyAlignment="1" applyProtection="1">
      <alignment horizontal="center" vertical="center" wrapText="1"/>
      <protection locked="0"/>
    </xf>
    <xf numFmtId="0" fontId="26" fillId="2" borderId="16" xfId="0" applyFont="1" applyFill="1" applyBorder="1" applyAlignment="1" applyProtection="1">
      <alignment horizontal="center" vertical="center" wrapText="1"/>
      <protection locked="0"/>
    </xf>
    <xf numFmtId="9" fontId="29" fillId="2" borderId="40" xfId="1" applyFont="1" applyFill="1" applyBorder="1" applyAlignment="1" applyProtection="1">
      <alignment horizontal="center" vertical="center" wrapText="1"/>
      <protection locked="0"/>
    </xf>
    <xf numFmtId="0" fontId="26" fillId="2" borderId="4" xfId="36" applyFont="1" applyFill="1" applyBorder="1" applyAlignment="1" applyProtection="1">
      <alignment vertical="center" wrapText="1"/>
      <protection locked="0"/>
    </xf>
    <xf numFmtId="0" fontId="55" fillId="2" borderId="47" xfId="0" applyFont="1" applyFill="1" applyBorder="1" applyAlignment="1">
      <alignment vertical="center" wrapText="1"/>
    </xf>
    <xf numFmtId="0" fontId="26" fillId="2" borderId="65" xfId="0" applyFont="1" applyFill="1" applyBorder="1" applyAlignment="1" applyProtection="1">
      <alignment horizontal="center" vertical="center" wrapText="1"/>
      <protection locked="0"/>
    </xf>
    <xf numFmtId="3" fontId="55" fillId="2" borderId="4" xfId="3" applyNumberFormat="1" applyFont="1" applyFill="1" applyBorder="1" applyAlignment="1" applyProtection="1">
      <alignment horizontal="center" vertical="center" wrapText="1"/>
      <protection locked="0"/>
    </xf>
    <xf numFmtId="0" fontId="26" fillId="2" borderId="40" xfId="0" applyFont="1" applyFill="1" applyBorder="1" applyAlignment="1" applyProtection="1">
      <alignment horizontal="center" vertical="center" wrapText="1"/>
      <protection locked="0"/>
    </xf>
    <xf numFmtId="0" fontId="38" fillId="2" borderId="5" xfId="36" applyFont="1" applyFill="1" applyBorder="1" applyAlignment="1" applyProtection="1">
      <alignment horizontal="center" vertical="center" wrapText="1"/>
      <protection locked="0"/>
    </xf>
    <xf numFmtId="0" fontId="26" fillId="2" borderId="51" xfId="36" applyFont="1" applyFill="1" applyBorder="1" applyAlignment="1" applyProtection="1">
      <alignment vertical="center" wrapText="1"/>
      <protection locked="0"/>
    </xf>
    <xf numFmtId="0" fontId="55" fillId="2" borderId="53" xfId="0" applyFont="1" applyFill="1" applyBorder="1" applyAlignment="1">
      <alignment vertical="center" wrapText="1"/>
    </xf>
    <xf numFmtId="0" fontId="55" fillId="2" borderId="48" xfId="0" applyFont="1" applyFill="1" applyBorder="1" applyAlignment="1">
      <alignment horizontal="center" vertical="center" wrapText="1"/>
    </xf>
    <xf numFmtId="0" fontId="27" fillId="2" borderId="4" xfId="36" applyFont="1" applyFill="1" applyBorder="1" applyAlignment="1" applyProtection="1">
      <alignment vertical="center" wrapText="1"/>
      <protection locked="0"/>
    </xf>
    <xf numFmtId="0" fontId="26" fillId="2" borderId="30" xfId="3" applyNumberFormat="1" applyFont="1" applyFill="1" applyBorder="1" applyAlignment="1" applyProtection="1">
      <alignment horizontal="center" vertical="center" wrapText="1"/>
      <protection locked="0"/>
    </xf>
    <xf numFmtId="0" fontId="29" fillId="2" borderId="36" xfId="37" applyNumberFormat="1" applyFont="1" applyFill="1" applyBorder="1" applyAlignment="1" applyProtection="1">
      <alignment horizontal="center" vertical="center" wrapText="1"/>
      <protection locked="0"/>
    </xf>
    <xf numFmtId="9" fontId="29" fillId="2" borderId="13" xfId="1" applyFont="1" applyFill="1" applyBorder="1" applyAlignment="1" applyProtection="1">
      <alignment horizontal="center" vertical="center" wrapText="1"/>
      <protection locked="0"/>
    </xf>
    <xf numFmtId="0" fontId="29" fillId="2" borderId="13" xfId="37" applyNumberFormat="1" applyFont="1" applyFill="1" applyBorder="1" applyAlignment="1" applyProtection="1">
      <alignment horizontal="center" vertical="center" wrapText="1"/>
      <protection locked="0"/>
    </xf>
    <xf numFmtId="9" fontId="29" fillId="2" borderId="51" xfId="37" applyNumberFormat="1" applyFont="1" applyFill="1" applyBorder="1" applyAlignment="1" applyProtection="1">
      <alignment horizontal="center" vertical="center" wrapText="1"/>
      <protection locked="0"/>
    </xf>
    <xf numFmtId="0" fontId="26" fillId="2" borderId="29" xfId="0" applyFont="1" applyFill="1" applyBorder="1" applyAlignment="1" applyProtection="1">
      <alignment horizontal="center" vertical="center" wrapText="1"/>
      <protection locked="0"/>
    </xf>
    <xf numFmtId="0" fontId="38" fillId="2" borderId="10" xfId="36" applyFont="1" applyFill="1" applyBorder="1" applyAlignment="1" applyProtection="1">
      <alignment horizontal="center" vertical="center" wrapText="1"/>
      <protection locked="0"/>
    </xf>
    <xf numFmtId="0" fontId="26" fillId="2" borderId="6" xfId="0" applyFont="1" applyFill="1" applyBorder="1" applyAlignment="1">
      <alignment horizontal="left" vertical="center" wrapText="1"/>
    </xf>
    <xf numFmtId="0" fontId="38" fillId="2" borderId="7" xfId="0" applyFont="1" applyFill="1" applyBorder="1" applyAlignment="1">
      <alignment horizontal="center" vertical="center" wrapText="1"/>
    </xf>
    <xf numFmtId="0" fontId="38" fillId="2" borderId="7" xfId="2" applyFont="1" applyFill="1" applyBorder="1" applyAlignment="1">
      <alignment horizontal="center" vertical="center" wrapText="1"/>
    </xf>
    <xf numFmtId="0" fontId="38" fillId="2" borderId="23" xfId="3" applyNumberFormat="1" applyFont="1" applyFill="1" applyBorder="1" applyAlignment="1">
      <alignment horizontal="center" vertical="center" wrapText="1"/>
    </xf>
    <xf numFmtId="9" fontId="5" fillId="2" borderId="7" xfId="1" applyFont="1" applyFill="1" applyBorder="1" applyAlignment="1" applyProtection="1">
      <alignment horizontal="center" vertical="center" wrapText="1"/>
      <protection locked="0"/>
    </xf>
    <xf numFmtId="9" fontId="5" fillId="2" borderId="7" xfId="37" applyNumberFormat="1" applyFont="1" applyFill="1" applyBorder="1" applyAlignment="1" applyProtection="1">
      <alignment horizontal="center" vertical="center" wrapText="1"/>
      <protection locked="0"/>
    </xf>
    <xf numFmtId="9" fontId="5" fillId="2" borderId="23" xfId="1" applyFont="1" applyFill="1" applyBorder="1" applyAlignment="1" applyProtection="1">
      <alignment horizontal="center" vertical="center" wrapText="1"/>
      <protection locked="0"/>
    </xf>
    <xf numFmtId="9" fontId="5" fillId="2" borderId="54" xfId="37" applyNumberFormat="1" applyFont="1" applyFill="1" applyBorder="1" applyAlignment="1" applyProtection="1">
      <alignment horizontal="center" vertical="center" wrapText="1"/>
      <protection locked="0"/>
    </xf>
    <xf numFmtId="0" fontId="38" fillId="2" borderId="6" xfId="0" applyFont="1" applyFill="1" applyBorder="1" applyAlignment="1" applyProtection="1">
      <alignment horizontal="center" vertical="center" wrapText="1"/>
      <protection locked="0"/>
    </xf>
    <xf numFmtId="0" fontId="26" fillId="2" borderId="9" xfId="2" applyFont="1" applyFill="1" applyBorder="1" applyAlignment="1" applyProtection="1">
      <alignment horizontal="left" vertical="center" wrapText="1"/>
      <protection locked="0"/>
    </xf>
    <xf numFmtId="0" fontId="26" fillId="2" borderId="9" xfId="0" applyFont="1" applyFill="1" applyBorder="1" applyAlignment="1" applyProtection="1">
      <alignment horizontal="left" vertical="center" wrapText="1"/>
      <protection locked="0"/>
    </xf>
    <xf numFmtId="0" fontId="26" fillId="2" borderId="5" xfId="0" applyFont="1" applyFill="1" applyBorder="1" applyAlignment="1" applyProtection="1">
      <alignment horizontal="center" vertical="center" wrapText="1"/>
      <protection locked="0"/>
    </xf>
    <xf numFmtId="9" fontId="29" fillId="2" borderId="4" xfId="37" applyNumberFormat="1" applyFont="1" applyFill="1" applyBorder="1" applyAlignment="1" applyProtection="1">
      <alignment horizontal="center" vertical="center" wrapText="1"/>
      <protection locked="0"/>
    </xf>
    <xf numFmtId="0" fontId="38" fillId="2" borderId="18" xfId="0" applyFont="1" applyFill="1" applyBorder="1" applyAlignment="1" applyProtection="1">
      <alignment horizontal="center" vertical="center" wrapText="1"/>
      <protection locked="0"/>
    </xf>
    <xf numFmtId="0" fontId="26" fillId="2" borderId="12" xfId="2" applyFont="1" applyFill="1" applyBorder="1" applyAlignment="1">
      <alignment horizontal="left" vertical="center" wrapText="1"/>
    </xf>
    <xf numFmtId="0" fontId="38" fillId="2" borderId="4" xfId="0" applyFont="1" applyFill="1" applyBorder="1" applyAlignment="1">
      <alignment horizontal="center" vertical="center" wrapText="1"/>
    </xf>
    <xf numFmtId="9" fontId="38" fillId="2" borderId="4" xfId="3" applyNumberFormat="1" applyFont="1" applyFill="1" applyBorder="1" applyAlignment="1" applyProtection="1">
      <alignment horizontal="center" vertical="center" wrapText="1"/>
      <protection locked="0"/>
    </xf>
    <xf numFmtId="9" fontId="5" fillId="2" borderId="4" xfId="1" applyFont="1" applyFill="1" applyBorder="1" applyAlignment="1" applyProtection="1">
      <alignment horizontal="center" vertical="center" wrapText="1"/>
      <protection locked="0"/>
    </xf>
    <xf numFmtId="0" fontId="26" fillId="2" borderId="11" xfId="2" applyFont="1" applyFill="1" applyBorder="1" applyAlignment="1" applyProtection="1">
      <alignment horizontal="left" vertical="center" wrapText="1"/>
      <protection locked="0"/>
    </xf>
    <xf numFmtId="0" fontId="26" fillId="2" borderId="11" xfId="0" applyFont="1" applyFill="1" applyBorder="1" applyAlignment="1" applyProtection="1">
      <alignment horizontal="center" vertical="center" wrapText="1"/>
      <protection locked="0"/>
    </xf>
    <xf numFmtId="0" fontId="29" fillId="2" borderId="10" xfId="0" applyFont="1" applyFill="1" applyBorder="1" applyAlignment="1" applyProtection="1">
      <alignment horizontal="left" vertical="center" wrapText="1"/>
      <protection locked="0"/>
    </xf>
    <xf numFmtId="0" fontId="29" fillId="2" borderId="10" xfId="0" applyFont="1" applyFill="1" applyBorder="1" applyAlignment="1" applyProtection="1">
      <alignment horizontal="center" vertical="center" wrapText="1"/>
      <protection locked="0"/>
    </xf>
    <xf numFmtId="0" fontId="29" fillId="2" borderId="28" xfId="3" applyNumberFormat="1" applyFont="1" applyFill="1" applyBorder="1" applyAlignment="1" applyProtection="1">
      <alignment horizontal="center" vertical="center" wrapText="1"/>
      <protection locked="0"/>
    </xf>
    <xf numFmtId="9" fontId="29" fillId="2" borderId="25" xfId="37" applyNumberFormat="1" applyFont="1" applyFill="1" applyBorder="1" applyAlignment="1" applyProtection="1">
      <alignment horizontal="center" vertical="center" wrapText="1"/>
      <protection locked="0"/>
    </xf>
    <xf numFmtId="9" fontId="29" fillId="2" borderId="10" xfId="37" applyNumberFormat="1" applyFont="1" applyFill="1" applyBorder="1" applyAlignment="1" applyProtection="1">
      <alignment horizontal="center" vertical="center" wrapText="1"/>
      <protection locked="0"/>
    </xf>
    <xf numFmtId="9" fontId="29" fillId="2" borderId="10" xfId="1" applyFont="1" applyFill="1" applyBorder="1" applyAlignment="1" applyProtection="1">
      <alignment horizontal="center" vertical="center" wrapText="1"/>
      <protection locked="0"/>
    </xf>
    <xf numFmtId="0" fontId="29" fillId="2" borderId="29" xfId="0" applyFont="1" applyFill="1" applyBorder="1" applyAlignment="1" applyProtection="1">
      <alignment horizontal="center" vertical="center" wrapText="1"/>
      <protection locked="0"/>
    </xf>
    <xf numFmtId="0" fontId="5" fillId="2" borderId="10" xfId="36" applyFont="1" applyFill="1" applyBorder="1" applyAlignment="1" applyProtection="1">
      <alignment horizontal="center" vertical="center" wrapText="1"/>
      <protection locked="0"/>
    </xf>
    <xf numFmtId="165" fontId="58" fillId="2" borderId="51" xfId="0" applyNumberFormat="1" applyFont="1" applyFill="1" applyBorder="1" applyAlignment="1" applyProtection="1">
      <alignment horizontal="center"/>
      <protection locked="0"/>
    </xf>
    <xf numFmtId="0" fontId="29" fillId="2" borderId="4" xfId="2" applyFont="1" applyFill="1" applyBorder="1" applyAlignment="1" applyProtection="1">
      <alignment horizontal="left" vertical="center" wrapText="1"/>
      <protection locked="0"/>
    </xf>
    <xf numFmtId="0" fontId="29" fillId="2" borderId="4" xfId="3" applyNumberFormat="1" applyFont="1" applyFill="1" applyBorder="1" applyAlignment="1" applyProtection="1">
      <alignment horizontal="center" vertical="center" wrapText="1"/>
      <protection locked="0"/>
    </xf>
    <xf numFmtId="0" fontId="5" fillId="2" borderId="4" xfId="36" applyFont="1" applyFill="1" applyBorder="1" applyAlignment="1" applyProtection="1">
      <alignment horizontal="center" vertical="center" wrapText="1"/>
      <protection locked="0"/>
    </xf>
    <xf numFmtId="165" fontId="58" fillId="2" borderId="27" xfId="0" applyNumberFormat="1" applyFont="1" applyFill="1" applyBorder="1" applyAlignment="1" applyProtection="1">
      <alignment horizontal="center"/>
      <protection locked="0"/>
    </xf>
    <xf numFmtId="165" fontId="26" fillId="2" borderId="4" xfId="36" applyNumberFormat="1" applyFont="1" applyFill="1" applyBorder="1" applyAlignment="1" applyProtection="1">
      <alignment horizontal="center" vertical="center" wrapText="1"/>
      <protection locked="0"/>
    </xf>
    <xf numFmtId="0" fontId="26" fillId="2" borderId="12" xfId="0" applyFont="1" applyFill="1" applyBorder="1" applyAlignment="1" applyProtection="1">
      <alignment horizontal="left" vertical="center" wrapText="1"/>
      <protection locked="0"/>
    </xf>
    <xf numFmtId="165" fontId="26" fillId="2" borderId="63" xfId="36" applyNumberFormat="1" applyFont="1" applyFill="1" applyBorder="1" applyAlignment="1" applyProtection="1">
      <alignment horizontal="center" vertical="center" wrapText="1"/>
      <protection locked="0"/>
    </xf>
    <xf numFmtId="9" fontId="29" fillId="2" borderId="20" xfId="37" applyNumberFormat="1" applyFont="1" applyFill="1" applyBorder="1" applyAlignment="1" applyProtection="1">
      <alignment horizontal="center" vertical="center" wrapText="1"/>
      <protection locked="0"/>
    </xf>
    <xf numFmtId="9" fontId="29" fillId="2" borderId="8" xfId="37" applyNumberFormat="1" applyFont="1" applyFill="1" applyBorder="1" applyAlignment="1" applyProtection="1">
      <alignment horizontal="center" vertical="center" wrapText="1"/>
      <protection locked="0"/>
    </xf>
    <xf numFmtId="9" fontId="29" fillId="2" borderId="50" xfId="37" applyNumberFormat="1" applyFont="1" applyFill="1" applyBorder="1" applyAlignment="1" applyProtection="1">
      <alignment horizontal="center" vertical="center" wrapText="1"/>
      <protection locked="0"/>
    </xf>
    <xf numFmtId="0" fontId="26" fillId="2" borderId="12" xfId="3" applyNumberFormat="1" applyFont="1" applyFill="1" applyBorder="1" applyAlignment="1" applyProtection="1">
      <alignment horizontal="center" vertical="center" wrapText="1"/>
      <protection locked="0"/>
    </xf>
    <xf numFmtId="0" fontId="29" fillId="2" borderId="12" xfId="1" applyNumberFormat="1" applyFont="1" applyFill="1" applyBorder="1" applyAlignment="1" applyProtection="1">
      <alignment horizontal="center" vertical="center" wrapText="1"/>
      <protection locked="0"/>
    </xf>
    <xf numFmtId="165" fontId="44" fillId="2" borderId="37" xfId="0" applyNumberFormat="1" applyFont="1" applyFill="1" applyBorder="1" applyAlignment="1" applyProtection="1">
      <alignment horizontal="center"/>
      <protection locked="0"/>
    </xf>
    <xf numFmtId="0" fontId="29" fillId="2" borderId="20" xfId="37" applyNumberFormat="1" applyFont="1" applyFill="1" applyBorder="1" applyAlignment="1" applyProtection="1">
      <alignment horizontal="center" vertical="center" wrapText="1"/>
      <protection locked="0"/>
    </xf>
    <xf numFmtId="0" fontId="29" fillId="2" borderId="8" xfId="37" applyNumberFormat="1" applyFont="1" applyFill="1" applyBorder="1" applyAlignment="1" applyProtection="1">
      <alignment horizontal="center" vertical="center" wrapText="1"/>
      <protection locked="0"/>
    </xf>
    <xf numFmtId="0" fontId="29" fillId="2" borderId="8" xfId="1" applyNumberFormat="1" applyFont="1" applyFill="1" applyBorder="1" applyAlignment="1" applyProtection="1">
      <alignment horizontal="center" vertical="center" wrapText="1"/>
      <protection locked="0"/>
    </xf>
    <xf numFmtId="0" fontId="29" fillId="2" borderId="50" xfId="37" applyNumberFormat="1" applyFont="1" applyFill="1" applyBorder="1" applyAlignment="1" applyProtection="1">
      <alignment horizontal="center" vertical="center" wrapText="1"/>
      <protection locked="0"/>
    </xf>
    <xf numFmtId="0" fontId="26" fillId="2" borderId="5" xfId="2" applyFont="1" applyFill="1" applyBorder="1" applyAlignment="1" applyProtection="1">
      <alignment horizontal="left" vertical="center" wrapText="1"/>
      <protection locked="0"/>
    </xf>
    <xf numFmtId="0" fontId="29" fillId="2" borderId="5" xfId="3" applyNumberFormat="1" applyFont="1" applyFill="1" applyBorder="1" applyAlignment="1" applyProtection="1">
      <alignment horizontal="center" vertical="center" wrapText="1"/>
      <protection locked="0"/>
    </xf>
    <xf numFmtId="0" fontId="29" fillId="2" borderId="40" xfId="37" applyNumberFormat="1" applyFont="1" applyFill="1" applyBorder="1" applyAlignment="1" applyProtection="1">
      <alignment horizontal="center" vertical="center" wrapText="1"/>
      <protection locked="0"/>
    </xf>
    <xf numFmtId="165" fontId="45" fillId="2" borderId="37" xfId="0" applyNumberFormat="1" applyFont="1" applyFill="1" applyBorder="1" applyProtection="1">
      <protection locked="0"/>
    </xf>
    <xf numFmtId="0" fontId="27" fillId="2" borderId="32" xfId="36" applyFont="1" applyFill="1" applyBorder="1" applyAlignment="1" applyProtection="1">
      <alignment horizontal="left" vertical="center" wrapText="1"/>
      <protection locked="0"/>
    </xf>
    <xf numFmtId="0" fontId="26" fillId="2" borderId="33" xfId="0" applyFont="1" applyFill="1" applyBorder="1" applyAlignment="1" applyProtection="1">
      <alignment horizontal="left" vertical="center" wrapText="1"/>
      <protection locked="0"/>
    </xf>
    <xf numFmtId="0" fontId="26" fillId="2" borderId="33" xfId="0" applyFont="1" applyFill="1" applyBorder="1" applyAlignment="1" applyProtection="1">
      <alignment horizontal="center" vertical="center" wrapText="1"/>
      <protection locked="0"/>
    </xf>
    <xf numFmtId="9" fontId="29" fillId="2" borderId="44" xfId="37" applyNumberFormat="1" applyFont="1" applyFill="1" applyBorder="1" applyAlignment="1" applyProtection="1">
      <alignment horizontal="center" vertical="center" wrapText="1"/>
      <protection locked="0"/>
    </xf>
    <xf numFmtId="9" fontId="29" fillId="2" borderId="33" xfId="37" applyNumberFormat="1" applyFont="1" applyFill="1" applyBorder="1" applyAlignment="1" applyProtection="1">
      <alignment horizontal="center" vertical="center" wrapText="1"/>
      <protection locked="0"/>
    </xf>
    <xf numFmtId="9" fontId="29" fillId="2" borderId="33" xfId="1" applyNumberFormat="1" applyFont="1" applyFill="1" applyBorder="1" applyAlignment="1" applyProtection="1">
      <alignment horizontal="center" vertical="center" wrapText="1"/>
      <protection locked="0"/>
    </xf>
    <xf numFmtId="0" fontId="38" fillId="2" borderId="33" xfId="36" applyFont="1" applyFill="1" applyBorder="1" applyAlignment="1" applyProtection="1">
      <alignment horizontal="center" vertical="center" wrapText="1"/>
      <protection locked="0"/>
    </xf>
    <xf numFmtId="165" fontId="45" fillId="2" borderId="60" xfId="0" applyNumberFormat="1" applyFont="1" applyFill="1" applyBorder="1" applyAlignment="1" applyProtection="1">
      <alignment horizontal="center"/>
      <protection locked="0"/>
    </xf>
    <xf numFmtId="0" fontId="27" fillId="2" borderId="32" xfId="36" applyFont="1" applyFill="1" applyBorder="1" applyAlignment="1" applyProtection="1">
      <alignment horizontal="left" vertical="top" wrapText="1"/>
      <protection locked="0"/>
    </xf>
    <xf numFmtId="9" fontId="5" fillId="2" borderId="33" xfId="1" applyFont="1" applyFill="1" applyBorder="1" applyAlignment="1" applyProtection="1">
      <alignment horizontal="center" vertical="center" wrapText="1"/>
      <protection locked="0"/>
    </xf>
    <xf numFmtId="9" fontId="5" fillId="2" borderId="33" xfId="37" applyNumberFormat="1" applyFont="1" applyFill="1" applyBorder="1" applyAlignment="1" applyProtection="1">
      <alignment horizontal="center" vertical="center" wrapText="1"/>
      <protection locked="0"/>
    </xf>
    <xf numFmtId="0" fontId="38" fillId="2" borderId="33" xfId="0" applyFont="1" applyFill="1" applyBorder="1" applyAlignment="1" applyProtection="1">
      <alignment horizontal="center" vertical="center" wrapText="1"/>
      <protection locked="0"/>
    </xf>
    <xf numFmtId="165" fontId="56" fillId="2" borderId="60" xfId="0" applyNumberFormat="1" applyFont="1" applyFill="1" applyBorder="1" applyAlignment="1" applyProtection="1">
      <alignment horizontal="center" vertical="center"/>
      <protection locked="0"/>
    </xf>
    <xf numFmtId="0" fontId="26" fillId="2" borderId="33" xfId="2" applyFont="1" applyFill="1" applyBorder="1" applyAlignment="1" applyProtection="1">
      <alignment horizontal="center" vertical="center" wrapText="1"/>
      <protection locked="0"/>
    </xf>
    <xf numFmtId="9" fontId="29" fillId="2" borderId="24" xfId="1" applyFont="1" applyFill="1" applyBorder="1" applyAlignment="1" applyProtection="1">
      <alignment horizontal="center" vertical="center" wrapText="1"/>
      <protection locked="0"/>
    </xf>
    <xf numFmtId="0" fontId="55" fillId="0" borderId="4" xfId="0" applyFont="1" applyFill="1" applyBorder="1" applyAlignment="1">
      <alignment horizontal="center" vertical="center" wrapText="1"/>
    </xf>
    <xf numFmtId="9" fontId="29" fillId="0" borderId="4" xfId="1" applyFont="1" applyFill="1" applyBorder="1" applyAlignment="1" applyProtection="1">
      <alignment horizontal="center" vertical="center" wrapText="1"/>
      <protection locked="0"/>
    </xf>
    <xf numFmtId="0" fontId="26" fillId="0" borderId="39" xfId="3" applyNumberFormat="1" applyFont="1" applyFill="1" applyBorder="1" applyAlignment="1" applyProtection="1">
      <alignment horizontal="center" vertical="center" wrapText="1"/>
      <protection locked="0"/>
    </xf>
    <xf numFmtId="9" fontId="29" fillId="0" borderId="12" xfId="37" applyNumberFormat="1" applyFont="1" applyFill="1" applyBorder="1" applyAlignment="1" applyProtection="1">
      <alignment horizontal="center" vertical="center" wrapText="1"/>
      <protection locked="0"/>
    </xf>
    <xf numFmtId="9" fontId="29" fillId="0" borderId="4" xfId="37" applyNumberFormat="1" applyFont="1" applyFill="1" applyBorder="1" applyAlignment="1" applyProtection="1">
      <alignment horizontal="center" vertical="center" wrapText="1"/>
      <protection locked="0"/>
    </xf>
    <xf numFmtId="0" fontId="29" fillId="0" borderId="4" xfId="3" applyNumberFormat="1" applyFont="1" applyFill="1" applyBorder="1" applyAlignment="1" applyProtection="1">
      <alignment horizontal="center" vertical="center" wrapText="1"/>
      <protection locked="0"/>
    </xf>
    <xf numFmtId="0" fontId="26" fillId="0" borderId="57" xfId="3" applyNumberFormat="1" applyFont="1" applyFill="1" applyBorder="1" applyAlignment="1" applyProtection="1">
      <alignment horizontal="center" vertical="center" wrapText="1"/>
      <protection locked="0"/>
    </xf>
    <xf numFmtId="0" fontId="26" fillId="0" borderId="23" xfId="3" applyNumberFormat="1" applyFont="1" applyFill="1" applyBorder="1" applyAlignment="1" applyProtection="1">
      <alignment horizontal="center" vertical="center" wrapText="1"/>
      <protection locked="0"/>
    </xf>
    <xf numFmtId="0" fontId="26" fillId="0" borderId="16" xfId="3" applyNumberFormat="1" applyFont="1" applyFill="1" applyBorder="1" applyAlignment="1" applyProtection="1">
      <alignment horizontal="center" vertical="center" wrapText="1"/>
      <protection locked="0"/>
    </xf>
    <xf numFmtId="0" fontId="37" fillId="6" borderId="52" xfId="2" applyFont="1" applyFill="1" applyBorder="1" applyAlignment="1" applyProtection="1">
      <alignment horizontal="center" vertical="center" wrapText="1"/>
    </xf>
    <xf numFmtId="0" fontId="38" fillId="0" borderId="4" xfId="0" applyFont="1" applyFill="1" applyBorder="1" applyAlignment="1">
      <alignment horizontal="left" vertical="center" wrapText="1"/>
    </xf>
    <xf numFmtId="0" fontId="37" fillId="2" borderId="0" xfId="2" applyFont="1" applyFill="1" applyAlignment="1">
      <alignment horizontal="right" vertical="center" wrapText="1"/>
    </xf>
    <xf numFmtId="0" fontId="38" fillId="0" borderId="14" xfId="0" applyFont="1" applyFill="1" applyBorder="1" applyAlignment="1">
      <alignment horizontal="center" vertical="center" wrapText="1"/>
    </xf>
    <xf numFmtId="0" fontId="38" fillId="0" borderId="4" xfId="2" applyFont="1" applyFill="1" applyBorder="1" applyAlignment="1">
      <alignment horizontal="center" vertical="center" wrapText="1"/>
    </xf>
    <xf numFmtId="0" fontId="38" fillId="0" borderId="4" xfId="0" applyFont="1" applyFill="1" applyBorder="1" applyAlignment="1">
      <alignment horizontal="center" vertical="center" wrapText="1"/>
    </xf>
    <xf numFmtId="0" fontId="38" fillId="0" borderId="4" xfId="2" applyFont="1" applyBorder="1" applyAlignment="1">
      <alignment horizontal="center" vertical="center" wrapText="1"/>
    </xf>
    <xf numFmtId="0" fontId="38" fillId="0" borderId="7" xfId="0" applyFont="1" applyFill="1" applyBorder="1" applyAlignment="1">
      <alignment horizontal="center" vertical="center" wrapText="1"/>
    </xf>
    <xf numFmtId="0" fontId="38" fillId="0" borderId="7" xfId="2" applyFont="1" applyFill="1" applyBorder="1" applyAlignment="1">
      <alignment horizontal="left" vertical="center" wrapText="1"/>
    </xf>
    <xf numFmtId="0" fontId="38" fillId="0" borderId="4" xfId="2" applyFont="1" applyFill="1" applyBorder="1" applyAlignment="1">
      <alignment horizontal="left" vertical="center" wrapText="1"/>
    </xf>
    <xf numFmtId="0" fontId="38" fillId="0" borderId="12" xfId="2" applyFont="1" applyFill="1" applyBorder="1" applyAlignment="1">
      <alignment horizontal="left" vertical="center" wrapText="1"/>
    </xf>
    <xf numFmtId="0" fontId="27" fillId="2" borderId="2" xfId="2" applyFont="1" applyFill="1" applyBorder="1" applyAlignment="1">
      <alignment vertical="center" wrapText="1"/>
    </xf>
    <xf numFmtId="0" fontId="38" fillId="0" borderId="7" xfId="2" applyFont="1" applyFill="1" applyBorder="1" applyAlignment="1">
      <alignment horizontal="center" vertical="center" wrapText="1"/>
    </xf>
    <xf numFmtId="0" fontId="38" fillId="0" borderId="12" xfId="2" applyFont="1" applyFill="1" applyBorder="1" applyAlignment="1">
      <alignment horizontal="center" vertical="center" wrapText="1"/>
    </xf>
    <xf numFmtId="0" fontId="25" fillId="2" borderId="0" xfId="2" applyNumberFormat="1" applyFont="1" applyFill="1" applyAlignment="1" applyProtection="1">
      <alignment horizontal="center" vertical="center" wrapText="1"/>
      <protection locked="0"/>
    </xf>
    <xf numFmtId="0" fontId="25" fillId="0" borderId="0" xfId="2" applyNumberFormat="1" applyFont="1" applyAlignment="1" applyProtection="1">
      <alignment horizontal="center" vertical="center" wrapText="1"/>
      <protection locked="0"/>
    </xf>
    <xf numFmtId="0" fontId="59" fillId="2" borderId="0" xfId="2" applyNumberFormat="1" applyFont="1" applyFill="1" applyBorder="1" applyAlignment="1" applyProtection="1">
      <alignment horizontal="center" vertical="center" wrapText="1"/>
      <protection locked="0"/>
    </xf>
    <xf numFmtId="0" fontId="59" fillId="2" borderId="0" xfId="2" applyNumberFormat="1" applyFont="1" applyFill="1" applyBorder="1" applyAlignment="1" applyProtection="1">
      <alignment vertical="center" wrapText="1"/>
      <protection locked="0"/>
    </xf>
    <xf numFmtId="0" fontId="37" fillId="2" borderId="0" xfId="2" applyFont="1" applyFill="1" applyAlignment="1" applyProtection="1">
      <alignment horizontal="right" vertical="center" wrapText="1"/>
      <protection locked="0"/>
    </xf>
    <xf numFmtId="0" fontId="27" fillId="2" borderId="19" xfId="2" applyFont="1" applyFill="1" applyBorder="1" applyAlignment="1" applyProtection="1">
      <alignment vertical="center" wrapText="1"/>
      <protection locked="0"/>
    </xf>
    <xf numFmtId="0" fontId="59" fillId="2" borderId="19" xfId="2" applyNumberFormat="1" applyFont="1" applyFill="1" applyBorder="1" applyAlignment="1" applyProtection="1">
      <alignment vertical="center" wrapText="1"/>
      <protection locked="0"/>
    </xf>
    <xf numFmtId="0" fontId="27" fillId="2" borderId="3" xfId="2" applyFont="1" applyFill="1" applyBorder="1" applyAlignment="1" applyProtection="1">
      <alignment horizontal="left" vertical="center" wrapText="1"/>
      <protection locked="0"/>
    </xf>
    <xf numFmtId="0" fontId="59" fillId="2" borderId="3" xfId="2" applyNumberFormat="1" applyFont="1" applyFill="1" applyBorder="1" applyAlignment="1" applyProtection="1">
      <alignment horizontal="left" vertical="center" wrapText="1"/>
      <protection locked="0"/>
    </xf>
    <xf numFmtId="0" fontId="59" fillId="2" borderId="0" xfId="2" applyNumberFormat="1" applyFont="1" applyFill="1" applyBorder="1" applyAlignment="1" applyProtection="1">
      <alignment horizontal="left" vertical="center" wrapText="1"/>
      <protection locked="0"/>
    </xf>
    <xf numFmtId="0" fontId="55" fillId="0" borderId="4" xfId="0" applyFont="1" applyFill="1" applyBorder="1" applyAlignment="1" applyProtection="1">
      <alignment horizontal="center" vertical="center" wrapText="1"/>
      <protection locked="0"/>
    </xf>
    <xf numFmtId="9" fontId="55" fillId="0" borderId="4" xfId="1" applyFont="1" applyFill="1" applyBorder="1" applyAlignment="1" applyProtection="1">
      <alignment horizontal="center" vertical="center" wrapText="1"/>
      <protection locked="0"/>
    </xf>
    <xf numFmtId="9" fontId="62" fillId="0" borderId="4" xfId="1" applyNumberFormat="1" applyFont="1" applyFill="1" applyBorder="1" applyAlignment="1" applyProtection="1">
      <alignment horizontal="center" vertical="center"/>
      <protection locked="0"/>
    </xf>
    <xf numFmtId="0" fontId="62" fillId="0" borderId="4" xfId="17" applyNumberFormat="1" applyFont="1" applyFill="1" applyBorder="1" applyAlignment="1" applyProtection="1">
      <alignment horizontal="center" vertical="center" wrapText="1"/>
      <protection locked="0"/>
    </xf>
    <xf numFmtId="0" fontId="61" fillId="0" borderId="4" xfId="0" applyFont="1" applyFill="1" applyBorder="1" applyAlignment="1" applyProtection="1">
      <alignment horizontal="center" vertical="center" wrapText="1"/>
      <protection locked="0"/>
    </xf>
    <xf numFmtId="0" fontId="55" fillId="0" borderId="4" xfId="2" applyFont="1" applyFill="1" applyBorder="1" applyAlignment="1" applyProtection="1">
      <alignment horizontal="center" vertical="center" wrapText="1"/>
      <protection locked="0"/>
    </xf>
    <xf numFmtId="0" fontId="55" fillId="0" borderId="4" xfId="4" applyFont="1" applyFill="1" applyBorder="1" applyAlignment="1" applyProtection="1">
      <alignment vertical="center" wrapText="1"/>
      <protection locked="0"/>
    </xf>
    <xf numFmtId="0" fontId="55" fillId="0" borderId="4" xfId="4" applyFont="1" applyFill="1" applyBorder="1" applyAlignment="1" applyProtection="1">
      <alignment horizontal="center" vertical="center" wrapText="1"/>
      <protection locked="0"/>
    </xf>
    <xf numFmtId="4" fontId="55" fillId="0" borderId="4" xfId="4" applyNumberFormat="1" applyFont="1" applyFill="1" applyBorder="1" applyAlignment="1" applyProtection="1">
      <alignment vertical="center" wrapText="1"/>
      <protection locked="0"/>
    </xf>
    <xf numFmtId="4" fontId="55" fillId="0" borderId="4" xfId="4" applyNumberFormat="1" applyFont="1" applyFill="1" applyBorder="1" applyAlignment="1" applyProtection="1">
      <alignment horizontal="center" vertical="center" wrapText="1"/>
      <protection locked="0"/>
    </xf>
    <xf numFmtId="0" fontId="55" fillId="0" borderId="4" xfId="4" applyFont="1" applyFill="1" applyBorder="1" applyAlignment="1" applyProtection="1">
      <alignment horizontal="center" vertical="center" wrapText="1"/>
      <protection locked="0"/>
    </xf>
    <xf numFmtId="0" fontId="55" fillId="0" borderId="4" xfId="0" applyFont="1" applyFill="1" applyBorder="1" applyAlignment="1" applyProtection="1">
      <alignment horizontal="center" vertical="center" wrapText="1"/>
      <protection locked="0"/>
    </xf>
    <xf numFmtId="0" fontId="55" fillId="0" borderId="4" xfId="0" applyFont="1" applyFill="1" applyBorder="1" applyAlignment="1" applyProtection="1">
      <alignment horizontal="left" vertical="center" wrapText="1"/>
      <protection locked="0"/>
    </xf>
    <xf numFmtId="49" fontId="55" fillId="0" borderId="4" xfId="0" applyNumberFormat="1" applyFont="1" applyFill="1" applyBorder="1" applyAlignment="1" applyProtection="1">
      <alignment horizontal="center" vertical="center" wrapText="1"/>
      <protection locked="0"/>
    </xf>
    <xf numFmtId="0" fontId="55" fillId="0" borderId="4" xfId="2" applyNumberFormat="1" applyFont="1" applyFill="1" applyBorder="1" applyAlignment="1" applyProtection="1">
      <alignment horizontal="center" vertical="center" wrapText="1"/>
      <protection locked="0"/>
    </xf>
    <xf numFmtId="0" fontId="27" fillId="2" borderId="2" xfId="2" applyFont="1" applyFill="1" applyBorder="1" applyAlignment="1" applyProtection="1">
      <alignment vertical="center" wrapText="1"/>
      <protection locked="0"/>
    </xf>
    <xf numFmtId="0" fontId="27" fillId="2" borderId="60" xfId="2" applyFont="1" applyFill="1" applyBorder="1" applyAlignment="1" applyProtection="1">
      <alignment vertical="center" wrapText="1"/>
      <protection locked="0"/>
    </xf>
    <xf numFmtId="0" fontId="37" fillId="6" borderId="51" xfId="2" applyFont="1" applyFill="1" applyBorder="1" applyAlignment="1" applyProtection="1">
      <alignment horizontal="center" vertical="center" wrapText="1"/>
    </xf>
    <xf numFmtId="0" fontId="37" fillId="6" borderId="26" xfId="2" applyFont="1" applyFill="1" applyBorder="1" applyAlignment="1" applyProtection="1">
      <alignment horizontal="center" vertical="center" wrapText="1"/>
    </xf>
    <xf numFmtId="0" fontId="37" fillId="6" borderId="5" xfId="2" applyFont="1" applyFill="1" applyBorder="1" applyAlignment="1" applyProtection="1">
      <alignment horizontal="center" vertical="center" wrapText="1"/>
    </xf>
    <xf numFmtId="0" fontId="37" fillId="6" borderId="27" xfId="2" applyFont="1" applyFill="1" applyBorder="1" applyAlignment="1" applyProtection="1">
      <alignment horizontal="center" vertical="center" wrapText="1"/>
    </xf>
    <xf numFmtId="0" fontId="26" fillId="0" borderId="4" xfId="2" applyFont="1" applyBorder="1" applyAlignment="1" applyProtection="1">
      <alignment horizontal="center" vertical="center" wrapText="1"/>
      <protection locked="0"/>
    </xf>
    <xf numFmtId="0" fontId="26" fillId="0" borderId="4" xfId="0" applyFont="1" applyFill="1" applyBorder="1" applyAlignment="1" applyProtection="1">
      <alignment horizontal="center" vertical="center" wrapText="1"/>
      <protection locked="0"/>
    </xf>
    <xf numFmtId="9" fontId="38" fillId="0" borderId="4" xfId="1" applyFont="1" applyFill="1" applyBorder="1" applyAlignment="1" applyProtection="1">
      <alignment horizontal="center" vertical="center" wrapText="1"/>
      <protection locked="0"/>
    </xf>
    <xf numFmtId="9" fontId="4" fillId="0" borderId="4" xfId="1" applyFont="1" applyFill="1" applyBorder="1" applyAlignment="1" applyProtection="1">
      <alignment horizontal="center" vertical="center" wrapText="1"/>
      <protection locked="0"/>
    </xf>
    <xf numFmtId="4" fontId="26" fillId="0" borderId="4" xfId="4" applyNumberFormat="1" applyFont="1" applyFill="1" applyBorder="1" applyAlignment="1" applyProtection="1">
      <alignment horizontal="center" vertical="center" wrapText="1"/>
      <protection locked="0"/>
    </xf>
    <xf numFmtId="0" fontId="26" fillId="0" borderId="4" xfId="0" applyFont="1" applyFill="1" applyBorder="1" applyAlignment="1" applyProtection="1">
      <alignment vertical="center" wrapText="1"/>
      <protection locked="0"/>
    </xf>
    <xf numFmtId="0" fontId="29" fillId="0" borderId="4" xfId="0" applyFont="1" applyFill="1" applyBorder="1" applyAlignment="1" applyProtection="1">
      <alignment horizontal="center" vertical="center" wrapText="1"/>
      <protection locked="0"/>
    </xf>
    <xf numFmtId="0" fontId="38" fillId="0" borderId="4" xfId="3" applyFont="1" applyFill="1" applyBorder="1" applyAlignment="1" applyProtection="1">
      <alignment horizontal="center" vertical="center" wrapText="1"/>
      <protection locked="0"/>
    </xf>
    <xf numFmtId="0" fontId="38" fillId="0" borderId="4" xfId="4" applyFont="1" applyFill="1" applyBorder="1" applyAlignment="1" applyProtection="1">
      <alignment horizontal="center" vertical="center" wrapText="1"/>
      <protection locked="0"/>
    </xf>
    <xf numFmtId="0" fontId="26" fillId="0" borderId="4" xfId="4" applyFont="1" applyFill="1" applyBorder="1" applyAlignment="1" applyProtection="1">
      <alignment horizontal="center" vertical="center" wrapText="1"/>
      <protection locked="0"/>
    </xf>
    <xf numFmtId="0" fontId="26" fillId="0" borderId="4" xfId="2" applyFont="1" applyBorder="1" applyAlignment="1" applyProtection="1">
      <alignment horizontal="left" vertical="center" wrapText="1"/>
      <protection locked="0"/>
    </xf>
    <xf numFmtId="9" fontId="26" fillId="0" borderId="4" xfId="1" applyFont="1" applyBorder="1" applyAlignment="1" applyProtection="1">
      <alignment horizontal="center" vertical="center" wrapText="1"/>
      <protection locked="0"/>
    </xf>
    <xf numFmtId="0" fontId="26" fillId="0" borderId="0" xfId="2" applyFont="1" applyAlignment="1" applyProtection="1">
      <alignment horizontal="left" vertical="center" wrapText="1"/>
      <protection locked="0"/>
    </xf>
    <xf numFmtId="0" fontId="26" fillId="0" borderId="4" xfId="0" applyFont="1" applyFill="1" applyBorder="1" applyAlignment="1" applyProtection="1">
      <alignment horizontal="left" vertical="center" wrapText="1"/>
      <protection locked="0"/>
    </xf>
    <xf numFmtId="0" fontId="38" fillId="0" borderId="4" xfId="0" applyFont="1" applyFill="1" applyBorder="1" applyAlignment="1" applyProtection="1">
      <alignment horizontal="center" vertical="center" wrapText="1"/>
      <protection locked="0"/>
    </xf>
    <xf numFmtId="0" fontId="38" fillId="0" borderId="4" xfId="2" applyFont="1" applyFill="1" applyBorder="1" applyAlignment="1" applyProtection="1">
      <alignment horizontal="center" vertical="center" wrapText="1"/>
      <protection locked="0"/>
    </xf>
    <xf numFmtId="9" fontId="4" fillId="0" borderId="4" xfId="17" applyNumberFormat="1" applyFont="1" applyFill="1" applyBorder="1" applyAlignment="1" applyProtection="1">
      <alignment horizontal="center" vertical="center" wrapText="1"/>
      <protection locked="0"/>
    </xf>
    <xf numFmtId="4" fontId="38" fillId="0" borderId="4" xfId="4" applyNumberFormat="1" applyFont="1" applyFill="1" applyBorder="1" applyAlignment="1" applyProtection="1">
      <alignment horizontal="center" vertical="center" wrapText="1"/>
      <protection locked="0"/>
    </xf>
    <xf numFmtId="0" fontId="55" fillId="0" borderId="14" xfId="0" applyFont="1" applyFill="1" applyBorder="1" applyAlignment="1" applyProtection="1">
      <alignment vertical="center" wrapText="1"/>
      <protection locked="0"/>
    </xf>
    <xf numFmtId="0" fontId="55" fillId="0" borderId="14" xfId="0" applyFont="1" applyFill="1" applyBorder="1" applyAlignment="1" applyProtection="1">
      <alignment horizontal="center" vertical="center" wrapText="1"/>
      <protection locked="0"/>
    </xf>
    <xf numFmtId="3" fontId="55" fillId="0" borderId="14" xfId="3" applyNumberFormat="1" applyFont="1" applyFill="1" applyBorder="1" applyAlignment="1" applyProtection="1">
      <alignment horizontal="center" vertical="center" wrapText="1"/>
      <protection locked="0"/>
    </xf>
    <xf numFmtId="3" fontId="62" fillId="0" borderId="14" xfId="17" applyNumberFormat="1" applyFont="1" applyFill="1" applyBorder="1" applyAlignment="1" applyProtection="1">
      <alignment horizontal="center" vertical="center" wrapText="1"/>
      <protection locked="0"/>
    </xf>
    <xf numFmtId="0" fontId="62" fillId="0" borderId="14" xfId="17" applyNumberFormat="1" applyFont="1" applyFill="1" applyBorder="1" applyAlignment="1" applyProtection="1">
      <alignment horizontal="center" vertical="center" wrapText="1"/>
      <protection locked="0"/>
    </xf>
    <xf numFmtId="0" fontId="55" fillId="0" borderId="14" xfId="2" applyFont="1" applyBorder="1" applyAlignment="1" applyProtection="1">
      <alignment horizontal="center" vertical="center" wrapText="1"/>
      <protection locked="0"/>
    </xf>
    <xf numFmtId="0" fontId="55" fillId="0" borderId="4" xfId="0" applyFont="1" applyFill="1" applyBorder="1" applyAlignment="1" applyProtection="1">
      <alignment vertical="center" wrapText="1"/>
      <protection locked="0"/>
    </xf>
    <xf numFmtId="9" fontId="62" fillId="0" borderId="4" xfId="1" applyFont="1" applyFill="1" applyBorder="1" applyAlignment="1" applyProtection="1">
      <alignment horizontal="center" vertical="center" wrapText="1"/>
      <protection locked="0"/>
    </xf>
    <xf numFmtId="3" fontId="62" fillId="0" borderId="4" xfId="17" applyNumberFormat="1" applyFont="1" applyFill="1" applyBorder="1" applyAlignment="1" applyProtection="1">
      <alignment horizontal="center" vertical="center" wrapText="1"/>
      <protection locked="0"/>
    </xf>
    <xf numFmtId="0" fontId="55" fillId="0" borderId="4" xfId="2" applyFont="1" applyBorder="1" applyAlignment="1" applyProtection="1">
      <alignment horizontal="center" vertical="center" wrapText="1"/>
      <protection locked="0"/>
    </xf>
    <xf numFmtId="3" fontId="62" fillId="0" borderId="4" xfId="1" applyNumberFormat="1" applyFont="1" applyFill="1" applyBorder="1" applyAlignment="1" applyProtection="1">
      <alignment horizontal="center" vertical="center" wrapText="1"/>
      <protection locked="0"/>
    </xf>
    <xf numFmtId="3" fontId="55" fillId="0" borderId="4" xfId="3" applyNumberFormat="1" applyFont="1" applyFill="1" applyBorder="1" applyAlignment="1" applyProtection="1">
      <alignment horizontal="center" vertical="center" wrapText="1"/>
      <protection locked="0"/>
    </xf>
    <xf numFmtId="9" fontId="62" fillId="0" borderId="4" xfId="17" applyNumberFormat="1" applyFont="1" applyFill="1" applyBorder="1" applyAlignment="1" applyProtection="1">
      <alignment horizontal="center" vertical="center" wrapText="1"/>
      <protection locked="0"/>
    </xf>
    <xf numFmtId="0" fontId="55" fillId="0" borderId="4" xfId="3" applyNumberFormat="1" applyFont="1" applyFill="1" applyBorder="1" applyAlignment="1" applyProtection="1">
      <alignment horizontal="center" vertical="center" wrapText="1"/>
      <protection locked="0"/>
    </xf>
    <xf numFmtId="0" fontId="55" fillId="0" borderId="14" xfId="3" applyFont="1" applyFill="1" applyBorder="1" applyAlignment="1" applyProtection="1">
      <alignment horizontal="center" vertical="center" wrapText="1"/>
      <protection locked="0"/>
    </xf>
    <xf numFmtId="0" fontId="55" fillId="0" borderId="4" xfId="2" applyFont="1" applyFill="1" applyBorder="1" applyAlignment="1" applyProtection="1">
      <alignment horizontal="left" vertical="center" wrapText="1"/>
      <protection locked="0"/>
    </xf>
    <xf numFmtId="0" fontId="62" fillId="0" borderId="4" xfId="1" applyNumberFormat="1" applyFont="1" applyFill="1" applyBorder="1" applyAlignment="1" applyProtection="1">
      <alignment horizontal="center" vertical="center" wrapText="1"/>
      <protection locked="0"/>
    </xf>
    <xf numFmtId="1" fontId="62" fillId="0" borderId="4" xfId="17" applyNumberFormat="1" applyFont="1" applyFill="1" applyBorder="1" applyAlignment="1" applyProtection="1">
      <alignment horizontal="center" vertical="center" wrapText="1"/>
      <protection locked="0"/>
    </xf>
    <xf numFmtId="1" fontId="62" fillId="0" borderId="4" xfId="1" applyNumberFormat="1" applyFont="1" applyFill="1" applyBorder="1" applyAlignment="1" applyProtection="1">
      <alignment horizontal="center" vertical="center" wrapText="1"/>
      <protection locked="0"/>
    </xf>
    <xf numFmtId="0" fontId="65" fillId="0" borderId="4" xfId="2" applyFont="1" applyBorder="1" applyAlignment="1" applyProtection="1">
      <alignment horizontal="center" vertical="center" wrapText="1"/>
      <protection locked="0"/>
    </xf>
    <xf numFmtId="0" fontId="37" fillId="13" borderId="11" xfId="2" applyFont="1" applyFill="1" applyBorder="1" applyAlignment="1" applyProtection="1">
      <alignment horizontal="center" vertical="center" wrapText="1"/>
    </xf>
    <xf numFmtId="0" fontId="37" fillId="13" borderId="12" xfId="2" applyFont="1" applyFill="1" applyBorder="1" applyAlignment="1" applyProtection="1">
      <alignment horizontal="center" vertical="center" wrapText="1"/>
    </xf>
    <xf numFmtId="0" fontId="37" fillId="13" borderId="37" xfId="2" applyFont="1" applyFill="1" applyBorder="1" applyAlignment="1" applyProtection="1">
      <alignment horizontal="center" vertical="center" wrapText="1"/>
    </xf>
    <xf numFmtId="0" fontId="37" fillId="13" borderId="43" xfId="2" applyFont="1" applyFill="1" applyBorder="1" applyAlignment="1" applyProtection="1">
      <alignment horizontal="center" vertical="center" wrapText="1"/>
    </xf>
    <xf numFmtId="0" fontId="37" fillId="13" borderId="51" xfId="2" applyFont="1" applyFill="1" applyBorder="1" applyAlignment="1" applyProtection="1">
      <alignment horizontal="center" vertical="center" wrapText="1"/>
    </xf>
    <xf numFmtId="0" fontId="38" fillId="0" borderId="14" xfId="0" applyFont="1" applyFill="1" applyBorder="1" applyAlignment="1" applyProtection="1">
      <alignment vertical="center" wrapText="1"/>
      <protection locked="0"/>
    </xf>
    <xf numFmtId="3" fontId="38" fillId="0" borderId="4" xfId="3" applyNumberFormat="1" applyFont="1" applyFill="1" applyBorder="1" applyAlignment="1" applyProtection="1">
      <alignment horizontal="center" vertical="center" wrapText="1"/>
      <protection locked="0"/>
    </xf>
    <xf numFmtId="3" fontId="4" fillId="0" borderId="4" xfId="17" applyNumberFormat="1" applyFont="1" applyFill="1" applyBorder="1" applyAlignment="1" applyProtection="1">
      <alignment horizontal="center" vertical="center" wrapText="1"/>
      <protection locked="0"/>
    </xf>
    <xf numFmtId="0" fontId="26" fillId="0" borderId="14" xfId="2" applyFont="1" applyBorder="1" applyAlignment="1" applyProtection="1">
      <alignment horizontal="center" vertical="center" wrapText="1"/>
      <protection locked="0"/>
    </xf>
    <xf numFmtId="0" fontId="38" fillId="0" borderId="4" xfId="0" applyFont="1" applyFill="1" applyBorder="1" applyAlignment="1" applyProtection="1">
      <alignment vertical="center" wrapText="1"/>
      <protection locked="0"/>
    </xf>
    <xf numFmtId="3" fontId="26" fillId="0" borderId="4" xfId="2" applyNumberFormat="1" applyFont="1" applyBorder="1" applyAlignment="1" applyProtection="1">
      <alignment horizontal="center" vertical="center" wrapText="1"/>
      <protection locked="0"/>
    </xf>
    <xf numFmtId="0" fontId="4" fillId="0" borderId="4" xfId="17" applyNumberFormat="1" applyFont="1" applyFill="1" applyBorder="1" applyAlignment="1" applyProtection="1">
      <alignment horizontal="center" vertical="center" wrapText="1"/>
      <protection locked="0"/>
    </xf>
    <xf numFmtId="0" fontId="38" fillId="0" borderId="4" xfId="2" applyFont="1" applyFill="1" applyBorder="1" applyAlignment="1" applyProtection="1">
      <alignment horizontal="left" vertical="center" wrapText="1"/>
      <protection locked="0"/>
    </xf>
    <xf numFmtId="0" fontId="26" fillId="2" borderId="1" xfId="2" applyFont="1" applyFill="1" applyBorder="1" applyAlignment="1" applyProtection="1">
      <alignment horizontal="left" vertical="center" indent="1"/>
      <protection locked="0"/>
    </xf>
    <xf numFmtId="0" fontId="27" fillId="2" borderId="2" xfId="2" applyFont="1" applyFill="1" applyBorder="1" applyAlignment="1" applyProtection="1">
      <alignment horizontal="left" vertical="center" wrapText="1" indent="1"/>
      <protection locked="0"/>
    </xf>
    <xf numFmtId="0" fontId="38" fillId="0" borderId="14" xfId="0" applyFont="1" applyFill="1" applyBorder="1" applyAlignment="1" applyProtection="1">
      <alignment horizontal="left" vertical="center" wrapText="1" indent="1"/>
      <protection locked="0"/>
    </xf>
    <xf numFmtId="0" fontId="38" fillId="0" borderId="14" xfId="0" applyFont="1" applyFill="1" applyBorder="1" applyAlignment="1" applyProtection="1">
      <alignment horizontal="center" vertical="center" wrapText="1"/>
      <protection locked="0"/>
    </xf>
    <xf numFmtId="9" fontId="38" fillId="0" borderId="14" xfId="1" applyFont="1" applyFill="1" applyBorder="1" applyAlignment="1" applyProtection="1">
      <alignment horizontal="center" vertical="center" wrapText="1"/>
      <protection locked="0"/>
    </xf>
    <xf numFmtId="9" fontId="4" fillId="0" borderId="14" xfId="1" applyFont="1" applyFill="1" applyBorder="1" applyAlignment="1" applyProtection="1">
      <alignment horizontal="center" vertical="center" wrapText="1"/>
      <protection locked="0"/>
    </xf>
    <xf numFmtId="0" fontId="38" fillId="0" borderId="4" xfId="0" applyFont="1" applyFill="1" applyBorder="1" applyAlignment="1" applyProtection="1">
      <alignment horizontal="left" vertical="center" wrapText="1" indent="1"/>
      <protection locked="0"/>
    </xf>
    <xf numFmtId="0" fontId="38" fillId="0" borderId="4" xfId="3" applyNumberFormat="1" applyFont="1" applyFill="1" applyBorder="1" applyAlignment="1" applyProtection="1">
      <alignment horizontal="center" vertical="center" wrapText="1"/>
      <protection locked="0"/>
    </xf>
    <xf numFmtId="0" fontId="38" fillId="0" borderId="4" xfId="0" applyFont="1" applyFill="1" applyBorder="1" applyAlignment="1">
      <alignment horizontal="left" vertical="center" wrapText="1" indent="1"/>
    </xf>
    <xf numFmtId="0" fontId="38" fillId="0" borderId="4" xfId="2" applyFont="1" applyFill="1" applyBorder="1" applyAlignment="1">
      <alignment horizontal="left" vertical="center" wrapText="1" indent="1"/>
    </xf>
    <xf numFmtId="9" fontId="4" fillId="0" borderId="4" xfId="1" applyFont="1" applyFill="1" applyBorder="1" applyAlignment="1">
      <alignment horizontal="center" vertical="center" wrapText="1"/>
    </xf>
    <xf numFmtId="9" fontId="38" fillId="0" borderId="4" xfId="3" applyNumberFormat="1" applyFont="1" applyFill="1" applyBorder="1" applyAlignment="1" applyProtection="1">
      <alignment horizontal="center" vertical="center" wrapText="1"/>
      <protection locked="0"/>
    </xf>
    <xf numFmtId="168" fontId="38" fillId="0" borderId="4" xfId="4" applyNumberFormat="1" applyFont="1" applyFill="1" applyBorder="1" applyAlignment="1">
      <alignment vertical="center" wrapText="1"/>
    </xf>
    <xf numFmtId="168" fontId="38" fillId="0" borderId="4" xfId="4" applyNumberFormat="1" applyFont="1" applyFill="1" applyBorder="1" applyAlignment="1">
      <alignment horizontal="center" vertical="center" wrapText="1"/>
    </xf>
    <xf numFmtId="0" fontId="37" fillId="0" borderId="0" xfId="2" applyFont="1" applyBorder="1" applyAlignment="1">
      <alignment horizontal="center" vertical="center" wrapText="1"/>
    </xf>
    <xf numFmtId="0" fontId="26" fillId="0" borderId="0" xfId="2" applyFont="1" applyBorder="1" applyAlignment="1" applyProtection="1">
      <alignment horizontal="center" vertical="center" wrapText="1"/>
      <protection locked="0"/>
    </xf>
    <xf numFmtId="4" fontId="26" fillId="0" borderId="14" xfId="4" applyNumberFormat="1" applyFont="1" applyFill="1" applyBorder="1" applyAlignment="1" applyProtection="1">
      <alignment horizontal="center" vertical="center" wrapText="1"/>
      <protection locked="0"/>
    </xf>
    <xf numFmtId="0" fontId="27" fillId="0" borderId="0" xfId="2" applyFont="1" applyBorder="1" applyAlignment="1" applyProtection="1">
      <alignment horizontal="center" vertical="center" wrapText="1"/>
      <protection locked="0"/>
    </xf>
    <xf numFmtId="0" fontId="60" fillId="6" borderId="4" xfId="2" applyNumberFormat="1" applyFont="1" applyFill="1" applyBorder="1" applyAlignment="1" applyProtection="1">
      <alignment horizontal="center" vertical="center" wrapText="1"/>
      <protection locked="0"/>
    </xf>
    <xf numFmtId="0" fontId="37" fillId="6" borderId="4" xfId="2" applyFont="1" applyFill="1" applyBorder="1" applyAlignment="1" applyProtection="1">
      <alignment horizontal="center" vertical="center" wrapText="1"/>
    </xf>
    <xf numFmtId="0" fontId="37" fillId="6" borderId="4" xfId="2" applyFont="1" applyFill="1" applyBorder="1" applyAlignment="1" applyProtection="1">
      <alignment horizontal="center" vertical="center" wrapText="1"/>
      <protection locked="0"/>
    </xf>
    <xf numFmtId="0" fontId="38" fillId="0" borderId="7" xfId="0" applyFont="1" applyFill="1" applyBorder="1" applyAlignment="1" applyProtection="1">
      <alignment vertical="center" wrapText="1"/>
      <protection locked="0"/>
    </xf>
    <xf numFmtId="0" fontId="38" fillId="0" borderId="7" xfId="0" applyFont="1" applyFill="1" applyBorder="1" applyAlignment="1" applyProtection="1">
      <alignment horizontal="center" vertical="center" wrapText="1"/>
      <protection locked="0"/>
    </xf>
    <xf numFmtId="3" fontId="38" fillId="0" borderId="7" xfId="3" applyNumberFormat="1" applyFont="1" applyFill="1" applyBorder="1" applyAlignment="1" applyProtection="1">
      <alignment horizontal="center" vertical="center" wrapText="1"/>
      <protection locked="0"/>
    </xf>
    <xf numFmtId="3" fontId="4" fillId="0" borderId="7" xfId="17" applyNumberFormat="1" applyFont="1" applyFill="1" applyBorder="1" applyAlignment="1" applyProtection="1">
      <alignment horizontal="center" vertical="center" wrapText="1"/>
      <protection locked="0"/>
    </xf>
    <xf numFmtId="0" fontId="4" fillId="0" borderId="7" xfId="17" applyNumberFormat="1" applyFont="1" applyFill="1" applyBorder="1" applyAlignment="1" applyProtection="1">
      <alignment horizontal="center" vertical="center" wrapText="1"/>
      <protection locked="0"/>
    </xf>
    <xf numFmtId="0" fontId="38" fillId="0" borderId="12" xfId="0" applyFont="1" applyFill="1" applyBorder="1" applyAlignment="1" applyProtection="1">
      <alignment vertical="center" wrapText="1"/>
      <protection locked="0"/>
    </xf>
    <xf numFmtId="0" fontId="38" fillId="0" borderId="12" xfId="0" applyFont="1" applyFill="1" applyBorder="1" applyAlignment="1" applyProtection="1">
      <alignment horizontal="center" vertical="center" wrapText="1"/>
      <protection locked="0"/>
    </xf>
    <xf numFmtId="3" fontId="38" fillId="0" borderId="12" xfId="3" applyNumberFormat="1" applyFont="1" applyFill="1" applyBorder="1" applyAlignment="1" applyProtection="1">
      <alignment horizontal="center" vertical="center" wrapText="1"/>
      <protection locked="0"/>
    </xf>
    <xf numFmtId="3" fontId="4" fillId="0" borderId="12" xfId="17" applyNumberFormat="1" applyFont="1" applyFill="1" applyBorder="1" applyAlignment="1" applyProtection="1">
      <alignment horizontal="center" vertical="center" wrapText="1"/>
      <protection locked="0"/>
    </xf>
    <xf numFmtId="0" fontId="4" fillId="0" borderId="12" xfId="17" applyNumberFormat="1" applyFont="1" applyFill="1" applyBorder="1" applyAlignment="1" applyProtection="1">
      <alignment horizontal="center" vertical="center" wrapText="1"/>
      <protection locked="0"/>
    </xf>
    <xf numFmtId="0" fontId="38" fillId="0" borderId="7" xfId="2" applyFont="1" applyBorder="1" applyAlignment="1" applyProtection="1">
      <alignment horizontal="center" vertical="center" wrapText="1"/>
      <protection locked="0"/>
    </xf>
    <xf numFmtId="0" fontId="38" fillId="0" borderId="12" xfId="0" applyFont="1" applyFill="1" applyBorder="1" applyAlignment="1" applyProtection="1">
      <alignment horizontal="left" vertical="center" wrapText="1"/>
      <protection locked="0"/>
    </xf>
    <xf numFmtId="9" fontId="38" fillId="0" borderId="12" xfId="1" applyFont="1" applyFill="1" applyBorder="1" applyAlignment="1" applyProtection="1">
      <alignment horizontal="center" vertical="center" wrapText="1"/>
      <protection locked="0"/>
    </xf>
    <xf numFmtId="9" fontId="4" fillId="0" borderId="12" xfId="1" applyFont="1" applyFill="1" applyBorder="1" applyAlignment="1" applyProtection="1">
      <alignment horizontal="center" vertical="center" wrapText="1"/>
      <protection locked="0"/>
    </xf>
    <xf numFmtId="0" fontId="38" fillId="0" borderId="12" xfId="2" applyFont="1" applyBorder="1" applyAlignment="1" applyProtection="1">
      <alignment horizontal="center" vertical="center" wrapText="1"/>
      <protection locked="0"/>
    </xf>
    <xf numFmtId="9" fontId="38" fillId="0" borderId="7" xfId="1" applyFont="1" applyFill="1" applyBorder="1" applyAlignment="1" applyProtection="1">
      <alignment horizontal="center" vertical="center" wrapText="1"/>
      <protection locked="0"/>
    </xf>
    <xf numFmtId="9" fontId="4" fillId="0" borderId="7" xfId="1" applyFont="1" applyFill="1" applyBorder="1" applyAlignment="1" applyProtection="1">
      <alignment horizontal="center" vertical="center" wrapText="1"/>
      <protection locked="0"/>
    </xf>
    <xf numFmtId="3" fontId="4" fillId="0" borderId="12" xfId="1" applyNumberFormat="1" applyFont="1" applyFill="1" applyBorder="1" applyAlignment="1">
      <alignment horizontal="center" vertical="center" wrapText="1"/>
    </xf>
    <xf numFmtId="9" fontId="4" fillId="0" borderId="7" xfId="1" applyFont="1" applyFill="1" applyBorder="1" applyAlignment="1">
      <alignment horizontal="center" vertical="center" wrapText="1"/>
    </xf>
    <xf numFmtId="3" fontId="4" fillId="0" borderId="4" xfId="1" applyNumberFormat="1" applyFont="1" applyFill="1" applyBorder="1" applyAlignment="1">
      <alignment horizontal="center" vertical="center" wrapText="1"/>
    </xf>
    <xf numFmtId="0" fontId="38" fillId="0" borderId="12" xfId="2" applyFont="1" applyFill="1" applyBorder="1" applyAlignment="1" applyProtection="1">
      <alignment horizontal="center" vertical="center" wrapText="1"/>
      <protection locked="0"/>
    </xf>
    <xf numFmtId="0" fontId="38" fillId="0" borderId="32" xfId="2" applyFont="1" applyBorder="1" applyAlignment="1" applyProtection="1">
      <alignment horizontal="center" vertical="center" wrapText="1"/>
      <protection locked="0"/>
    </xf>
    <xf numFmtId="0" fontId="38" fillId="0" borderId="33" xfId="2" applyFont="1" applyBorder="1" applyAlignment="1" applyProtection="1">
      <alignment horizontal="center" vertical="center" wrapText="1"/>
      <protection locked="0"/>
    </xf>
    <xf numFmtId="9" fontId="38" fillId="0" borderId="33" xfId="2" applyNumberFormat="1" applyFont="1" applyBorder="1" applyAlignment="1" applyProtection="1">
      <alignment horizontal="center" vertical="center" wrapText="1"/>
      <protection locked="0"/>
    </xf>
    <xf numFmtId="0" fontId="38" fillId="0" borderId="34" xfId="2" applyFont="1" applyBorder="1" applyAlignment="1" applyProtection="1">
      <alignment horizontal="center" vertical="center" wrapText="1"/>
      <protection locked="0"/>
    </xf>
    <xf numFmtId="9" fontId="38" fillId="0" borderId="7" xfId="2" applyNumberFormat="1" applyFont="1" applyBorder="1" applyAlignment="1" applyProtection="1">
      <alignment horizontal="center" vertical="center" wrapText="1"/>
      <protection locked="0"/>
    </xf>
    <xf numFmtId="9" fontId="38" fillId="0" borderId="12" xfId="2" applyNumberFormat="1" applyFont="1" applyBorder="1" applyAlignment="1" applyProtection="1">
      <alignment horizontal="center" vertical="center" wrapText="1"/>
      <protection locked="0"/>
    </xf>
    <xf numFmtId="9" fontId="38" fillId="0" borderId="7" xfId="1" applyFont="1" applyFill="1" applyBorder="1" applyAlignment="1">
      <alignment horizontal="center" vertical="center" wrapText="1"/>
    </xf>
    <xf numFmtId="9" fontId="38" fillId="0" borderId="12" xfId="1" applyFont="1" applyFill="1" applyBorder="1" applyAlignment="1">
      <alignment horizontal="center" vertical="center" wrapText="1"/>
    </xf>
    <xf numFmtId="0" fontId="37" fillId="2" borderId="0" xfId="2" applyFont="1" applyFill="1" applyAlignment="1" applyProtection="1">
      <alignment horizontal="center" vertical="center" wrapText="1"/>
      <protection locked="0"/>
    </xf>
    <xf numFmtId="0" fontId="34" fillId="0" borderId="4" xfId="0" applyFont="1" applyBorder="1" applyAlignment="1">
      <alignment horizontal="center" vertical="center" wrapText="1"/>
    </xf>
    <xf numFmtId="3" fontId="4" fillId="0" borderId="4" xfId="17" applyNumberFormat="1" applyFont="1" applyFill="1" applyBorder="1" applyAlignment="1">
      <alignment horizontal="center" vertical="center" wrapText="1"/>
    </xf>
    <xf numFmtId="0" fontId="34" fillId="0" borderId="4" xfId="0" applyFont="1" applyBorder="1" applyAlignment="1">
      <alignment horizontal="left" vertical="center" wrapText="1"/>
    </xf>
    <xf numFmtId="0" fontId="38" fillId="0" borderId="4" xfId="2" applyFont="1" applyFill="1" applyBorder="1" applyAlignment="1" applyProtection="1">
      <alignment vertical="center" wrapText="1"/>
      <protection locked="0"/>
    </xf>
    <xf numFmtId="0" fontId="38" fillId="0" borderId="4" xfId="4" applyFont="1" applyFill="1" applyBorder="1" applyAlignment="1" applyProtection="1">
      <alignment horizontal="left" vertical="center" wrapText="1"/>
      <protection locked="0"/>
    </xf>
    <xf numFmtId="0" fontId="55" fillId="0" borderId="4" xfId="0" applyFont="1" applyBorder="1" applyAlignment="1">
      <alignment horizontal="center" vertical="center" wrapText="1"/>
    </xf>
    <xf numFmtId="0" fontId="4" fillId="2" borderId="4" xfId="2" applyFont="1" applyFill="1" applyBorder="1" applyAlignment="1">
      <alignment horizontal="center" vertical="center" wrapText="1"/>
    </xf>
    <xf numFmtId="0" fontId="38" fillId="0" borderId="4" xfId="4" applyFont="1" applyFill="1" applyBorder="1" applyAlignment="1" applyProtection="1">
      <alignment horizontal="left" vertical="center" wrapText="1"/>
      <protection locked="0"/>
    </xf>
    <xf numFmtId="3" fontId="38" fillId="0" borderId="4" xfId="0" applyNumberFormat="1" applyFont="1" applyFill="1" applyBorder="1" applyAlignment="1">
      <alignment horizontal="center" vertical="center" wrapText="1"/>
    </xf>
    <xf numFmtId="4" fontId="38" fillId="0" borderId="4" xfId="4" applyNumberFormat="1" applyFont="1" applyFill="1" applyBorder="1" applyAlignment="1">
      <alignment horizontal="center" vertical="center" wrapText="1"/>
    </xf>
    <xf numFmtId="0" fontId="38" fillId="0" borderId="4" xfId="4" applyFont="1" applyFill="1" applyBorder="1" applyAlignment="1">
      <alignment horizontal="left" vertical="center" wrapText="1"/>
    </xf>
    <xf numFmtId="168" fontId="66" fillId="0" borderId="0" xfId="48" applyNumberFormat="1" applyFont="1" applyBorder="1" applyAlignment="1">
      <alignment horizontal="center" vertical="center" wrapText="1"/>
    </xf>
    <xf numFmtId="43" fontId="38" fillId="0" borderId="4" xfId="19" applyFont="1" applyFill="1" applyBorder="1" applyAlignment="1">
      <alignment horizontal="center" vertical="center" wrapText="1"/>
    </xf>
    <xf numFmtId="43" fontId="4" fillId="0" borderId="4" xfId="19" applyFont="1" applyFill="1" applyBorder="1" applyAlignment="1">
      <alignment horizontal="center" vertical="center" wrapText="1"/>
    </xf>
    <xf numFmtId="0" fontId="38" fillId="0" borderId="10" xfId="0" applyFont="1" applyFill="1" applyBorder="1" applyAlignment="1">
      <alignment vertical="center" wrapText="1"/>
    </xf>
    <xf numFmtId="43" fontId="38" fillId="0" borderId="12" xfId="19" applyFont="1" applyFill="1" applyBorder="1" applyAlignment="1">
      <alignment horizontal="center" vertical="center" wrapText="1"/>
    </xf>
    <xf numFmtId="43" fontId="4" fillId="0" borderId="12" xfId="19" applyFont="1" applyFill="1" applyBorder="1" applyAlignment="1">
      <alignment horizontal="center" vertical="center" wrapText="1"/>
    </xf>
    <xf numFmtId="0" fontId="26" fillId="2" borderId="19" xfId="2" applyFont="1" applyFill="1" applyBorder="1" applyAlignment="1">
      <alignment horizontal="center" vertical="center" wrapText="1"/>
    </xf>
    <xf numFmtId="0" fontId="37" fillId="6" borderId="11" xfId="2" applyFont="1" applyFill="1" applyBorder="1" applyAlignment="1">
      <alignment horizontal="center" vertical="center" wrapText="1"/>
    </xf>
    <xf numFmtId="0" fontId="37" fillId="6" borderId="12" xfId="2" applyFont="1" applyFill="1" applyBorder="1" applyAlignment="1">
      <alignment horizontal="center" vertical="center" wrapText="1"/>
    </xf>
    <xf numFmtId="0" fontId="37" fillId="6" borderId="37" xfId="2" applyFont="1" applyFill="1" applyBorder="1" applyAlignment="1">
      <alignment horizontal="center" vertical="center" wrapText="1"/>
    </xf>
    <xf numFmtId="0" fontId="37" fillId="6" borderId="47" xfId="2" applyFont="1" applyFill="1" applyBorder="1" applyAlignment="1" applyProtection="1">
      <alignment horizontal="center" vertical="center" wrapText="1"/>
    </xf>
    <xf numFmtId="3" fontId="38" fillId="0" borderId="14" xfId="3" applyNumberFormat="1" applyFont="1" applyFill="1" applyBorder="1" applyAlignment="1" applyProtection="1">
      <alignment horizontal="center" vertical="center" wrapText="1"/>
      <protection locked="0"/>
    </xf>
    <xf numFmtId="0" fontId="4" fillId="0" borderId="14" xfId="17" applyNumberFormat="1" applyFont="1" applyFill="1" applyBorder="1" applyAlignment="1" applyProtection="1">
      <alignment horizontal="center" vertical="center" wrapText="1"/>
      <protection locked="0"/>
    </xf>
    <xf numFmtId="3" fontId="4" fillId="0" borderId="14" xfId="17" applyNumberFormat="1" applyFont="1" applyFill="1" applyBorder="1" applyAlignment="1" applyProtection="1">
      <alignment horizontal="center" vertical="center" wrapText="1"/>
      <protection locked="0"/>
    </xf>
    <xf numFmtId="0" fontId="38" fillId="0" borderId="14" xfId="2" applyFont="1" applyFill="1" applyBorder="1" applyAlignment="1" applyProtection="1">
      <alignment vertical="center" wrapText="1"/>
      <protection locked="0"/>
    </xf>
    <xf numFmtId="9" fontId="38" fillId="0" borderId="4" xfId="3" applyNumberFormat="1" applyFont="1" applyFill="1" applyBorder="1" applyAlignment="1">
      <alignment horizontal="center" vertical="center" wrapText="1"/>
    </xf>
    <xf numFmtId="4" fontId="27" fillId="0" borderId="0" xfId="2" applyNumberFormat="1" applyFont="1" applyAlignment="1" applyProtection="1">
      <alignment horizontal="center" vertical="center" wrapText="1"/>
      <protection locked="0"/>
    </xf>
    <xf numFmtId="0" fontId="37" fillId="6" borderId="53" xfId="2" applyFont="1" applyFill="1" applyBorder="1" applyAlignment="1" applyProtection="1">
      <alignment horizontal="center" vertical="center" wrapText="1"/>
    </xf>
    <xf numFmtId="3" fontId="42" fillId="0" borderId="4" xfId="3" applyNumberFormat="1" applyFont="1" applyFill="1" applyBorder="1" applyAlignment="1">
      <alignment horizontal="center" vertical="center" wrapText="1"/>
    </xf>
    <xf numFmtId="3" fontId="67" fillId="0" borderId="4" xfId="17" applyNumberFormat="1" applyFont="1" applyFill="1" applyBorder="1" applyAlignment="1">
      <alignment horizontal="center" vertical="center" wrapText="1"/>
    </xf>
    <xf numFmtId="0" fontId="37" fillId="6" borderId="25" xfId="2" applyFont="1" applyFill="1" applyBorder="1" applyAlignment="1" applyProtection="1">
      <alignment horizontal="center" vertical="center" wrapText="1"/>
    </xf>
    <xf numFmtId="0" fontId="37" fillId="6" borderId="10" xfId="2" applyFont="1" applyFill="1" applyBorder="1" applyAlignment="1" applyProtection="1">
      <alignment horizontal="center" vertical="center" wrapText="1"/>
    </xf>
    <xf numFmtId="0" fontId="37" fillId="6" borderId="51" xfId="2" applyFont="1" applyFill="1" applyBorder="1" applyAlignment="1" applyProtection="1">
      <alignment horizontal="center" vertical="center" wrapText="1"/>
    </xf>
    <xf numFmtId="0" fontId="37" fillId="2" borderId="0" xfId="2" applyFont="1" applyFill="1" applyAlignment="1" applyProtection="1">
      <alignment horizontal="right" vertical="center" wrapText="1"/>
      <protection locked="0"/>
    </xf>
    <xf numFmtId="9" fontId="38" fillId="0" borderId="4" xfId="1" applyFont="1" applyFill="1" applyBorder="1" applyAlignment="1">
      <alignment horizontal="center" vertical="center" wrapText="1"/>
    </xf>
    <xf numFmtId="0" fontId="27" fillId="2" borderId="1" xfId="2" applyFont="1" applyFill="1" applyBorder="1" applyAlignment="1" applyProtection="1">
      <alignment vertical="center" wrapText="1"/>
      <protection locked="0"/>
    </xf>
    <xf numFmtId="0" fontId="27" fillId="2" borderId="2" xfId="2" applyFont="1" applyFill="1" applyBorder="1" applyAlignment="1" applyProtection="1">
      <alignment vertical="center" wrapText="1"/>
      <protection locked="0"/>
    </xf>
    <xf numFmtId="0" fontId="27" fillId="2" borderId="60" xfId="2" applyFont="1" applyFill="1" applyBorder="1" applyAlignment="1" applyProtection="1">
      <alignment vertical="center" wrapText="1"/>
      <protection locked="0"/>
    </xf>
    <xf numFmtId="0" fontId="38" fillId="0" borderId="4" xfId="0" applyFont="1" applyFill="1" applyBorder="1" applyAlignment="1">
      <alignment horizontal="center" vertical="center" wrapText="1"/>
    </xf>
    <xf numFmtId="0" fontId="38" fillId="0" borderId="4" xfId="0" applyFont="1" applyFill="1" applyBorder="1" applyAlignment="1" applyProtection="1">
      <alignment horizontal="center" vertical="center" wrapText="1"/>
      <protection locked="0"/>
    </xf>
    <xf numFmtId="0" fontId="38" fillId="0" borderId="4" xfId="4" applyFont="1" applyFill="1" applyBorder="1" applyAlignment="1" applyProtection="1">
      <alignment horizontal="center" vertical="center" wrapText="1"/>
      <protection locked="0"/>
    </xf>
    <xf numFmtId="0" fontId="38" fillId="0" borderId="14" xfId="0" applyFont="1" applyFill="1" applyBorder="1" applyAlignment="1" applyProtection="1">
      <alignment horizontal="center" vertical="center" wrapText="1"/>
      <protection locked="0"/>
    </xf>
    <xf numFmtId="0" fontId="38" fillId="0" borderId="4" xfId="3" applyFont="1" applyFill="1" applyBorder="1" applyAlignment="1" applyProtection="1">
      <alignment horizontal="center" vertical="center" wrapText="1"/>
      <protection locked="0"/>
    </xf>
    <xf numFmtId="0" fontId="37" fillId="17" borderId="11" xfId="2" applyFont="1" applyFill="1" applyBorder="1" applyAlignment="1" applyProtection="1">
      <alignment horizontal="center" vertical="center" wrapText="1"/>
    </xf>
    <xf numFmtId="0" fontId="37" fillId="17" borderId="12" xfId="2" applyFont="1" applyFill="1" applyBorder="1" applyAlignment="1" applyProtection="1">
      <alignment horizontal="center" vertical="center" wrapText="1"/>
    </xf>
    <xf numFmtId="0" fontId="37" fillId="17" borderId="37" xfId="2" applyFont="1" applyFill="1" applyBorder="1" applyAlignment="1" applyProtection="1">
      <alignment horizontal="center" vertical="center" wrapText="1"/>
    </xf>
    <xf numFmtId="0" fontId="37" fillId="17" borderId="43" xfId="2" applyFont="1" applyFill="1" applyBorder="1" applyAlignment="1" applyProtection="1">
      <alignment horizontal="center" vertical="center" wrapText="1"/>
    </xf>
    <xf numFmtId="0" fontId="38" fillId="2" borderId="4" xfId="2" applyFont="1" applyFill="1" applyBorder="1" applyAlignment="1" applyProtection="1">
      <alignment horizontal="left" vertical="center" wrapText="1"/>
    </xf>
    <xf numFmtId="0" fontId="38" fillId="2" borderId="4" xfId="2" applyFont="1" applyFill="1" applyBorder="1" applyAlignment="1" applyProtection="1">
      <alignment horizontal="center" vertical="center" wrapText="1"/>
    </xf>
    <xf numFmtId="0" fontId="38" fillId="0" borderId="4" xfId="2" applyFont="1" applyFill="1" applyBorder="1" applyAlignment="1" applyProtection="1">
      <alignment horizontal="left" vertical="center" wrapText="1"/>
    </xf>
    <xf numFmtId="0" fontId="38" fillId="0" borderId="4" xfId="2" applyFont="1" applyFill="1" applyBorder="1" applyAlignment="1" applyProtection="1">
      <alignment horizontal="center" vertical="center" wrapText="1"/>
    </xf>
    <xf numFmtId="0" fontId="0" fillId="2" borderId="4" xfId="2" applyFont="1" applyFill="1" applyBorder="1" applyAlignment="1" applyProtection="1">
      <alignment horizontal="left" vertical="center" wrapText="1"/>
    </xf>
    <xf numFmtId="9" fontId="38" fillId="2" borderId="4" xfId="2" applyNumberFormat="1" applyFont="1" applyFill="1" applyBorder="1" applyAlignment="1" applyProtection="1">
      <alignment horizontal="center" vertical="center" wrapText="1"/>
    </xf>
    <xf numFmtId="3" fontId="38" fillId="2" borderId="4" xfId="2" applyNumberFormat="1" applyFont="1" applyFill="1" applyBorder="1" applyAlignment="1" applyProtection="1">
      <alignment horizontal="center" vertical="center" wrapText="1"/>
    </xf>
    <xf numFmtId="0" fontId="37" fillId="2" borderId="4" xfId="2" applyFont="1" applyFill="1" applyBorder="1" applyAlignment="1" applyProtection="1">
      <alignment horizontal="center" vertical="center" wrapText="1"/>
    </xf>
    <xf numFmtId="3" fontId="67" fillId="2" borderId="4" xfId="17" applyNumberFormat="1" applyFont="1" applyFill="1" applyBorder="1" applyAlignment="1" applyProtection="1">
      <alignment horizontal="center" vertical="center" wrapText="1"/>
      <protection locked="0"/>
    </xf>
    <xf numFmtId="0" fontId="42" fillId="2" borderId="4" xfId="5" applyFont="1" applyFill="1" applyBorder="1" applyAlignment="1" applyProtection="1">
      <alignment vertical="center" wrapText="1"/>
      <protection locked="0"/>
    </xf>
    <xf numFmtId="3" fontId="42" fillId="2" borderId="4" xfId="3" applyNumberFormat="1" applyFont="1" applyFill="1" applyBorder="1" applyAlignment="1" applyProtection="1">
      <alignment horizontal="center" vertical="center" wrapText="1"/>
      <protection locked="0"/>
    </xf>
    <xf numFmtId="0" fontId="42" fillId="2" borderId="4" xfId="4" applyNumberFormat="1" applyFont="1" applyFill="1" applyBorder="1" applyAlignment="1" applyProtection="1">
      <alignment horizontal="center" vertical="center" wrapText="1"/>
      <protection locked="0"/>
    </xf>
    <xf numFmtId="0" fontId="42" fillId="2" borderId="4" xfId="5" applyFont="1" applyFill="1" applyBorder="1" applyAlignment="1" applyProtection="1">
      <alignment horizontal="center" vertical="center" wrapText="1"/>
      <protection locked="0"/>
    </xf>
    <xf numFmtId="4" fontId="42" fillId="0" borderId="4" xfId="4" applyNumberFormat="1" applyFont="1" applyFill="1" applyBorder="1" applyAlignment="1" applyProtection="1">
      <alignment horizontal="center" vertical="center" wrapText="1"/>
      <protection locked="0"/>
    </xf>
    <xf numFmtId="0" fontId="42" fillId="2" borderId="4" xfId="5" applyFont="1" applyFill="1" applyBorder="1" applyAlignment="1">
      <alignment horizontal="center" vertical="center" wrapText="1"/>
    </xf>
    <xf numFmtId="0" fontId="42" fillId="2" borderId="4" xfId="3" applyFont="1" applyFill="1" applyBorder="1" applyAlignment="1" applyProtection="1">
      <alignment horizontal="center" vertical="center" wrapText="1"/>
      <protection locked="0"/>
    </xf>
    <xf numFmtId="0" fontId="42" fillId="0" borderId="4" xfId="3" applyFont="1" applyFill="1" applyBorder="1" applyAlignment="1" applyProtection="1">
      <alignment horizontal="center" vertical="center" wrapText="1"/>
      <protection locked="0"/>
    </xf>
    <xf numFmtId="0" fontId="42" fillId="2" borderId="4" xfId="5" applyFont="1" applyFill="1" applyBorder="1" applyAlignment="1" applyProtection="1">
      <alignment horizontal="left" vertical="center" wrapText="1"/>
      <protection locked="0"/>
    </xf>
    <xf numFmtId="0" fontId="42" fillId="0" borderId="4" xfId="5" applyFont="1" applyFill="1" applyBorder="1" applyAlignment="1" applyProtection="1">
      <alignment horizontal="center" vertical="center" wrapText="1"/>
      <protection locked="0"/>
    </xf>
    <xf numFmtId="3" fontId="42" fillId="0" borderId="4" xfId="3" applyNumberFormat="1" applyFont="1" applyFill="1" applyBorder="1" applyAlignment="1" applyProtection="1">
      <alignment horizontal="center" vertical="center" wrapText="1"/>
      <protection locked="0"/>
    </xf>
    <xf numFmtId="9" fontId="67" fillId="2" borderId="4" xfId="1" applyNumberFormat="1" applyFont="1" applyFill="1" applyBorder="1" applyAlignment="1" applyProtection="1">
      <alignment horizontal="center" vertical="center" wrapText="1"/>
      <protection locked="0"/>
    </xf>
    <xf numFmtId="9" fontId="67" fillId="2" borderId="4" xfId="17" applyNumberFormat="1" applyFont="1" applyFill="1" applyBorder="1" applyAlignment="1" applyProtection="1">
      <alignment horizontal="center" vertical="center" wrapText="1"/>
      <protection locked="0"/>
    </xf>
    <xf numFmtId="0" fontId="38" fillId="2" borderId="17" xfId="4" applyFont="1" applyFill="1" applyBorder="1" applyAlignment="1" applyProtection="1">
      <alignment horizontal="center" vertical="center" wrapText="1"/>
      <protection locked="0"/>
    </xf>
    <xf numFmtId="0" fontId="42" fillId="2" borderId="4" xfId="3" applyNumberFormat="1" applyFont="1" applyFill="1" applyBorder="1" applyAlignment="1" applyProtection="1">
      <alignment horizontal="center" vertical="center" wrapText="1"/>
      <protection locked="0"/>
    </xf>
    <xf numFmtId="0" fontId="38" fillId="2" borderId="4" xfId="4" applyFont="1" applyFill="1" applyBorder="1" applyAlignment="1" applyProtection="1">
      <alignment horizontal="center" vertical="center" wrapText="1"/>
      <protection locked="0"/>
    </xf>
    <xf numFmtId="0" fontId="0" fillId="2" borderId="4" xfId="0" applyFill="1" applyBorder="1" applyAlignment="1">
      <alignment horizontal="center"/>
    </xf>
    <xf numFmtId="0" fontId="37" fillId="0" borderId="4" xfId="4" applyFont="1" applyFill="1" applyBorder="1" applyAlignment="1" applyProtection="1">
      <alignment horizontal="center" vertical="center" wrapText="1"/>
      <protection locked="0"/>
    </xf>
    <xf numFmtId="0" fontId="0" fillId="0" borderId="4" xfId="0" applyBorder="1" applyAlignment="1">
      <alignment horizontal="center"/>
    </xf>
    <xf numFmtId="0" fontId="0" fillId="0" borderId="4" xfId="0" applyBorder="1"/>
    <xf numFmtId="0" fontId="38" fillId="2" borderId="4" xfId="2" applyFont="1" applyFill="1" applyBorder="1" applyAlignment="1">
      <alignment horizontal="left" vertical="center" wrapText="1"/>
    </xf>
    <xf numFmtId="0" fontId="38" fillId="2" borderId="5" xfId="2" applyFont="1" applyFill="1" applyBorder="1" applyAlignment="1">
      <alignment horizontal="left" vertical="center" wrapText="1"/>
    </xf>
    <xf numFmtId="3" fontId="38" fillId="0" borderId="5" xfId="3" applyNumberFormat="1" applyFont="1" applyFill="1" applyBorder="1" applyAlignment="1" applyProtection="1">
      <alignment horizontal="center" vertical="center" wrapText="1"/>
      <protection locked="0"/>
    </xf>
    <xf numFmtId="0" fontId="38" fillId="0" borderId="7" xfId="0" applyFont="1" applyBorder="1" applyAlignment="1">
      <alignment vertical="center" wrapText="1"/>
    </xf>
    <xf numFmtId="0" fontId="38" fillId="2" borderId="12" xfId="2" applyFont="1" applyFill="1" applyBorder="1" applyAlignment="1">
      <alignment horizontal="left" vertical="center" wrapText="1"/>
    </xf>
    <xf numFmtId="0" fontId="38" fillId="0" borderId="7" xfId="0" applyFont="1" applyFill="1" applyBorder="1" applyAlignment="1" applyProtection="1">
      <alignment horizontal="left" vertical="center" wrapText="1"/>
      <protection locked="0"/>
    </xf>
    <xf numFmtId="0" fontId="38" fillId="0" borderId="4" xfId="0" applyFont="1" applyFill="1" applyBorder="1" applyAlignment="1" applyProtection="1">
      <alignment horizontal="left" vertical="center" wrapText="1"/>
      <protection locked="0"/>
    </xf>
    <xf numFmtId="0" fontId="38" fillId="0" borderId="16" xfId="0" applyFont="1" applyFill="1" applyBorder="1" applyAlignment="1" applyProtection="1">
      <alignment horizontal="center" vertical="center" wrapText="1"/>
      <protection locked="0"/>
    </xf>
    <xf numFmtId="0" fontId="38" fillId="0" borderId="12" xfId="0" applyFont="1" applyFill="1" applyBorder="1" applyAlignment="1">
      <alignment horizontal="left" vertical="center" wrapText="1"/>
    </xf>
    <xf numFmtId="0" fontId="38" fillId="0" borderId="39" xfId="0" applyFont="1" applyFill="1" applyBorder="1" applyAlignment="1">
      <alignment horizontal="center" vertical="center" wrapText="1"/>
    </xf>
    <xf numFmtId="0" fontId="38" fillId="0" borderId="10" xfId="2" applyFont="1" applyFill="1" applyBorder="1" applyAlignment="1">
      <alignment horizontal="center" vertical="center" wrapText="1"/>
    </xf>
    <xf numFmtId="0" fontId="38" fillId="0" borderId="10" xfId="3" applyNumberFormat="1" applyFont="1" applyFill="1" applyBorder="1" applyAlignment="1">
      <alignment horizontal="center" vertical="center" wrapText="1"/>
    </xf>
    <xf numFmtId="0" fontId="38" fillId="0" borderId="5" xfId="2" applyFont="1" applyFill="1" applyBorder="1" applyAlignment="1">
      <alignment horizontal="left" vertical="center" wrapText="1"/>
    </xf>
    <xf numFmtId="0" fontId="38" fillId="0" borderId="5" xfId="3" applyNumberFormat="1" applyFont="1" applyFill="1" applyBorder="1" applyAlignment="1" applyProtection="1">
      <alignment horizontal="center" vertical="center" wrapText="1"/>
      <protection locked="0"/>
    </xf>
    <xf numFmtId="0" fontId="37" fillId="2" borderId="0" xfId="2" applyFont="1" applyFill="1" applyAlignment="1" applyProtection="1">
      <alignment horizontal="right" vertical="center"/>
    </xf>
    <xf numFmtId="0" fontId="37" fillId="2" borderId="0" xfId="2" applyFont="1" applyFill="1" applyAlignment="1" applyProtection="1">
      <alignment horizontal="right" vertical="center" wrapText="1"/>
      <protection locked="0"/>
    </xf>
    <xf numFmtId="0" fontId="38" fillId="0" borderId="4" xfId="2" applyFont="1" applyFill="1" applyBorder="1" applyAlignment="1" applyProtection="1">
      <alignment horizontal="center" vertical="center" wrapText="1"/>
      <protection locked="0"/>
    </xf>
    <xf numFmtId="0" fontId="38" fillId="0" borderId="4" xfId="3" applyFont="1" applyFill="1" applyBorder="1" applyAlignment="1">
      <alignment horizontal="center" vertical="center" wrapText="1"/>
    </xf>
    <xf numFmtId="0" fontId="38" fillId="0" borderId="5" xfId="0" applyFont="1" applyFill="1" applyBorder="1" applyAlignment="1" applyProtection="1">
      <alignment horizontal="center" vertical="center" wrapText="1"/>
      <protection locked="0"/>
    </xf>
    <xf numFmtId="0" fontId="38" fillId="0" borderId="14" xfId="0" applyFont="1" applyFill="1" applyBorder="1" applyAlignment="1" applyProtection="1">
      <alignment horizontal="center" vertical="center" wrapText="1"/>
      <protection locked="0"/>
    </xf>
    <xf numFmtId="0" fontId="38" fillId="0" borderId="10" xfId="0" applyFont="1" applyFill="1" applyBorder="1" applyAlignment="1">
      <alignment horizontal="center" vertical="center" wrapText="1"/>
    </xf>
    <xf numFmtId="0" fontId="38" fillId="0" borderId="14" xfId="0" applyFont="1" applyFill="1" applyBorder="1" applyAlignment="1">
      <alignment horizontal="center" vertical="center" wrapText="1"/>
    </xf>
    <xf numFmtId="0" fontId="38" fillId="0" borderId="10" xfId="2" applyFont="1" applyFill="1" applyBorder="1" applyAlignment="1" applyProtection="1">
      <alignment horizontal="center" vertical="center" wrapText="1"/>
      <protection locked="0"/>
    </xf>
    <xf numFmtId="0" fontId="38" fillId="0" borderId="4" xfId="0" applyFont="1" applyFill="1" applyBorder="1" applyAlignment="1">
      <alignment horizontal="center" vertical="center" wrapText="1"/>
    </xf>
    <xf numFmtId="0" fontId="38" fillId="0" borderId="12" xfId="0" applyFont="1" applyFill="1" applyBorder="1" applyAlignment="1">
      <alignment horizontal="center" vertical="center" wrapText="1"/>
    </xf>
    <xf numFmtId="0" fontId="38" fillId="0" borderId="4" xfId="0" applyFont="1" applyFill="1" applyBorder="1" applyAlignment="1" applyProtection="1">
      <alignment horizontal="center" vertical="center" wrapText="1"/>
      <protection locked="0"/>
    </xf>
    <xf numFmtId="0" fontId="38" fillId="0" borderId="12" xfId="0" applyFont="1" applyFill="1" applyBorder="1" applyAlignment="1" applyProtection="1">
      <alignment horizontal="center" vertical="center" wrapText="1"/>
      <protection locked="0"/>
    </xf>
    <xf numFmtId="0" fontId="38" fillId="0" borderId="5" xfId="0" applyFont="1" applyBorder="1" applyAlignment="1">
      <alignment horizontal="left" vertical="center" wrapText="1"/>
    </xf>
    <xf numFmtId="0" fontId="38" fillId="0" borderId="13" xfId="0" applyFont="1" applyBorder="1" applyAlignment="1">
      <alignment horizontal="center" vertical="center" wrapText="1"/>
    </xf>
    <xf numFmtId="0" fontId="38" fillId="0" borderId="7" xfId="0" applyFont="1" applyBorder="1" applyAlignment="1">
      <alignment horizontal="center" vertical="center" wrapText="1"/>
    </xf>
    <xf numFmtId="0" fontId="37" fillId="13" borderId="4" xfId="2" applyFont="1" applyFill="1" applyBorder="1" applyAlignment="1" applyProtection="1">
      <alignment horizontal="center" vertical="center" wrapText="1"/>
    </xf>
    <xf numFmtId="0" fontId="27" fillId="2" borderId="2" xfId="2" applyFont="1" applyFill="1" applyBorder="1" applyAlignment="1" applyProtection="1">
      <alignment vertical="center"/>
      <protection locked="0"/>
    </xf>
    <xf numFmtId="0" fontId="37" fillId="0" borderId="4" xfId="3" applyFont="1" applyFill="1" applyBorder="1" applyAlignment="1" applyProtection="1">
      <alignment vertical="center" wrapText="1"/>
      <protection locked="0"/>
    </xf>
    <xf numFmtId="3" fontId="3" fillId="0" borderId="14" xfId="17" applyNumberFormat="1" applyFont="1" applyFill="1" applyBorder="1" applyAlignment="1" applyProtection="1">
      <alignment horizontal="center" vertical="center" wrapText="1"/>
      <protection locked="0"/>
    </xf>
    <xf numFmtId="0" fontId="3" fillId="0" borderId="14" xfId="17" applyNumberFormat="1" applyFont="1" applyFill="1" applyBorder="1" applyAlignment="1" applyProtection="1">
      <alignment horizontal="center" vertical="center" wrapText="1"/>
      <protection locked="0"/>
    </xf>
    <xf numFmtId="9" fontId="3" fillId="0" borderId="4" xfId="1" applyFont="1" applyFill="1" applyBorder="1" applyAlignment="1" applyProtection="1">
      <alignment horizontal="center" vertical="center" wrapText="1"/>
      <protection locked="0"/>
    </xf>
    <xf numFmtId="0" fontId="3" fillId="0" borderId="4" xfId="50" applyNumberFormat="1" applyFont="1" applyFill="1" applyBorder="1" applyAlignment="1" applyProtection="1">
      <alignment horizontal="center" vertical="center" wrapText="1"/>
      <protection locked="0"/>
    </xf>
    <xf numFmtId="3" fontId="3" fillId="0" borderId="4" xfId="17" applyNumberFormat="1" applyFont="1" applyFill="1" applyBorder="1" applyAlignment="1" applyProtection="1">
      <alignment horizontal="center" vertical="center" wrapText="1"/>
      <protection locked="0"/>
    </xf>
    <xf numFmtId="0" fontId="37" fillId="0" borderId="4" xfId="0" applyFont="1" applyFill="1" applyBorder="1" applyAlignment="1" applyProtection="1">
      <alignment vertical="center" wrapText="1"/>
      <protection locked="0"/>
    </xf>
    <xf numFmtId="9" fontId="3" fillId="0" borderId="4" xfId="1" applyFont="1" applyFill="1" applyBorder="1" applyAlignment="1">
      <alignment horizontal="center" vertical="center" wrapText="1"/>
    </xf>
    <xf numFmtId="0" fontId="26" fillId="0" borderId="0" xfId="2" applyFont="1" applyBorder="1" applyAlignment="1">
      <alignment horizontal="center" vertical="center" wrapText="1"/>
    </xf>
    <xf numFmtId="0" fontId="57" fillId="18" borderId="0" xfId="0" applyFont="1" applyFill="1" applyBorder="1" applyAlignment="1">
      <alignment horizontal="center" vertical="center" wrapText="1"/>
    </xf>
    <xf numFmtId="0" fontId="57" fillId="0" borderId="0" xfId="0" applyFont="1" applyAlignment="1">
      <alignment horizontal="center" vertical="center" wrapText="1"/>
    </xf>
    <xf numFmtId="0" fontId="57" fillId="18" borderId="0" xfId="0" applyFont="1" applyFill="1" applyBorder="1" applyAlignment="1">
      <alignment vertical="center" wrapText="1"/>
    </xf>
    <xf numFmtId="0" fontId="71" fillId="18" borderId="0" xfId="0" applyFont="1" applyFill="1" applyBorder="1" applyAlignment="1">
      <alignment horizontal="right" vertical="center" wrapText="1"/>
    </xf>
    <xf numFmtId="0" fontId="57" fillId="18" borderId="74" xfId="0" applyFont="1" applyFill="1" applyBorder="1" applyAlignment="1">
      <alignment vertical="center" wrapText="1"/>
    </xf>
    <xf numFmtId="0" fontId="57" fillId="18" borderId="75" xfId="0" applyFont="1" applyFill="1" applyBorder="1" applyAlignment="1">
      <alignment vertical="center"/>
    </xf>
    <xf numFmtId="0" fontId="57" fillId="18" borderId="75" xfId="0" applyFont="1" applyFill="1" applyBorder="1" applyAlignment="1">
      <alignment vertical="center" wrapText="1"/>
    </xf>
    <xf numFmtId="0" fontId="57" fillId="18" borderId="76" xfId="0" applyFont="1" applyFill="1" applyBorder="1" applyAlignment="1">
      <alignment vertical="center" wrapText="1"/>
    </xf>
    <xf numFmtId="0" fontId="72" fillId="18" borderId="0" xfId="0" applyFont="1" applyFill="1" applyBorder="1" applyAlignment="1">
      <alignment horizontal="center" vertical="center" wrapText="1"/>
    </xf>
    <xf numFmtId="0" fontId="57" fillId="18" borderId="0" xfId="0" applyFont="1" applyFill="1" applyBorder="1" applyAlignment="1">
      <alignment horizontal="right" vertical="center" wrapText="1"/>
    </xf>
    <xf numFmtId="0" fontId="57" fillId="18" borderId="0" xfId="0" applyFont="1" applyFill="1" applyBorder="1" applyAlignment="1">
      <alignment horizontal="left" vertical="center" wrapText="1"/>
    </xf>
    <xf numFmtId="3" fontId="38" fillId="0" borderId="30" xfId="3" applyNumberFormat="1" applyFont="1" applyFill="1" applyBorder="1" applyAlignment="1">
      <alignment horizontal="center" vertical="center" wrapText="1"/>
    </xf>
    <xf numFmtId="3" fontId="2" fillId="0" borderId="14" xfId="24" applyNumberFormat="1" applyFont="1" applyFill="1" applyBorder="1" applyAlignment="1">
      <alignment horizontal="center" vertical="center" wrapText="1"/>
    </xf>
    <xf numFmtId="3" fontId="2" fillId="0" borderId="4" xfId="24" applyNumberFormat="1" applyFont="1" applyFill="1" applyBorder="1" applyAlignment="1">
      <alignment horizontal="center" vertical="center" wrapText="1"/>
    </xf>
    <xf numFmtId="0" fontId="2" fillId="0" borderId="4" xfId="24" applyNumberFormat="1" applyFont="1" applyFill="1" applyBorder="1" applyAlignment="1">
      <alignment horizontal="center" vertical="center" wrapText="1"/>
    </xf>
    <xf numFmtId="3" fontId="38" fillId="0" borderId="16" xfId="3" applyNumberFormat="1" applyFont="1" applyFill="1" applyBorder="1" applyAlignment="1">
      <alignment horizontal="center" vertical="center" wrapText="1"/>
    </xf>
    <xf numFmtId="3" fontId="2" fillId="0" borderId="9" xfId="24" applyNumberFormat="1" applyFont="1" applyFill="1" applyBorder="1" applyAlignment="1">
      <alignment horizontal="center" vertical="center" wrapText="1"/>
    </xf>
    <xf numFmtId="3" fontId="2" fillId="0" borderId="38" xfId="24" applyNumberFormat="1" applyFont="1" applyFill="1" applyBorder="1" applyAlignment="1">
      <alignment horizontal="center" vertical="center" wrapText="1"/>
    </xf>
    <xf numFmtId="0" fontId="2" fillId="0" borderId="9" xfId="24" applyNumberFormat="1" applyFont="1" applyFill="1" applyBorder="1" applyAlignment="1">
      <alignment horizontal="center" vertical="center" wrapText="1"/>
    </xf>
    <xf numFmtId="0" fontId="2" fillId="0" borderId="38" xfId="24" applyNumberFormat="1" applyFont="1" applyFill="1" applyBorder="1" applyAlignment="1">
      <alignment horizontal="center" vertical="center" wrapText="1"/>
    </xf>
    <xf numFmtId="0" fontId="38" fillId="0" borderId="16" xfId="3" applyNumberFormat="1" applyFont="1" applyFill="1" applyBorder="1" applyAlignment="1">
      <alignment horizontal="center" vertical="center" wrapText="1"/>
    </xf>
    <xf numFmtId="3" fontId="38" fillId="0" borderId="4" xfId="2" applyNumberFormat="1" applyFont="1" applyBorder="1" applyAlignment="1">
      <alignment horizontal="center" vertical="center" wrapText="1"/>
    </xf>
    <xf numFmtId="0" fontId="38" fillId="0" borderId="14" xfId="3" applyFont="1" applyFill="1" applyBorder="1" applyAlignment="1">
      <alignment vertical="center" wrapText="1"/>
    </xf>
    <xf numFmtId="0" fontId="38" fillId="0" borderId="14" xfId="3" applyFont="1" applyFill="1" applyBorder="1" applyAlignment="1">
      <alignment horizontal="center" vertical="center" wrapText="1"/>
    </xf>
    <xf numFmtId="0" fontId="38" fillId="0" borderId="4" xfId="3" applyFont="1" applyFill="1" applyBorder="1" applyAlignment="1">
      <alignment horizontal="left" vertical="center" wrapText="1"/>
    </xf>
    <xf numFmtId="0" fontId="38" fillId="0" borderId="18" xfId="3" applyFont="1" applyFill="1" applyBorder="1" applyAlignment="1">
      <alignment horizontal="center" vertical="center" wrapText="1"/>
    </xf>
    <xf numFmtId="0" fontId="38" fillId="0" borderId="5" xfId="3" applyFont="1" applyFill="1" applyBorder="1" applyAlignment="1">
      <alignment horizontal="center" vertical="center" wrapText="1"/>
    </xf>
    <xf numFmtId="0" fontId="38" fillId="0" borderId="5" xfId="3" applyFont="1" applyFill="1" applyBorder="1" applyAlignment="1">
      <alignment horizontal="left" vertical="center" wrapText="1"/>
    </xf>
    <xf numFmtId="0" fontId="38" fillId="0" borderId="4" xfId="2" applyFont="1" applyBorder="1" applyAlignment="1">
      <alignment horizontal="left" vertical="center" wrapText="1"/>
    </xf>
    <xf numFmtId="4" fontId="37" fillId="0" borderId="4" xfId="2" applyNumberFormat="1" applyFont="1" applyBorder="1" applyAlignment="1">
      <alignment horizontal="center" vertical="center" wrapText="1"/>
    </xf>
    <xf numFmtId="0" fontId="38" fillId="2" borderId="4" xfId="0" applyFont="1" applyFill="1" applyBorder="1" applyAlignment="1" applyProtection="1">
      <alignment horizontal="left" vertical="center" wrapText="1"/>
      <protection locked="0"/>
    </xf>
    <xf numFmtId="0" fontId="37" fillId="0" borderId="4" xfId="2" applyFont="1" applyBorder="1" applyAlignment="1">
      <alignment horizontal="center" vertical="center" wrapText="1"/>
    </xf>
    <xf numFmtId="0" fontId="38" fillId="0" borderId="0" xfId="2" applyFont="1" applyAlignment="1" applyProtection="1">
      <alignment horizontal="center" vertical="center" wrapText="1"/>
      <protection locked="0"/>
    </xf>
    <xf numFmtId="0" fontId="37" fillId="2" borderId="0" xfId="2" applyFont="1" applyFill="1" applyBorder="1" applyAlignment="1" applyProtection="1">
      <alignment vertical="center" wrapText="1"/>
      <protection locked="0"/>
    </xf>
    <xf numFmtId="0" fontId="37" fillId="2" borderId="0" xfId="2" applyFont="1" applyFill="1" applyBorder="1" applyAlignment="1" applyProtection="1">
      <alignment horizontal="center" vertical="center" wrapText="1"/>
      <protection locked="0"/>
    </xf>
    <xf numFmtId="0" fontId="37" fillId="2" borderId="0" xfId="2" applyFont="1" applyFill="1" applyBorder="1" applyAlignment="1" applyProtection="1">
      <alignment horizontal="left" vertical="center" wrapText="1"/>
      <protection locked="0"/>
    </xf>
    <xf numFmtId="0" fontId="42" fillId="0" borderId="4" xfId="2" applyFont="1" applyFill="1" applyBorder="1" applyAlignment="1">
      <alignment vertical="center" wrapText="1"/>
    </xf>
    <xf numFmtId="1" fontId="2" fillId="0" borderId="4" xfId="17" applyNumberFormat="1" applyFont="1" applyFill="1" applyBorder="1" applyAlignment="1" applyProtection="1">
      <alignment horizontal="center" vertical="center" wrapText="1"/>
      <protection locked="0"/>
    </xf>
    <xf numFmtId="1" fontId="2" fillId="0" borderId="4" xfId="17" applyNumberFormat="1" applyFont="1" applyFill="1" applyBorder="1" applyAlignment="1">
      <alignment horizontal="center" vertical="center" wrapText="1"/>
    </xf>
    <xf numFmtId="0" fontId="38" fillId="2" borderId="0" xfId="2" applyFont="1" applyFill="1" applyBorder="1" applyAlignment="1" applyProtection="1">
      <alignment horizontal="center" vertical="center" wrapText="1"/>
      <protection locked="0"/>
    </xf>
    <xf numFmtId="1" fontId="38" fillId="0" borderId="4" xfId="3" applyNumberFormat="1" applyFont="1" applyFill="1" applyBorder="1" applyAlignment="1">
      <alignment horizontal="center" vertical="center" wrapText="1"/>
    </xf>
    <xf numFmtId="0" fontId="38" fillId="0" borderId="4" xfId="2" applyFont="1" applyFill="1" applyBorder="1" applyAlignment="1">
      <alignment vertical="center" wrapText="1"/>
    </xf>
    <xf numFmtId="3" fontId="38" fillId="0" borderId="4" xfId="3" applyNumberFormat="1" applyFont="1" applyFill="1" applyBorder="1" applyAlignment="1">
      <alignment horizontal="center" vertical="center" wrapText="1"/>
    </xf>
    <xf numFmtId="1" fontId="38" fillId="0" borderId="4" xfId="2" applyNumberFormat="1" applyFont="1" applyFill="1" applyBorder="1" applyAlignment="1">
      <alignment horizontal="center" vertical="center" wrapText="1"/>
    </xf>
    <xf numFmtId="1" fontId="38" fillId="0" borderId="4" xfId="17" applyNumberFormat="1" applyFont="1" applyFill="1" applyBorder="1" applyAlignment="1" applyProtection="1">
      <alignment horizontal="center" vertical="center" wrapText="1"/>
      <protection locked="0"/>
    </xf>
    <xf numFmtId="1" fontId="38" fillId="0" borderId="4" xfId="17" applyNumberFormat="1" applyFont="1" applyFill="1" applyBorder="1" applyAlignment="1">
      <alignment horizontal="center" vertical="center" wrapText="1"/>
    </xf>
    <xf numFmtId="3" fontId="38" fillId="0" borderId="4" xfId="2" applyNumberFormat="1" applyFont="1" applyFill="1" applyBorder="1" applyAlignment="1">
      <alignment horizontal="center" vertical="center" wrapText="1"/>
    </xf>
    <xf numFmtId="49" fontId="38" fillId="0" borderId="4" xfId="13" applyNumberFormat="1" applyFont="1" applyFill="1" applyBorder="1" applyAlignment="1">
      <alignment horizontal="center" vertical="center" wrapText="1"/>
    </xf>
    <xf numFmtId="0" fontId="38" fillId="0" borderId="4" xfId="2" applyFont="1" applyBorder="1" applyAlignment="1" applyProtection="1">
      <alignment horizontal="center" vertical="center" wrapText="1"/>
      <protection locked="0"/>
    </xf>
    <xf numFmtId="4" fontId="38" fillId="0" borderId="4" xfId="2" applyNumberFormat="1" applyFont="1" applyFill="1" applyBorder="1" applyAlignment="1">
      <alignment horizontal="center" vertical="center" wrapText="1"/>
    </xf>
    <xf numFmtId="0" fontId="37" fillId="0" borderId="4" xfId="0" applyFont="1" applyBorder="1" applyAlignment="1">
      <alignment vertical="center" wrapText="1"/>
    </xf>
    <xf numFmtId="0" fontId="38" fillId="0" borderId="4" xfId="0" applyFont="1" applyBorder="1" applyAlignment="1">
      <alignment horizontal="center" vertical="center" wrapText="1"/>
    </xf>
    <xf numFmtId="0" fontId="73" fillId="0" borderId="4" xfId="2" applyFont="1" applyFill="1" applyBorder="1" applyAlignment="1">
      <alignment horizontal="left" vertical="center" wrapText="1"/>
    </xf>
    <xf numFmtId="0" fontId="73" fillId="0" borderId="4" xfId="2" applyFont="1" applyFill="1" applyBorder="1" applyAlignment="1">
      <alignment horizontal="center" vertical="center" wrapText="1"/>
    </xf>
    <xf numFmtId="0" fontId="73" fillId="2" borderId="4" xfId="2" applyFont="1" applyFill="1" applyBorder="1" applyAlignment="1">
      <alignment horizontal="center" vertical="center" wrapText="1"/>
    </xf>
    <xf numFmtId="0" fontId="73" fillId="0" borderId="4" xfId="2" applyFont="1" applyFill="1" applyBorder="1" applyAlignment="1" applyProtection="1">
      <alignment horizontal="center" vertical="center" wrapText="1"/>
      <protection locked="0"/>
    </xf>
    <xf numFmtId="0" fontId="37" fillId="0" borderId="4" xfId="2" applyFont="1" applyBorder="1" applyAlignment="1" applyProtection="1">
      <alignment horizontal="center" vertical="center" wrapText="1"/>
      <protection locked="0"/>
    </xf>
    <xf numFmtId="0" fontId="0" fillId="2" borderId="4" xfId="0" applyFill="1" applyBorder="1" applyAlignment="1">
      <alignment vertical="center" wrapText="1"/>
    </xf>
    <xf numFmtId="0" fontId="0" fillId="2" borderId="4" xfId="0" applyFill="1" applyBorder="1" applyAlignment="1">
      <alignment horizontal="center" vertical="center"/>
    </xf>
    <xf numFmtId="0" fontId="0" fillId="0" borderId="4" xfId="0" applyBorder="1" applyAlignment="1">
      <alignment horizontal="center" vertical="center"/>
    </xf>
    <xf numFmtId="49" fontId="74" fillId="2" borderId="7" xfId="49" applyNumberFormat="1" applyFont="1" applyFill="1" applyBorder="1" applyAlignment="1">
      <alignment horizontal="left" vertical="center" wrapText="1"/>
    </xf>
    <xf numFmtId="3" fontId="2" fillId="0" borderId="7" xfId="17" applyNumberFormat="1" applyFont="1" applyFill="1" applyBorder="1" applyAlignment="1" applyProtection="1">
      <alignment horizontal="center" vertical="center" wrapText="1"/>
      <protection locked="0"/>
    </xf>
    <xf numFmtId="0" fontId="2" fillId="0" borderId="7" xfId="17" applyNumberFormat="1" applyFont="1" applyFill="1" applyBorder="1" applyAlignment="1" applyProtection="1">
      <alignment horizontal="center" vertical="center" wrapText="1"/>
      <protection locked="0"/>
    </xf>
    <xf numFmtId="3" fontId="2" fillId="0" borderId="14" xfId="17" applyNumberFormat="1" applyFont="1" applyFill="1" applyBorder="1" applyAlignment="1" applyProtection="1">
      <alignment horizontal="center" vertical="center" wrapText="1"/>
      <protection locked="0"/>
    </xf>
    <xf numFmtId="0" fontId="38" fillId="0" borderId="10" xfId="2" applyFont="1" applyBorder="1" applyAlignment="1">
      <alignment horizontal="center" vertical="center" wrapText="1"/>
    </xf>
    <xf numFmtId="3" fontId="2" fillId="0" borderId="10" xfId="17" applyNumberFormat="1" applyFont="1" applyFill="1" applyBorder="1" applyAlignment="1" applyProtection="1">
      <alignment horizontal="center" vertical="center" wrapText="1"/>
      <protection locked="0"/>
    </xf>
    <xf numFmtId="3" fontId="2" fillId="0" borderId="13" xfId="17" applyNumberFormat="1" applyFont="1" applyFill="1" applyBorder="1" applyAlignment="1" applyProtection="1">
      <alignment horizontal="center" vertical="center" wrapText="1"/>
      <protection locked="0"/>
    </xf>
    <xf numFmtId="3" fontId="2" fillId="0" borderId="4" xfId="17" applyNumberFormat="1" applyFont="1" applyFill="1" applyBorder="1" applyAlignment="1" applyProtection="1">
      <alignment horizontal="center" vertical="center" wrapText="1"/>
      <protection locked="0"/>
    </xf>
    <xf numFmtId="9" fontId="2" fillId="0" borderId="4" xfId="1" applyFont="1" applyFill="1" applyBorder="1" applyAlignment="1" applyProtection="1">
      <alignment horizontal="center" vertical="center" wrapText="1"/>
      <protection locked="0"/>
    </xf>
    <xf numFmtId="1" fontId="2" fillId="0" borderId="4" xfId="1" applyNumberFormat="1" applyFont="1" applyFill="1" applyBorder="1" applyAlignment="1" applyProtection="1">
      <alignment horizontal="center" vertical="center" wrapText="1"/>
      <protection locked="0"/>
    </xf>
    <xf numFmtId="9" fontId="2" fillId="0" borderId="12" xfId="1" applyFont="1" applyFill="1" applyBorder="1" applyAlignment="1">
      <alignment horizontal="center" vertical="center" wrapText="1"/>
    </xf>
    <xf numFmtId="1" fontId="2" fillId="0" borderId="12" xfId="1" applyNumberFormat="1" applyFont="1" applyFill="1" applyBorder="1" applyAlignment="1">
      <alignment horizontal="center" vertical="center" wrapText="1"/>
    </xf>
    <xf numFmtId="9" fontId="2" fillId="0" borderId="7" xfId="47" applyFont="1" applyFill="1" applyBorder="1" applyAlignment="1">
      <alignment horizontal="center" vertical="center" wrapText="1"/>
    </xf>
    <xf numFmtId="9" fontId="2" fillId="0" borderId="23" xfId="47" applyFont="1" applyFill="1" applyBorder="1" applyAlignment="1">
      <alignment horizontal="center" vertical="center" wrapText="1"/>
    </xf>
    <xf numFmtId="9" fontId="2" fillId="0" borderId="10" xfId="47" applyFont="1" applyFill="1" applyBorder="1" applyAlignment="1">
      <alignment horizontal="center" vertical="center" wrapText="1"/>
    </xf>
    <xf numFmtId="9" fontId="2" fillId="0" borderId="28" xfId="47" applyFont="1" applyFill="1" applyBorder="1" applyAlignment="1">
      <alignment horizontal="center" vertical="center" wrapText="1"/>
    </xf>
    <xf numFmtId="0" fontId="2" fillId="0" borderId="5" xfId="17" applyNumberFormat="1" applyFont="1" applyFill="1" applyBorder="1" applyAlignment="1" applyProtection="1">
      <alignment horizontal="center" vertical="center" wrapText="1"/>
      <protection locked="0"/>
    </xf>
    <xf numFmtId="0" fontId="2" fillId="0" borderId="4" xfId="17" applyNumberFormat="1" applyFont="1" applyFill="1" applyBorder="1" applyAlignment="1" applyProtection="1">
      <alignment horizontal="center" vertical="center" wrapText="1"/>
      <protection locked="0"/>
    </xf>
    <xf numFmtId="9" fontId="2" fillId="0" borderId="4" xfId="1" applyFont="1" applyFill="1" applyBorder="1" applyAlignment="1">
      <alignment horizontal="center" vertical="center" wrapText="1"/>
    </xf>
    <xf numFmtId="1" fontId="2" fillId="0" borderId="4" xfId="1" applyNumberFormat="1" applyFont="1" applyFill="1" applyBorder="1" applyAlignment="1">
      <alignment horizontal="center" vertical="center" wrapText="1"/>
    </xf>
    <xf numFmtId="0" fontId="38" fillId="0" borderId="14" xfId="0" applyFont="1" applyFill="1" applyBorder="1" applyAlignment="1">
      <alignment vertical="center" wrapText="1"/>
    </xf>
    <xf numFmtId="3" fontId="42" fillId="0" borderId="14" xfId="3" applyNumberFormat="1" applyFont="1" applyFill="1" applyBorder="1" applyAlignment="1">
      <alignment horizontal="center" vertical="center" wrapText="1"/>
    </xf>
    <xf numFmtId="3" fontId="67" fillId="0" borderId="14" xfId="17" applyNumberFormat="1" applyFont="1" applyFill="1" applyBorder="1" applyAlignment="1">
      <alignment horizontal="center" vertical="center" wrapText="1"/>
    </xf>
    <xf numFmtId="9" fontId="42" fillId="0" borderId="4" xfId="3" applyNumberFormat="1" applyFont="1" applyFill="1" applyBorder="1" applyAlignment="1">
      <alignment horizontal="center" vertical="center" wrapText="1"/>
    </xf>
    <xf numFmtId="9" fontId="42" fillId="0" borderId="4" xfId="2" applyNumberFormat="1" applyFont="1" applyFill="1" applyBorder="1" applyAlignment="1">
      <alignment horizontal="center" vertical="center" wrapText="1"/>
    </xf>
    <xf numFmtId="0" fontId="37" fillId="0" borderId="71" xfId="3" applyFont="1" applyFill="1" applyBorder="1" applyAlignment="1">
      <alignment horizontal="center" vertical="center" wrapText="1"/>
    </xf>
    <xf numFmtId="0" fontId="30" fillId="19" borderId="88" xfId="0" applyFont="1" applyFill="1" applyBorder="1" applyAlignment="1">
      <alignment horizontal="center" vertical="center" wrapText="1"/>
    </xf>
    <xf numFmtId="0" fontId="30" fillId="19" borderId="89" xfId="0" applyFont="1" applyFill="1" applyBorder="1" applyAlignment="1">
      <alignment horizontal="center" vertical="center" wrapText="1"/>
    </xf>
    <xf numFmtId="0" fontId="30" fillId="19" borderId="90" xfId="0" applyFont="1" applyFill="1" applyBorder="1" applyAlignment="1">
      <alignment horizontal="center" vertical="center" wrapText="1"/>
    </xf>
    <xf numFmtId="0" fontId="30" fillId="19" borderId="74" xfId="0" applyFont="1" applyFill="1" applyBorder="1" applyAlignment="1">
      <alignment horizontal="center" vertical="center" wrapText="1"/>
    </xf>
    <xf numFmtId="0" fontId="30" fillId="19" borderId="92" xfId="0" applyFont="1" applyFill="1" applyBorder="1" applyAlignment="1">
      <alignment horizontal="center" vertical="center" wrapText="1"/>
    </xf>
    <xf numFmtId="0" fontId="41" fillId="0" borderId="94" xfId="0" applyFont="1" applyBorder="1" applyAlignment="1">
      <alignment vertical="center" wrapText="1"/>
    </xf>
    <xf numFmtId="0" fontId="35" fillId="0" borderId="94" xfId="0" applyFont="1" applyBorder="1" applyAlignment="1">
      <alignment vertical="center" wrapText="1"/>
    </xf>
    <xf numFmtId="0" fontId="35" fillId="0" borderId="94" xfId="0" applyFont="1" applyFill="1" applyBorder="1" applyAlignment="1">
      <alignment vertical="center" wrapText="1"/>
    </xf>
    <xf numFmtId="0" fontId="35" fillId="0" borderId="94" xfId="0" applyFont="1" applyFill="1" applyBorder="1" applyAlignment="1">
      <alignment horizontal="left" vertical="center" wrapText="1"/>
    </xf>
    <xf numFmtId="0" fontId="30" fillId="0" borderId="97" xfId="0" applyFont="1" applyFill="1" applyBorder="1" applyAlignment="1">
      <alignment horizontal="left" vertical="center" wrapText="1"/>
    </xf>
    <xf numFmtId="0" fontId="2" fillId="0" borderId="94" xfId="0" applyFont="1" applyBorder="1" applyAlignment="1">
      <alignment vertical="center" wrapText="1"/>
    </xf>
    <xf numFmtId="0" fontId="2" fillId="0" borderId="94" xfId="0" applyFont="1" applyBorder="1" applyAlignment="1">
      <alignment horizontal="center" vertical="center" wrapText="1"/>
    </xf>
    <xf numFmtId="9" fontId="2" fillId="0" borderId="95" xfId="0" applyNumberFormat="1" applyFont="1" applyFill="1" applyBorder="1" applyAlignment="1">
      <alignment horizontal="center" vertical="center" wrapText="1"/>
    </xf>
    <xf numFmtId="9" fontId="2" fillId="0" borderId="94" xfId="0" applyNumberFormat="1" applyFont="1" applyBorder="1" applyAlignment="1">
      <alignment horizontal="center" vertical="center" wrapText="1"/>
    </xf>
    <xf numFmtId="0" fontId="2" fillId="0" borderId="0" xfId="0" applyFont="1" applyAlignment="1">
      <alignment horizontal="center" vertical="center" wrapText="1"/>
    </xf>
    <xf numFmtId="0" fontId="2" fillId="0" borderId="96" xfId="0" applyFont="1" applyBorder="1" applyAlignment="1">
      <alignment vertical="center" wrapText="1"/>
    </xf>
    <xf numFmtId="0" fontId="2" fillId="0" borderId="97" xfId="0" applyFont="1" applyBorder="1" applyAlignment="1">
      <alignment horizontal="center" vertical="center" wrapText="1"/>
    </xf>
    <xf numFmtId="9" fontId="2" fillId="0" borderId="94" xfId="0" applyNumberFormat="1" applyFont="1" applyFill="1" applyBorder="1" applyAlignment="1">
      <alignment horizontal="center" vertical="center" wrapText="1"/>
    </xf>
    <xf numFmtId="3" fontId="2" fillId="0" borderId="94" xfId="0" applyNumberFormat="1" applyFont="1" applyBorder="1" applyAlignment="1">
      <alignment horizontal="center" vertical="center" wrapText="1"/>
    </xf>
    <xf numFmtId="0" fontId="2" fillId="0" borderId="94" xfId="0" applyFont="1" applyBorder="1" applyAlignment="1">
      <alignment horizontal="left" vertical="center" wrapText="1"/>
    </xf>
    <xf numFmtId="0" fontId="2" fillId="5" borderId="94" xfId="0" applyFont="1" applyFill="1" applyBorder="1" applyAlignment="1">
      <alignment horizontal="left" vertical="center" wrapText="1"/>
    </xf>
    <xf numFmtId="0" fontId="2" fillId="0" borderId="94" xfId="0" applyFont="1" applyFill="1" applyBorder="1" applyAlignment="1">
      <alignment horizontal="left" vertical="center" wrapText="1"/>
    </xf>
    <xf numFmtId="0" fontId="2" fillId="0" borderId="94" xfId="0" applyFont="1" applyFill="1" applyBorder="1" applyAlignment="1">
      <alignment horizontal="center" vertical="center" wrapText="1"/>
    </xf>
    <xf numFmtId="0" fontId="2" fillId="0" borderId="94" xfId="0" applyFont="1" applyFill="1" applyBorder="1" applyAlignment="1">
      <alignment vertical="center" wrapText="1"/>
    </xf>
    <xf numFmtId="0" fontId="2" fillId="0" borderId="97" xfId="0" applyFont="1" applyFill="1" applyBorder="1" applyAlignment="1">
      <alignment horizontal="center" vertical="center" wrapText="1"/>
    </xf>
    <xf numFmtId="169" fontId="2" fillId="0" borderId="94" xfId="0" applyNumberFormat="1" applyFont="1" applyFill="1" applyBorder="1" applyAlignment="1">
      <alignment horizontal="center" vertical="center" wrapText="1"/>
    </xf>
    <xf numFmtId="0" fontId="31" fillId="3" borderId="21" xfId="27" applyFont="1" applyFill="1" applyBorder="1" applyAlignment="1">
      <alignment horizontal="center" vertical="center"/>
    </xf>
    <xf numFmtId="0" fontId="31" fillId="3" borderId="45" xfId="27" applyFont="1" applyFill="1" applyBorder="1" applyAlignment="1">
      <alignment horizontal="center" vertical="center"/>
    </xf>
    <xf numFmtId="0" fontId="31" fillId="3" borderId="46" xfId="27" applyFont="1" applyFill="1" applyBorder="1" applyAlignment="1">
      <alignment horizontal="center" vertical="center"/>
    </xf>
    <xf numFmtId="0" fontId="31" fillId="9" borderId="6" xfId="27" applyFont="1" applyFill="1" applyBorder="1" applyAlignment="1">
      <alignment horizontal="center" vertical="center"/>
    </xf>
    <xf numFmtId="0" fontId="31" fillId="9" borderId="11" xfId="27" applyFont="1" applyFill="1" applyBorder="1" applyAlignment="1">
      <alignment horizontal="center" vertical="center"/>
    </xf>
    <xf numFmtId="0" fontId="31" fillId="9" borderId="7" xfId="27" applyFont="1" applyFill="1" applyBorder="1" applyAlignment="1">
      <alignment horizontal="center" vertical="center"/>
    </xf>
    <xf numFmtId="0" fontId="31" fillId="9" borderId="12" xfId="27" applyFont="1" applyFill="1" applyBorder="1" applyAlignment="1">
      <alignment horizontal="center" vertical="center"/>
    </xf>
    <xf numFmtId="0" fontId="19" fillId="9" borderId="30" xfId="27" applyFont="1" applyFill="1" applyBorder="1" applyAlignment="1">
      <alignment horizontal="center"/>
    </xf>
    <xf numFmtId="0" fontId="19" fillId="9" borderId="42" xfId="27" applyFont="1" applyFill="1" applyBorder="1" applyAlignment="1">
      <alignment horizontal="center"/>
    </xf>
    <xf numFmtId="0" fontId="32" fillId="0" borderId="0" xfId="27" applyFont="1" applyBorder="1" applyAlignment="1">
      <alignment horizontal="center"/>
    </xf>
    <xf numFmtId="0" fontId="31" fillId="8" borderId="20" xfId="27" applyFont="1" applyFill="1" applyBorder="1" applyAlignment="1">
      <alignment horizontal="center" vertical="center"/>
    </xf>
    <xf numFmtId="0" fontId="31" fillId="8" borderId="25" xfId="27" applyFont="1" applyFill="1" applyBorder="1" applyAlignment="1">
      <alignment horizontal="center" vertical="center"/>
    </xf>
    <xf numFmtId="0" fontId="31" fillId="8" borderId="36" xfId="27" applyFont="1" applyFill="1" applyBorder="1" applyAlignment="1">
      <alignment horizontal="center" vertical="center"/>
    </xf>
    <xf numFmtId="0" fontId="31" fillId="4" borderId="6" xfId="27" applyFont="1" applyFill="1" applyBorder="1" applyAlignment="1">
      <alignment horizontal="center" vertical="center"/>
    </xf>
    <xf numFmtId="0" fontId="31" fillId="4" borderId="9" xfId="27" applyFont="1" applyFill="1" applyBorder="1" applyAlignment="1">
      <alignment horizontal="center" vertical="center"/>
    </xf>
    <xf numFmtId="0" fontId="31" fillId="10" borderId="6" xfId="27" applyFont="1" applyFill="1" applyBorder="1" applyAlignment="1">
      <alignment horizontal="center" vertical="center"/>
    </xf>
    <xf numFmtId="0" fontId="31" fillId="10" borderId="9" xfId="27" applyFont="1" applyFill="1" applyBorder="1" applyAlignment="1">
      <alignment horizontal="center" vertical="center"/>
    </xf>
    <xf numFmtId="0" fontId="31" fillId="10" borderId="46" xfId="27" applyFont="1" applyFill="1" applyBorder="1" applyAlignment="1">
      <alignment horizontal="center" vertical="center"/>
    </xf>
    <xf numFmtId="0" fontId="55" fillId="0" borderId="5" xfId="4" applyFont="1" applyFill="1" applyBorder="1" applyAlignment="1" applyProtection="1">
      <alignment horizontal="center" vertical="center" wrapText="1"/>
      <protection locked="0"/>
    </xf>
    <xf numFmtId="0" fontId="55" fillId="0" borderId="14" xfId="4" applyFont="1" applyFill="1" applyBorder="1" applyAlignment="1" applyProtection="1">
      <alignment horizontal="center" vertical="center" wrapText="1"/>
      <protection locked="0"/>
    </xf>
    <xf numFmtId="0" fontId="61" fillId="0" borderId="5" xfId="4" applyFont="1" applyFill="1" applyBorder="1" applyAlignment="1" applyProtection="1">
      <alignment horizontal="center" vertical="center" wrapText="1"/>
      <protection locked="0"/>
    </xf>
    <xf numFmtId="0" fontId="61" fillId="0" borderId="14" xfId="4" applyFont="1" applyFill="1" applyBorder="1" applyAlignment="1" applyProtection="1">
      <alignment horizontal="center" vertical="center" wrapText="1"/>
      <protection locked="0"/>
    </xf>
    <xf numFmtId="0" fontId="61" fillId="0" borderId="10" xfId="4" applyFont="1" applyFill="1" applyBorder="1" applyAlignment="1" applyProtection="1">
      <alignment horizontal="center" vertical="center" wrapText="1"/>
      <protection locked="0"/>
    </xf>
    <xf numFmtId="0" fontId="61" fillId="0" borderId="5" xfId="0" applyFont="1" applyFill="1" applyBorder="1" applyAlignment="1" applyProtection="1">
      <alignment horizontal="center" vertical="center" wrapText="1"/>
      <protection locked="0"/>
    </xf>
    <xf numFmtId="0" fontId="61" fillId="0" borderId="14" xfId="0" applyFont="1" applyFill="1" applyBorder="1" applyAlignment="1" applyProtection="1">
      <alignment horizontal="center" vertical="center" wrapText="1"/>
      <protection locked="0"/>
    </xf>
    <xf numFmtId="0" fontId="55" fillId="0" borderId="5" xfId="0" applyFont="1" applyFill="1" applyBorder="1" applyAlignment="1" applyProtection="1">
      <alignment horizontal="center" vertical="center" wrapText="1"/>
      <protection locked="0"/>
    </xf>
    <xf numFmtId="0" fontId="55" fillId="0" borderId="14" xfId="0" applyFont="1" applyFill="1" applyBorder="1" applyAlignment="1" applyProtection="1">
      <alignment horizontal="center" vertical="center" wrapText="1"/>
      <protection locked="0"/>
    </xf>
    <xf numFmtId="0" fontId="61" fillId="0" borderId="10" xfId="0" applyFont="1" applyFill="1" applyBorder="1" applyAlignment="1" applyProtection="1">
      <alignment horizontal="center" vertical="center" wrapText="1"/>
      <protection locked="0"/>
    </xf>
    <xf numFmtId="0" fontId="55" fillId="0" borderId="10" xfId="0" applyFont="1" applyFill="1" applyBorder="1" applyAlignment="1" applyProtection="1">
      <alignment horizontal="center" vertical="center" wrapText="1"/>
      <protection locked="0"/>
    </xf>
    <xf numFmtId="0" fontId="61" fillId="0" borderId="8" xfId="3" applyFont="1" applyFill="1" applyBorder="1" applyAlignment="1" applyProtection="1">
      <alignment horizontal="center" vertical="center" wrapText="1"/>
      <protection locked="0"/>
    </xf>
    <xf numFmtId="0" fontId="61" fillId="0" borderId="14" xfId="3" applyFont="1" applyFill="1" applyBorder="1" applyAlignment="1" applyProtection="1">
      <alignment horizontal="center" vertical="center" wrapText="1"/>
      <protection locked="0"/>
    </xf>
    <xf numFmtId="0" fontId="55" fillId="0" borderId="8" xfId="0" applyFont="1" applyFill="1" applyBorder="1" applyAlignment="1" applyProtection="1">
      <alignment horizontal="center" vertical="center" wrapText="1"/>
      <protection locked="0"/>
    </xf>
    <xf numFmtId="0" fontId="55" fillId="0" borderId="8" xfId="2" applyFont="1" applyFill="1" applyBorder="1" applyAlignment="1" applyProtection="1">
      <alignment horizontal="center" vertical="center" wrapText="1"/>
      <protection locked="0"/>
    </xf>
    <xf numFmtId="0" fontId="55" fillId="0" borderId="14" xfId="2" applyFont="1" applyFill="1" applyBorder="1" applyAlignment="1" applyProtection="1">
      <alignment horizontal="center" vertical="center" wrapText="1"/>
      <protection locked="0"/>
    </xf>
    <xf numFmtId="0" fontId="55" fillId="0" borderId="5" xfId="3" applyFont="1" applyFill="1" applyBorder="1" applyAlignment="1" applyProtection="1">
      <alignment horizontal="center" vertical="center" wrapText="1"/>
      <protection locked="0"/>
    </xf>
    <xf numFmtId="0" fontId="55" fillId="0" borderId="10" xfId="3" applyFont="1" applyFill="1" applyBorder="1" applyAlignment="1" applyProtection="1">
      <alignment horizontal="center" vertical="center" wrapText="1"/>
      <protection locked="0"/>
    </xf>
    <xf numFmtId="0" fontId="55" fillId="0" borderId="14" xfId="3" applyFont="1" applyFill="1" applyBorder="1" applyAlignment="1" applyProtection="1">
      <alignment horizontal="center" vertical="center" wrapText="1"/>
      <protection locked="0"/>
    </xf>
    <xf numFmtId="0" fontId="27" fillId="12" borderId="5" xfId="0" applyFont="1" applyFill="1" applyBorder="1" applyAlignment="1" applyProtection="1">
      <alignment horizontal="center" vertical="center" wrapText="1"/>
      <protection locked="0"/>
    </xf>
    <xf numFmtId="0" fontId="27" fillId="12" borderId="14" xfId="0" applyFont="1" applyFill="1" applyBorder="1" applyAlignment="1" applyProtection="1">
      <alignment horizontal="center" vertical="center" wrapText="1"/>
      <protection locked="0"/>
    </xf>
    <xf numFmtId="0" fontId="37" fillId="2" borderId="0" xfId="2" applyFont="1" applyFill="1" applyAlignment="1" applyProtection="1">
      <alignment horizontal="right" vertical="center"/>
    </xf>
    <xf numFmtId="0" fontId="37" fillId="2" borderId="62" xfId="2" applyFont="1" applyFill="1" applyBorder="1" applyAlignment="1" applyProtection="1">
      <alignment horizontal="right" vertical="center"/>
    </xf>
    <xf numFmtId="0" fontId="64" fillId="2" borderId="1" xfId="2" applyFont="1" applyFill="1" applyBorder="1" applyAlignment="1" applyProtection="1">
      <alignment horizontal="left" vertical="center" wrapText="1"/>
      <protection locked="0"/>
    </xf>
    <xf numFmtId="0" fontId="64" fillId="2" borderId="2" xfId="2" applyFont="1" applyFill="1" applyBorder="1" applyAlignment="1" applyProtection="1">
      <alignment horizontal="left" vertical="center" wrapText="1"/>
      <protection locked="0"/>
    </xf>
    <xf numFmtId="0" fontId="64" fillId="2" borderId="60" xfId="2" applyFont="1" applyFill="1" applyBorder="1" applyAlignment="1" applyProtection="1">
      <alignment horizontal="left" vertical="center" wrapText="1"/>
      <protection locked="0"/>
    </xf>
    <xf numFmtId="0" fontId="37" fillId="6" borderId="20" xfId="2" applyFont="1" applyFill="1" applyBorder="1" applyAlignment="1" applyProtection="1">
      <alignment horizontal="center" vertical="center" wrapText="1"/>
    </xf>
    <xf numFmtId="0" fontId="37" fillId="6" borderId="25" xfId="2" applyFont="1" applyFill="1" applyBorder="1" applyAlignment="1" applyProtection="1">
      <alignment horizontal="center" vertical="center" wrapText="1"/>
    </xf>
    <xf numFmtId="0" fontId="37" fillId="6" borderId="8" xfId="2" applyFont="1" applyFill="1" applyBorder="1" applyAlignment="1" applyProtection="1">
      <alignment horizontal="center" vertical="center" wrapText="1"/>
    </xf>
    <xf numFmtId="0" fontId="37" fillId="6" borderId="13" xfId="2" applyFont="1" applyFill="1" applyBorder="1" applyAlignment="1" applyProtection="1">
      <alignment horizontal="center" vertical="center" wrapText="1"/>
    </xf>
    <xf numFmtId="0" fontId="37" fillId="6" borderId="50" xfId="2" applyFont="1" applyFill="1" applyBorder="1" applyAlignment="1" applyProtection="1">
      <alignment horizontal="center" vertical="center" wrapText="1"/>
    </xf>
    <xf numFmtId="0" fontId="37" fillId="6" borderId="52" xfId="2" applyFont="1" applyFill="1" applyBorder="1" applyAlignment="1" applyProtection="1">
      <alignment horizontal="center" vertical="center" wrapText="1"/>
    </xf>
    <xf numFmtId="0" fontId="37" fillId="6" borderId="21" xfId="2" applyFont="1" applyFill="1" applyBorder="1" applyAlignment="1" applyProtection="1">
      <alignment horizontal="center" vertical="center" wrapText="1"/>
    </xf>
    <xf numFmtId="0" fontId="37" fillId="6" borderId="15" xfId="2" applyFont="1" applyFill="1" applyBorder="1" applyAlignment="1" applyProtection="1">
      <alignment horizontal="center" vertical="center" wrapText="1"/>
    </xf>
    <xf numFmtId="0" fontId="37" fillId="6" borderId="22" xfId="2" applyFont="1" applyFill="1" applyBorder="1" applyAlignment="1" applyProtection="1">
      <alignment horizontal="center" vertical="center" wrapText="1"/>
    </xf>
    <xf numFmtId="0" fontId="37" fillId="6" borderId="36" xfId="2" applyFont="1" applyFill="1" applyBorder="1" applyAlignment="1" applyProtection="1">
      <alignment horizontal="center" vertical="center" wrapText="1"/>
    </xf>
    <xf numFmtId="0" fontId="37" fillId="6" borderId="1" xfId="2" applyFont="1" applyFill="1" applyBorder="1" applyAlignment="1" applyProtection="1">
      <alignment horizontal="center" vertical="center" wrapText="1"/>
    </xf>
    <xf numFmtId="0" fontId="37" fillId="6" borderId="60" xfId="2" applyFont="1" applyFill="1" applyBorder="1" applyAlignment="1" applyProtection="1">
      <alignment horizontal="center" vertical="center" wrapText="1"/>
    </xf>
    <xf numFmtId="0" fontId="37" fillId="6" borderId="68" xfId="2" applyFont="1" applyFill="1" applyBorder="1" applyAlignment="1" applyProtection="1">
      <alignment horizontal="center" vertical="center" wrapText="1"/>
    </xf>
    <xf numFmtId="0" fontId="37" fillId="6" borderId="69" xfId="2" applyFont="1" applyFill="1" applyBorder="1" applyAlignment="1" applyProtection="1">
      <alignment horizontal="center" vertical="center" wrapText="1"/>
    </xf>
    <xf numFmtId="0" fontId="37" fillId="0" borderId="4" xfId="3" applyFont="1" applyFill="1" applyBorder="1" applyAlignment="1" applyProtection="1">
      <alignment horizontal="center" vertical="center" wrapText="1"/>
      <protection locked="0"/>
    </xf>
    <xf numFmtId="0" fontId="27" fillId="0" borderId="4" xfId="2" applyFont="1" applyFill="1" applyBorder="1" applyAlignment="1" applyProtection="1">
      <alignment horizontal="center" vertical="center" wrapText="1"/>
      <protection locked="0"/>
    </xf>
    <xf numFmtId="0" fontId="38" fillId="0" borderId="4" xfId="2" applyFont="1" applyFill="1" applyBorder="1" applyAlignment="1" applyProtection="1">
      <alignment horizontal="center" vertical="center" wrapText="1"/>
      <protection locked="0"/>
    </xf>
    <xf numFmtId="0" fontId="37" fillId="0" borderId="4" xfId="0" applyFont="1" applyFill="1" applyBorder="1" applyAlignment="1" applyProtection="1">
      <alignment horizontal="center" vertical="center" wrapText="1"/>
      <protection locked="0"/>
    </xf>
    <xf numFmtId="0" fontId="26" fillId="0" borderId="4" xfId="3" applyFont="1" applyFill="1" applyBorder="1" applyAlignment="1" applyProtection="1">
      <alignment horizontal="center" vertical="center" wrapText="1"/>
      <protection locked="0"/>
    </xf>
    <xf numFmtId="0" fontId="27" fillId="2" borderId="1" xfId="2" applyFont="1" applyFill="1" applyBorder="1" applyAlignment="1" applyProtection="1">
      <alignment horizontal="center" vertical="center"/>
      <protection locked="0"/>
    </xf>
    <xf numFmtId="0" fontId="27" fillId="2" borderId="2" xfId="2" applyFont="1" applyFill="1" applyBorder="1" applyAlignment="1" applyProtection="1">
      <alignment horizontal="center" vertical="center"/>
      <protection locked="0"/>
    </xf>
    <xf numFmtId="0" fontId="27" fillId="2" borderId="60" xfId="2" applyFont="1" applyFill="1" applyBorder="1" applyAlignment="1" applyProtection="1">
      <alignment horizontal="center" vertical="center"/>
      <protection locked="0"/>
    </xf>
    <xf numFmtId="0" fontId="37" fillId="6" borderId="10" xfId="2" applyFont="1" applyFill="1" applyBorder="1" applyAlignment="1" applyProtection="1">
      <alignment horizontal="center" vertical="center" wrapText="1"/>
    </xf>
    <xf numFmtId="0" fontId="37" fillId="6" borderId="51" xfId="2" applyFont="1" applyFill="1" applyBorder="1" applyAlignment="1" applyProtection="1">
      <alignment horizontal="center" vertical="center" wrapText="1"/>
    </xf>
    <xf numFmtId="0" fontId="52" fillId="0" borderId="20" xfId="3" applyFont="1" applyFill="1" applyBorder="1" applyAlignment="1" applyProtection="1">
      <alignment horizontal="left" vertical="center" wrapText="1"/>
      <protection locked="0"/>
    </xf>
    <xf numFmtId="0" fontId="52" fillId="0" borderId="36" xfId="3" applyFont="1" applyFill="1" applyBorder="1" applyAlignment="1" applyProtection="1">
      <alignment horizontal="left" vertical="center" wrapText="1"/>
      <protection locked="0"/>
    </xf>
    <xf numFmtId="0" fontId="27" fillId="2" borderId="20" xfId="0" applyFont="1" applyFill="1" applyBorder="1" applyAlignment="1" applyProtection="1">
      <alignment horizontal="left" vertical="center" wrapText="1"/>
      <protection locked="0"/>
    </xf>
    <xf numFmtId="0" fontId="27" fillId="2" borderId="25" xfId="0" applyFont="1" applyFill="1" applyBorder="1" applyAlignment="1" applyProtection="1">
      <alignment horizontal="left" vertical="center" wrapText="1"/>
      <protection locked="0"/>
    </xf>
    <xf numFmtId="0" fontId="27" fillId="2" borderId="36" xfId="0" applyFont="1" applyFill="1" applyBorder="1" applyAlignment="1" applyProtection="1">
      <alignment horizontal="left" vertical="center" wrapText="1"/>
      <protection locked="0"/>
    </xf>
    <xf numFmtId="0" fontId="27" fillId="2" borderId="49" xfId="36" applyFont="1" applyFill="1" applyBorder="1" applyAlignment="1" applyProtection="1">
      <alignment horizontal="left" vertical="center" wrapText="1"/>
      <protection locked="0"/>
    </xf>
    <xf numFmtId="0" fontId="27" fillId="2" borderId="29" xfId="36" applyFont="1" applyFill="1" applyBorder="1" applyAlignment="1" applyProtection="1">
      <alignment horizontal="left" vertical="center" wrapText="1"/>
      <protection locked="0"/>
    </xf>
    <xf numFmtId="0" fontId="52" fillId="2" borderId="20" xfId="0" applyFont="1" applyFill="1" applyBorder="1" applyAlignment="1" applyProtection="1">
      <alignment horizontal="left" vertical="center" wrapText="1"/>
      <protection locked="0"/>
    </xf>
    <xf numFmtId="0" fontId="52" fillId="2" borderId="25" xfId="0" applyFont="1" applyFill="1" applyBorder="1" applyAlignment="1" applyProtection="1">
      <alignment horizontal="left" vertical="center" wrapText="1"/>
      <protection locked="0"/>
    </xf>
    <xf numFmtId="165" fontId="53" fillId="2" borderId="50" xfId="36" applyNumberFormat="1" applyFont="1" applyFill="1" applyBorder="1" applyAlignment="1" applyProtection="1">
      <alignment horizontal="center" vertical="center" wrapText="1"/>
      <protection locked="0"/>
    </xf>
    <xf numFmtId="165" fontId="53" fillId="2" borderId="52" xfId="36" applyNumberFormat="1" applyFont="1" applyFill="1" applyBorder="1" applyAlignment="1" applyProtection="1">
      <alignment horizontal="center" vertical="center" wrapText="1"/>
      <protection locked="0"/>
    </xf>
    <xf numFmtId="0" fontId="36" fillId="2" borderId="7" xfId="2" applyFont="1" applyFill="1" applyBorder="1" applyAlignment="1" applyProtection="1">
      <alignment horizontal="center" vertical="center" wrapText="1"/>
      <protection locked="0"/>
    </xf>
    <xf numFmtId="0" fontId="36" fillId="2" borderId="12" xfId="2" applyFont="1" applyFill="1" applyBorder="1" applyAlignment="1" applyProtection="1">
      <alignment horizontal="center" vertical="center" wrapText="1"/>
      <protection locked="0"/>
    </xf>
    <xf numFmtId="165" fontId="26" fillId="2" borderId="54" xfId="36" applyNumberFormat="1" applyFont="1" applyFill="1" applyBorder="1" applyAlignment="1" applyProtection="1">
      <alignment horizontal="center" vertical="center" wrapText="1"/>
      <protection locked="0"/>
    </xf>
    <xf numFmtId="0" fontId="26" fillId="2" borderId="55" xfId="36" applyFont="1" applyFill="1" applyBorder="1" applyAlignment="1" applyProtection="1">
      <alignment horizontal="center" vertical="center" wrapText="1"/>
      <protection locked="0"/>
    </xf>
    <xf numFmtId="0" fontId="26" fillId="2" borderId="66" xfId="36" applyFont="1" applyFill="1" applyBorder="1" applyAlignment="1" applyProtection="1">
      <alignment horizontal="center" vertical="center" wrapText="1"/>
      <protection locked="0"/>
    </xf>
    <xf numFmtId="0" fontId="27" fillId="2" borderId="20" xfId="36" applyFont="1" applyFill="1" applyBorder="1" applyAlignment="1" applyProtection="1">
      <alignment horizontal="center" vertical="center" wrapText="1"/>
      <protection locked="0"/>
    </xf>
    <xf numFmtId="0" fontId="27" fillId="2" borderId="25" xfId="36" applyFont="1" applyFill="1" applyBorder="1" applyAlignment="1" applyProtection="1">
      <alignment horizontal="center" vertical="center" wrapText="1"/>
      <protection locked="0"/>
    </xf>
    <xf numFmtId="0" fontId="27" fillId="2" borderId="36" xfId="36" applyFont="1" applyFill="1" applyBorder="1" applyAlignment="1" applyProtection="1">
      <alignment horizontal="center" vertical="center" wrapText="1"/>
      <protection locked="0"/>
    </xf>
    <xf numFmtId="0" fontId="27" fillId="2" borderId="27" xfId="0" applyFont="1" applyFill="1" applyBorder="1" applyAlignment="1">
      <alignment horizontal="left" vertical="center" wrapText="1"/>
    </xf>
    <xf numFmtId="0" fontId="27" fillId="2" borderId="63" xfId="0" applyFont="1" applyFill="1" applyBorder="1" applyAlignment="1">
      <alignment horizontal="left" vertical="center" wrapText="1"/>
    </xf>
    <xf numFmtId="0" fontId="27" fillId="2" borderId="20" xfId="36" applyFont="1" applyFill="1" applyBorder="1" applyAlignment="1" applyProtection="1">
      <alignment horizontal="left" vertical="center" wrapText="1"/>
      <protection locked="0"/>
    </xf>
    <xf numFmtId="0" fontId="27" fillId="2" borderId="25" xfId="36" applyFont="1" applyFill="1" applyBorder="1" applyAlignment="1" applyProtection="1">
      <alignment horizontal="left" vertical="center" wrapText="1"/>
      <protection locked="0"/>
    </xf>
    <xf numFmtId="0" fontId="27" fillId="2" borderId="36" xfId="36" applyFont="1" applyFill="1" applyBorder="1" applyAlignment="1" applyProtection="1">
      <alignment horizontal="left" vertical="center" wrapText="1"/>
      <protection locked="0"/>
    </xf>
    <xf numFmtId="0" fontId="57" fillId="2" borderId="20" xfId="36" applyFont="1" applyFill="1" applyBorder="1" applyAlignment="1" applyProtection="1">
      <alignment horizontal="left" vertical="center" wrapText="1"/>
      <protection locked="0"/>
    </xf>
    <xf numFmtId="0" fontId="57" fillId="2" borderId="36" xfId="36" applyFont="1" applyFill="1" applyBorder="1" applyAlignment="1" applyProtection="1">
      <alignment horizontal="left" vertical="center" wrapText="1"/>
      <protection locked="0"/>
    </xf>
    <xf numFmtId="0" fontId="27" fillId="2" borderId="55" xfId="36" applyFont="1" applyFill="1" applyBorder="1" applyAlignment="1" applyProtection="1">
      <alignment horizontal="left" vertical="center" wrapText="1"/>
      <protection locked="0"/>
    </xf>
    <xf numFmtId="0" fontId="27" fillId="2" borderId="48" xfId="36" applyFont="1" applyFill="1" applyBorder="1" applyAlignment="1" applyProtection="1">
      <alignment horizontal="left" vertical="center" wrapText="1"/>
      <protection locked="0"/>
    </xf>
    <xf numFmtId="165" fontId="26" fillId="2" borderId="50" xfId="36" applyNumberFormat="1" applyFont="1" applyFill="1" applyBorder="1" applyAlignment="1" applyProtection="1">
      <alignment horizontal="center" vertical="center" wrapText="1"/>
      <protection locked="0"/>
    </xf>
    <xf numFmtId="0" fontId="26" fillId="2" borderId="51" xfId="36" applyFont="1" applyFill="1" applyBorder="1" applyAlignment="1" applyProtection="1">
      <alignment horizontal="center" vertical="center" wrapText="1"/>
      <protection locked="0"/>
    </xf>
    <xf numFmtId="0" fontId="26" fillId="2" borderId="52" xfId="36" applyFont="1" applyFill="1" applyBorder="1" applyAlignment="1" applyProtection="1">
      <alignment horizontal="center" vertical="center" wrapText="1"/>
      <protection locked="0"/>
    </xf>
    <xf numFmtId="0" fontId="37" fillId="2" borderId="0" xfId="2" applyFont="1" applyFill="1" applyBorder="1" applyAlignment="1" applyProtection="1">
      <alignment horizontal="right" vertical="center"/>
    </xf>
    <xf numFmtId="0" fontId="37" fillId="2" borderId="0" xfId="2" applyFont="1" applyFill="1" applyAlignment="1" applyProtection="1">
      <alignment horizontal="right" vertical="center" wrapText="1"/>
      <protection locked="0"/>
    </xf>
    <xf numFmtId="0" fontId="37" fillId="6" borderId="4" xfId="2" applyFont="1" applyFill="1" applyBorder="1" applyAlignment="1" applyProtection="1">
      <alignment horizontal="center" vertical="center" wrapText="1"/>
      <protection locked="0"/>
    </xf>
    <xf numFmtId="0" fontId="61" fillId="0" borderId="4" xfId="3" applyFont="1" applyFill="1" applyBorder="1" applyAlignment="1" applyProtection="1">
      <alignment horizontal="center" vertical="center" wrapText="1"/>
      <protection locked="0"/>
    </xf>
    <xf numFmtId="0" fontId="55" fillId="0" borderId="4" xfId="2" applyFont="1" applyFill="1" applyBorder="1" applyAlignment="1" applyProtection="1">
      <alignment horizontal="center" vertical="center" wrapText="1"/>
      <protection locked="0"/>
    </xf>
    <xf numFmtId="4" fontId="55" fillId="0" borderId="4" xfId="4" applyNumberFormat="1" applyFont="1" applyFill="1" applyBorder="1" applyAlignment="1" applyProtection="1">
      <alignment horizontal="center" vertical="center" wrapText="1"/>
      <protection locked="0"/>
    </xf>
    <xf numFmtId="0" fontId="60" fillId="6" borderId="4" xfId="2" applyNumberFormat="1" applyFont="1" applyFill="1" applyBorder="1" applyAlignment="1" applyProtection="1">
      <alignment horizontal="center" vertical="center" wrapText="1"/>
      <protection locked="0"/>
    </xf>
    <xf numFmtId="0" fontId="61" fillId="0" borderId="4" xfId="4" applyFont="1" applyFill="1" applyBorder="1" applyAlignment="1" applyProtection="1">
      <alignment horizontal="center" vertical="center" wrapText="1"/>
      <protection locked="0"/>
    </xf>
    <xf numFmtId="0" fontId="62" fillId="0" borderId="4" xfId="0" applyFont="1" applyBorder="1"/>
    <xf numFmtId="0" fontId="55" fillId="0" borderId="4" xfId="4" applyFont="1" applyFill="1" applyBorder="1" applyAlignment="1" applyProtection="1">
      <alignment horizontal="center" vertical="center" wrapText="1"/>
      <protection locked="0"/>
    </xf>
    <xf numFmtId="0" fontId="27" fillId="2" borderId="1" xfId="2" applyFont="1" applyFill="1" applyBorder="1" applyAlignment="1" applyProtection="1">
      <alignment horizontal="center" vertical="center" wrapText="1"/>
      <protection locked="0"/>
    </xf>
    <xf numFmtId="0" fontId="27" fillId="2" borderId="2" xfId="2" applyFont="1" applyFill="1" applyBorder="1" applyAlignment="1" applyProtection="1">
      <alignment horizontal="center" vertical="center" wrapText="1"/>
      <protection locked="0"/>
    </xf>
    <xf numFmtId="0" fontId="27" fillId="2" borderId="60" xfId="2" applyFont="1" applyFill="1" applyBorder="1" applyAlignment="1" applyProtection="1">
      <alignment horizontal="center" vertical="center" wrapText="1"/>
      <protection locked="0"/>
    </xf>
    <xf numFmtId="0" fontId="55" fillId="0" borderId="4" xfId="0" applyFont="1" applyFill="1" applyBorder="1" applyAlignment="1" applyProtection="1">
      <alignment horizontal="center" vertical="center" wrapText="1"/>
      <protection locked="0"/>
    </xf>
    <xf numFmtId="0" fontId="61" fillId="0" borderId="4" xfId="0" applyFont="1" applyFill="1" applyBorder="1" applyAlignment="1" applyProtection="1">
      <alignment horizontal="center" vertical="center" wrapText="1"/>
      <protection locked="0"/>
    </xf>
    <xf numFmtId="168" fontId="38" fillId="0" borderId="5" xfId="4" applyNumberFormat="1" applyFont="1" applyFill="1" applyBorder="1" applyAlignment="1">
      <alignment horizontal="center" vertical="center" wrapText="1"/>
    </xf>
    <xf numFmtId="168" fontId="38" fillId="0" borderId="14" xfId="4" applyNumberFormat="1" applyFont="1" applyFill="1" applyBorder="1" applyAlignment="1">
      <alignment horizontal="center" vertical="center" wrapText="1"/>
    </xf>
    <xf numFmtId="168" fontId="38" fillId="0" borderId="10" xfId="4" applyNumberFormat="1" applyFont="1" applyFill="1" applyBorder="1" applyAlignment="1">
      <alignment horizontal="center" vertical="center" wrapText="1"/>
    </xf>
    <xf numFmtId="0" fontId="37" fillId="6" borderId="64" xfId="2" applyFont="1" applyFill="1" applyBorder="1" applyAlignment="1" applyProtection="1">
      <alignment horizontal="center" vertical="center" wrapText="1"/>
    </xf>
    <xf numFmtId="168" fontId="38" fillId="0" borderId="8" xfId="4" applyNumberFormat="1" applyFont="1" applyFill="1" applyBorder="1" applyAlignment="1">
      <alignment horizontal="center" vertical="center" wrapText="1"/>
    </xf>
    <xf numFmtId="0" fontId="0" fillId="0" borderId="8"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13" xfId="0" applyFont="1" applyBorder="1" applyAlignment="1">
      <alignment horizontal="center" vertical="center" wrapText="1"/>
    </xf>
    <xf numFmtId="0" fontId="4" fillId="2" borderId="4" xfId="2" applyFont="1" applyFill="1" applyBorder="1" applyAlignment="1">
      <alignment horizontal="center" vertical="center" wrapText="1"/>
    </xf>
    <xf numFmtId="0" fontId="38" fillId="0" borderId="4" xfId="3" applyFont="1" applyFill="1" applyBorder="1" applyAlignment="1" applyProtection="1">
      <alignment horizontal="left" vertical="center" wrapText="1"/>
      <protection locked="0"/>
    </xf>
    <xf numFmtId="0" fontId="38" fillId="0" borderId="4" xfId="4" applyFont="1" applyFill="1" applyBorder="1" applyAlignment="1" applyProtection="1">
      <alignment horizontal="left" vertical="center" wrapText="1"/>
      <protection locked="0"/>
    </xf>
    <xf numFmtId="0" fontId="38" fillId="0" borderId="20" xfId="3" applyFont="1" applyFill="1" applyBorder="1" applyAlignment="1">
      <alignment horizontal="center" vertical="center" wrapText="1"/>
    </xf>
    <xf numFmtId="0" fontId="38" fillId="0" borderId="25" xfId="3" applyFont="1" applyFill="1" applyBorder="1" applyAlignment="1">
      <alignment horizontal="center" vertical="center" wrapText="1"/>
    </xf>
    <xf numFmtId="0" fontId="38" fillId="0" borderId="36" xfId="3" applyFont="1" applyFill="1" applyBorder="1" applyAlignment="1">
      <alignment horizontal="center" vertical="center" wrapText="1"/>
    </xf>
    <xf numFmtId="9" fontId="38" fillId="0" borderId="7" xfId="1" applyFont="1" applyFill="1" applyBorder="1" applyAlignment="1">
      <alignment horizontal="center" vertical="center" wrapText="1"/>
    </xf>
    <xf numFmtId="9" fontId="38" fillId="0" borderId="4" xfId="1" applyFont="1" applyFill="1" applyBorder="1" applyAlignment="1">
      <alignment horizontal="center" vertical="center" wrapText="1"/>
    </xf>
    <xf numFmtId="9" fontId="38" fillId="0" borderId="12" xfId="1" applyFont="1" applyFill="1" applyBorder="1" applyAlignment="1">
      <alignment horizontal="center" vertical="center" wrapText="1"/>
    </xf>
    <xf numFmtId="9" fontId="38" fillId="0" borderId="35" xfId="1" applyFont="1" applyFill="1" applyBorder="1" applyAlignment="1">
      <alignment horizontal="center" vertical="center" wrapText="1"/>
    </xf>
    <xf numFmtId="9" fontId="38" fillId="0" borderId="38" xfId="1" applyFont="1" applyFill="1" applyBorder="1" applyAlignment="1">
      <alignment horizontal="center" vertical="center" wrapText="1"/>
    </xf>
    <xf numFmtId="9" fontId="38" fillId="0" borderId="37" xfId="1" applyFont="1" applyFill="1" applyBorder="1" applyAlignment="1">
      <alignment horizontal="center" vertical="center" wrapText="1"/>
    </xf>
    <xf numFmtId="0" fontId="27" fillId="2" borderId="1" xfId="2" applyFont="1" applyFill="1" applyBorder="1" applyAlignment="1" applyProtection="1">
      <alignment vertical="center" wrapText="1"/>
      <protection locked="0"/>
    </xf>
    <xf numFmtId="0" fontId="27" fillId="2" borderId="2" xfId="2" applyFont="1" applyFill="1" applyBorder="1" applyAlignment="1" applyProtection="1">
      <alignment vertical="center" wrapText="1"/>
      <protection locked="0"/>
    </xf>
    <xf numFmtId="0" fontId="27" fillId="2" borderId="60" xfId="2" applyFont="1" applyFill="1" applyBorder="1" applyAlignment="1" applyProtection="1">
      <alignment vertical="center" wrapText="1"/>
      <protection locked="0"/>
    </xf>
    <xf numFmtId="0" fontId="37" fillId="6" borderId="4" xfId="2" applyFont="1" applyFill="1" applyBorder="1" applyAlignment="1" applyProtection="1">
      <alignment horizontal="center" vertical="center" wrapText="1"/>
    </xf>
    <xf numFmtId="0" fontId="38" fillId="0" borderId="6" xfId="0" applyFont="1" applyFill="1" applyBorder="1" applyAlignment="1" applyProtection="1">
      <alignment horizontal="center" vertical="center" wrapText="1"/>
      <protection locked="0"/>
    </xf>
    <xf numFmtId="0" fontId="38" fillId="0" borderId="9" xfId="0" applyFont="1" applyFill="1" applyBorder="1" applyAlignment="1" applyProtection="1">
      <alignment horizontal="center" vertical="center" wrapText="1"/>
      <protection locked="0"/>
    </xf>
    <xf numFmtId="0" fontId="38" fillId="0" borderId="11" xfId="0" applyFont="1" applyFill="1" applyBorder="1" applyAlignment="1" applyProtection="1">
      <alignment horizontal="center" vertical="center" wrapText="1"/>
      <protection locked="0"/>
    </xf>
    <xf numFmtId="0" fontId="38" fillId="0" borderId="6" xfId="3" applyFont="1" applyFill="1" applyBorder="1" applyAlignment="1" applyProtection="1">
      <alignment horizontal="center" vertical="center" wrapText="1"/>
      <protection locked="0"/>
    </xf>
    <xf numFmtId="0" fontId="38" fillId="0" borderId="9" xfId="3" applyFont="1" applyFill="1" applyBorder="1" applyAlignment="1" applyProtection="1">
      <alignment horizontal="center" vertical="center" wrapText="1"/>
      <protection locked="0"/>
    </xf>
    <xf numFmtId="0" fontId="38" fillId="0" borderId="11" xfId="3" applyFont="1" applyFill="1" applyBorder="1" applyAlignment="1" applyProtection="1">
      <alignment horizontal="center" vertical="center" wrapText="1"/>
      <protection locked="0"/>
    </xf>
    <xf numFmtId="0" fontId="38" fillId="0" borderId="8" xfId="2" applyFont="1" applyFill="1" applyBorder="1" applyAlignment="1" applyProtection="1">
      <alignment horizontal="center" vertical="center" wrapText="1"/>
      <protection locked="0"/>
    </xf>
    <xf numFmtId="0" fontId="38" fillId="0" borderId="10" xfId="2" applyFont="1" applyFill="1" applyBorder="1" applyAlignment="1" applyProtection="1">
      <alignment horizontal="center" vertical="center" wrapText="1"/>
      <protection locked="0"/>
    </xf>
    <xf numFmtId="0" fontId="38" fillId="0" borderId="13" xfId="2" applyFont="1" applyFill="1" applyBorder="1" applyAlignment="1" applyProtection="1">
      <alignment horizontal="center" vertical="center" wrapText="1"/>
      <protection locked="0"/>
    </xf>
    <xf numFmtId="0" fontId="38" fillId="0" borderId="50" xfId="2" applyFont="1" applyFill="1" applyBorder="1" applyAlignment="1" applyProtection="1">
      <alignment horizontal="center" vertical="center" wrapText="1"/>
      <protection locked="0"/>
    </xf>
    <xf numFmtId="0" fontId="38" fillId="0" borderId="51" xfId="2" applyFont="1" applyFill="1" applyBorder="1" applyAlignment="1" applyProtection="1">
      <alignment horizontal="center" vertical="center" wrapText="1"/>
      <protection locked="0"/>
    </xf>
    <xf numFmtId="0" fontId="38" fillId="0" borderId="52" xfId="2" applyFont="1" applyFill="1" applyBorder="1" applyAlignment="1" applyProtection="1">
      <alignment horizontal="center" vertical="center" wrapText="1"/>
      <protection locked="0"/>
    </xf>
    <xf numFmtId="0" fontId="38" fillId="0" borderId="8" xfId="4" applyFont="1" applyFill="1" applyBorder="1" applyAlignment="1" applyProtection="1">
      <alignment horizontal="center" vertical="center" wrapText="1"/>
      <protection locked="0"/>
    </xf>
    <xf numFmtId="0" fontId="38" fillId="0" borderId="10" xfId="4" applyFont="1" applyFill="1" applyBorder="1" applyAlignment="1" applyProtection="1">
      <alignment horizontal="center" vertical="center" wrapText="1"/>
      <protection locked="0"/>
    </xf>
    <xf numFmtId="0" fontId="38" fillId="0" borderId="13" xfId="4" applyFont="1" applyFill="1" applyBorder="1" applyAlignment="1" applyProtection="1">
      <alignment horizontal="center" vertical="center" wrapText="1"/>
      <protection locked="0"/>
    </xf>
    <xf numFmtId="168" fontId="38" fillId="0" borderId="50" xfId="4" applyNumberFormat="1" applyFont="1" applyFill="1" applyBorder="1" applyAlignment="1">
      <alignment horizontal="center" vertical="center" wrapText="1"/>
    </xf>
    <xf numFmtId="168" fontId="38" fillId="0" borderId="51" xfId="4" applyNumberFormat="1" applyFont="1" applyFill="1" applyBorder="1" applyAlignment="1">
      <alignment horizontal="center" vertical="center" wrapText="1"/>
    </xf>
    <xf numFmtId="168" fontId="38" fillId="0" borderId="52" xfId="4" applyNumberFormat="1" applyFont="1" applyFill="1" applyBorder="1" applyAlignment="1">
      <alignment horizontal="center" vertical="center" wrapText="1"/>
    </xf>
    <xf numFmtId="0" fontId="38" fillId="0" borderId="4" xfId="0" applyFont="1" applyFill="1" applyBorder="1" applyAlignment="1">
      <alignment horizontal="center" vertical="center" wrapText="1"/>
    </xf>
    <xf numFmtId="0" fontId="38" fillId="0" borderId="12" xfId="0" applyFont="1" applyFill="1" applyBorder="1" applyAlignment="1">
      <alignment horizontal="center" vertical="center" wrapText="1"/>
    </xf>
    <xf numFmtId="0" fontId="38" fillId="0" borderId="4" xfId="0" applyFont="1" applyFill="1" applyBorder="1" applyAlignment="1" applyProtection="1">
      <alignment horizontal="center" vertical="center" wrapText="1"/>
      <protection locked="0"/>
    </xf>
    <xf numFmtId="0" fontId="38" fillId="0" borderId="12" xfId="0" applyFont="1" applyFill="1" applyBorder="1" applyAlignment="1" applyProtection="1">
      <alignment horizontal="center" vertical="center" wrapText="1"/>
      <protection locked="0"/>
    </xf>
    <xf numFmtId="0" fontId="37" fillId="0" borderId="5" xfId="0" applyFont="1" applyFill="1" applyBorder="1" applyAlignment="1" applyProtection="1">
      <alignment horizontal="center" vertical="center" wrapText="1"/>
      <protection locked="0"/>
    </xf>
    <xf numFmtId="0" fontId="37" fillId="0" borderId="10" xfId="0" applyFont="1" applyFill="1" applyBorder="1" applyAlignment="1" applyProtection="1">
      <alignment horizontal="center" vertical="center" wrapText="1"/>
      <protection locked="0"/>
    </xf>
    <xf numFmtId="0" fontId="37" fillId="0" borderId="14" xfId="0" applyFont="1" applyFill="1" applyBorder="1" applyAlignment="1" applyProtection="1">
      <alignment horizontal="center" vertical="center" wrapText="1"/>
      <protection locked="0"/>
    </xf>
    <xf numFmtId="0" fontId="38" fillId="0" borderId="5" xfId="0" applyFont="1" applyFill="1" applyBorder="1" applyAlignment="1">
      <alignment horizontal="center" vertical="center" wrapText="1"/>
    </xf>
    <xf numFmtId="0" fontId="38" fillId="0" borderId="10" xfId="0" applyFont="1" applyFill="1" applyBorder="1" applyAlignment="1">
      <alignment horizontal="center" vertical="center" wrapText="1"/>
    </xf>
    <xf numFmtId="0" fontId="38" fillId="0" borderId="14" xfId="0" applyFont="1" applyFill="1" applyBorder="1" applyAlignment="1">
      <alignment horizontal="center" vertical="center" wrapText="1"/>
    </xf>
    <xf numFmtId="0" fontId="38" fillId="0" borderId="5" xfId="4" applyFont="1" applyFill="1" applyBorder="1" applyAlignment="1" applyProtection="1">
      <alignment horizontal="center" vertical="center" wrapText="1"/>
      <protection locked="0"/>
    </xf>
    <xf numFmtId="0" fontId="38" fillId="0" borderId="14" xfId="4" applyFont="1" applyFill="1" applyBorder="1" applyAlignment="1" applyProtection="1">
      <alignment horizontal="center" vertical="center" wrapText="1"/>
      <protection locked="0"/>
    </xf>
    <xf numFmtId="0" fontId="38" fillId="0" borderId="4" xfId="4" applyFont="1" applyFill="1" applyBorder="1" applyAlignment="1" applyProtection="1">
      <alignment horizontal="center" vertical="center" wrapText="1"/>
      <protection locked="0"/>
    </xf>
    <xf numFmtId="0" fontId="38" fillId="0" borderId="5" xfId="0" applyFont="1" applyFill="1" applyBorder="1" applyAlignment="1" applyProtection="1">
      <alignment horizontal="center" vertical="center" wrapText="1"/>
      <protection locked="0"/>
    </xf>
    <xf numFmtId="0" fontId="38" fillId="0" borderId="10" xfId="0" applyFont="1" applyFill="1" applyBorder="1" applyAlignment="1" applyProtection="1">
      <alignment horizontal="center" vertical="center" wrapText="1"/>
      <protection locked="0"/>
    </xf>
    <xf numFmtId="0" fontId="38" fillId="0" borderId="14" xfId="0" applyFont="1" applyFill="1" applyBorder="1" applyAlignment="1" applyProtection="1">
      <alignment horizontal="center" vertical="center" wrapText="1"/>
      <protection locked="0"/>
    </xf>
    <xf numFmtId="168" fontId="38" fillId="0" borderId="4" xfId="4" applyNumberFormat="1" applyFont="1" applyFill="1" applyBorder="1" applyAlignment="1">
      <alignment horizontal="center" vertical="center" wrapText="1"/>
    </xf>
    <xf numFmtId="0" fontId="37" fillId="0" borderId="5" xfId="3" applyFont="1" applyFill="1" applyBorder="1" applyAlignment="1" applyProtection="1">
      <alignment horizontal="center" vertical="center" wrapText="1"/>
      <protection locked="0"/>
    </xf>
    <xf numFmtId="0" fontId="37" fillId="0" borderId="14" xfId="3" applyFont="1" applyFill="1" applyBorder="1" applyAlignment="1" applyProtection="1">
      <alignment horizontal="center" vertical="center" wrapText="1"/>
      <protection locked="0"/>
    </xf>
    <xf numFmtId="0" fontId="38" fillId="0" borderId="5" xfId="2" applyFont="1" applyFill="1" applyBorder="1" applyAlignment="1" applyProtection="1">
      <alignment horizontal="center" vertical="center" wrapText="1"/>
      <protection locked="0"/>
    </xf>
    <xf numFmtId="0" fontId="38" fillId="0" borderId="14" xfId="2" applyFont="1" applyFill="1" applyBorder="1" applyAlignment="1" applyProtection="1">
      <alignment horizontal="center" vertical="center" wrapText="1"/>
      <protection locked="0"/>
    </xf>
    <xf numFmtId="0" fontId="37" fillId="13" borderId="1" xfId="2" applyFont="1" applyFill="1" applyBorder="1" applyAlignment="1" applyProtection="1">
      <alignment horizontal="center" vertical="center" wrapText="1"/>
    </xf>
    <xf numFmtId="0" fontId="37" fillId="13" borderId="60" xfId="2" applyFont="1" applyFill="1" applyBorder="1" applyAlignment="1" applyProtection="1">
      <alignment horizontal="center" vertical="center" wrapText="1"/>
    </xf>
    <xf numFmtId="0" fontId="37" fillId="13" borderId="68" xfId="2" applyFont="1" applyFill="1" applyBorder="1" applyAlignment="1" applyProtection="1">
      <alignment horizontal="center" vertical="center" wrapText="1"/>
    </xf>
    <xf numFmtId="0" fontId="37" fillId="13" borderId="69" xfId="2" applyFont="1" applyFill="1" applyBorder="1" applyAlignment="1" applyProtection="1">
      <alignment horizontal="center" vertical="center" wrapText="1"/>
    </xf>
    <xf numFmtId="0" fontId="34" fillId="0" borderId="4" xfId="0" applyFont="1" applyBorder="1" applyAlignment="1">
      <alignment horizontal="center" vertical="center" wrapText="1"/>
    </xf>
    <xf numFmtId="0" fontId="38" fillId="0" borderId="8" xfId="0" applyFont="1" applyFill="1" applyBorder="1" applyAlignment="1">
      <alignment horizontal="center" vertical="center" wrapText="1"/>
    </xf>
    <xf numFmtId="0" fontId="38" fillId="0" borderId="13" xfId="0" applyFont="1" applyFill="1" applyBorder="1" applyAlignment="1">
      <alignment horizontal="center" vertical="center" wrapText="1"/>
    </xf>
    <xf numFmtId="0" fontId="38" fillId="0" borderId="6" xfId="2" applyFont="1" applyBorder="1" applyAlignment="1" applyProtection="1">
      <alignment horizontal="center" vertical="center" wrapText="1"/>
      <protection locked="0"/>
    </xf>
    <xf numFmtId="0" fontId="38" fillId="0" borderId="11" xfId="2" applyFont="1" applyBorder="1" applyAlignment="1" applyProtection="1">
      <alignment horizontal="center" vertical="center" wrapText="1"/>
      <protection locked="0"/>
    </xf>
    <xf numFmtId="0" fontId="38" fillId="0" borderId="8" xfId="2" applyFont="1" applyBorder="1" applyAlignment="1" applyProtection="1">
      <alignment horizontal="center" vertical="center" wrapText="1"/>
      <protection locked="0"/>
    </xf>
    <xf numFmtId="0" fontId="38" fillId="0" borderId="13" xfId="2" applyFont="1" applyBorder="1" applyAlignment="1" applyProtection="1">
      <alignment horizontal="center" vertical="center" wrapText="1"/>
      <protection locked="0"/>
    </xf>
    <xf numFmtId="0" fontId="38" fillId="0" borderId="50" xfId="2" applyFont="1" applyBorder="1" applyAlignment="1" applyProtection="1">
      <alignment horizontal="center" vertical="center" wrapText="1"/>
      <protection locked="0"/>
    </xf>
    <xf numFmtId="0" fontId="38" fillId="0" borderId="52" xfId="2" applyFont="1" applyBorder="1" applyAlignment="1" applyProtection="1">
      <alignment horizontal="center" vertical="center" wrapText="1"/>
      <protection locked="0"/>
    </xf>
    <xf numFmtId="0" fontId="38" fillId="0" borderId="10" xfId="2" applyFont="1" applyBorder="1" applyAlignment="1" applyProtection="1">
      <alignment horizontal="center" vertical="center" wrapText="1"/>
      <protection locked="0"/>
    </xf>
    <xf numFmtId="0" fontId="38" fillId="0" borderId="51" xfId="2" applyFont="1" applyBorder="1" applyAlignment="1" applyProtection="1">
      <alignment horizontal="center" vertical="center" wrapText="1"/>
      <protection locked="0"/>
    </xf>
    <xf numFmtId="0" fontId="27" fillId="2" borderId="1" xfId="2" applyFont="1" applyFill="1" applyBorder="1" applyAlignment="1" applyProtection="1">
      <alignment horizontal="left" vertical="center" wrapText="1"/>
      <protection locked="0"/>
    </xf>
    <xf numFmtId="0" fontId="27" fillId="2" borderId="2" xfId="2" applyFont="1" applyFill="1" applyBorder="1" applyAlignment="1" applyProtection="1">
      <alignment horizontal="left" vertical="center" wrapText="1"/>
      <protection locked="0"/>
    </xf>
    <xf numFmtId="0" fontId="27" fillId="2" borderId="60" xfId="2" applyFont="1" applyFill="1" applyBorder="1" applyAlignment="1" applyProtection="1">
      <alignment horizontal="left" vertical="center" wrapText="1"/>
      <protection locked="0"/>
    </xf>
    <xf numFmtId="0" fontId="37" fillId="13" borderId="8" xfId="2" applyFont="1" applyFill="1" applyBorder="1" applyAlignment="1" applyProtection="1">
      <alignment horizontal="center" vertical="center" wrapText="1"/>
    </xf>
    <xf numFmtId="0" fontId="37" fillId="13" borderId="13" xfId="2" applyFont="1" applyFill="1" applyBorder="1" applyAlignment="1" applyProtection="1">
      <alignment horizontal="center" vertical="center" wrapText="1"/>
    </xf>
    <xf numFmtId="0" fontId="2" fillId="2" borderId="4" xfId="2" applyFont="1" applyFill="1" applyBorder="1" applyAlignment="1">
      <alignment horizontal="center" vertical="center" wrapText="1"/>
    </xf>
    <xf numFmtId="0" fontId="37" fillId="6" borderId="67" xfId="2" applyFont="1" applyFill="1" applyBorder="1" applyAlignment="1" applyProtection="1">
      <alignment horizontal="center" vertical="center" wrapText="1"/>
    </xf>
    <xf numFmtId="0" fontId="4" fillId="0" borderId="8" xfId="17" applyNumberFormat="1" applyFont="1" applyFill="1" applyBorder="1" applyAlignment="1" applyProtection="1">
      <alignment horizontal="center" vertical="center" wrapText="1"/>
      <protection locked="0"/>
    </xf>
    <xf numFmtId="0" fontId="4" fillId="0" borderId="10" xfId="17" applyNumberFormat="1" applyFont="1" applyFill="1" applyBorder="1" applyAlignment="1" applyProtection="1">
      <alignment horizontal="center" vertical="center" wrapText="1"/>
      <protection locked="0"/>
    </xf>
    <xf numFmtId="0" fontId="4" fillId="0" borderId="13" xfId="17" applyNumberFormat="1" applyFont="1" applyFill="1" applyBorder="1" applyAlignment="1" applyProtection="1">
      <alignment horizontal="center" vertical="center" wrapText="1"/>
      <protection locked="0"/>
    </xf>
    <xf numFmtId="0" fontId="4" fillId="0" borderId="50" xfId="17" applyNumberFormat="1" applyFont="1" applyFill="1" applyBorder="1" applyAlignment="1" applyProtection="1">
      <alignment horizontal="center" vertical="center" wrapText="1"/>
      <protection locked="0"/>
    </xf>
    <xf numFmtId="0" fontId="4" fillId="0" borderId="51" xfId="17" applyNumberFormat="1" applyFont="1" applyFill="1" applyBorder="1" applyAlignment="1" applyProtection="1">
      <alignment horizontal="center" vertical="center" wrapText="1"/>
      <protection locked="0"/>
    </xf>
    <xf numFmtId="0" fontId="4" fillId="0" borderId="52" xfId="17" applyNumberFormat="1" applyFont="1" applyFill="1" applyBorder="1" applyAlignment="1" applyProtection="1">
      <alignment horizontal="center" vertical="center" wrapText="1"/>
      <protection locked="0"/>
    </xf>
    <xf numFmtId="0" fontId="38" fillId="0" borderId="8" xfId="0" applyFont="1" applyFill="1" applyBorder="1" applyAlignment="1" applyProtection="1">
      <alignment horizontal="center" vertical="center" wrapText="1"/>
      <protection locked="0"/>
    </xf>
    <xf numFmtId="0" fontId="38" fillId="0" borderId="4" xfId="3" applyFont="1" applyFill="1" applyBorder="1" applyAlignment="1" applyProtection="1">
      <alignment horizontal="center" vertical="center" wrapText="1"/>
      <protection locked="0"/>
    </xf>
    <xf numFmtId="0" fontId="38" fillId="0" borderId="4" xfId="2" applyFont="1" applyFill="1" applyBorder="1" applyAlignment="1" applyProtection="1">
      <alignment horizontal="left" vertical="center" wrapText="1"/>
      <protection locked="0"/>
    </xf>
    <xf numFmtId="0" fontId="38" fillId="0" borderId="4" xfId="3" applyFont="1" applyFill="1" applyBorder="1" applyAlignment="1">
      <alignment horizontal="center" vertical="center" wrapText="1"/>
    </xf>
    <xf numFmtId="0" fontId="37" fillId="13" borderId="20" xfId="2" applyFont="1" applyFill="1" applyBorder="1" applyAlignment="1" applyProtection="1">
      <alignment horizontal="center" vertical="center" wrapText="1"/>
    </xf>
    <xf numFmtId="0" fontId="37" fillId="13" borderId="36" xfId="2" applyFont="1" applyFill="1" applyBorder="1" applyAlignment="1" applyProtection="1">
      <alignment horizontal="center" vertical="center" wrapText="1"/>
    </xf>
    <xf numFmtId="0" fontId="37" fillId="13" borderId="21" xfId="2" applyFont="1" applyFill="1" applyBorder="1" applyAlignment="1" applyProtection="1">
      <alignment horizontal="center" vertical="center" wrapText="1"/>
    </xf>
    <xf numFmtId="0" fontId="37" fillId="13" borderId="15" xfId="2" applyFont="1" applyFill="1" applyBorder="1" applyAlignment="1" applyProtection="1">
      <alignment horizontal="center" vertical="center" wrapText="1"/>
    </xf>
    <xf numFmtId="0" fontId="37" fillId="13" borderId="22" xfId="2" applyFont="1" applyFill="1" applyBorder="1" applyAlignment="1" applyProtection="1">
      <alignment horizontal="center" vertical="center" wrapText="1"/>
    </xf>
    <xf numFmtId="0" fontId="37" fillId="13" borderId="50" xfId="2" applyFont="1" applyFill="1" applyBorder="1" applyAlignment="1" applyProtection="1">
      <alignment horizontal="center" vertical="center" wrapText="1"/>
    </xf>
    <xf numFmtId="0" fontId="37" fillId="13" borderId="52" xfId="2" applyFont="1" applyFill="1" applyBorder="1" applyAlignment="1" applyProtection="1">
      <alignment horizontal="center" vertical="center" wrapText="1"/>
    </xf>
    <xf numFmtId="0" fontId="37" fillId="0" borderId="8" xfId="3" applyFont="1" applyFill="1" applyBorder="1" applyAlignment="1" applyProtection="1">
      <alignment horizontal="center" vertical="center" wrapText="1"/>
      <protection locked="0"/>
    </xf>
    <xf numFmtId="0" fontId="37" fillId="0" borderId="10" xfId="3" applyFont="1" applyFill="1" applyBorder="1" applyAlignment="1" applyProtection="1">
      <alignment horizontal="center" vertical="center" wrapText="1"/>
      <protection locked="0"/>
    </xf>
    <xf numFmtId="0" fontId="0" fillId="0" borderId="20" xfId="0" applyFont="1" applyBorder="1" applyAlignment="1">
      <alignment horizontal="center" vertical="center" wrapText="1"/>
    </xf>
    <xf numFmtId="0" fontId="0" fillId="0" borderId="25" xfId="0" applyFont="1" applyBorder="1" applyAlignment="1">
      <alignment horizontal="center" vertical="center" wrapText="1"/>
    </xf>
    <xf numFmtId="0" fontId="0" fillId="0" borderId="36" xfId="0" applyFont="1" applyBorder="1" applyAlignment="1">
      <alignment horizontal="center" vertical="center" wrapText="1"/>
    </xf>
    <xf numFmtId="0" fontId="37" fillId="0" borderId="40" xfId="3" applyFont="1" applyFill="1" applyBorder="1" applyAlignment="1" applyProtection="1">
      <alignment horizontal="left" vertical="center" wrapText="1"/>
      <protection locked="0"/>
    </xf>
    <xf numFmtId="0" fontId="37" fillId="0" borderId="31" xfId="3" applyFont="1" applyFill="1" applyBorder="1" applyAlignment="1" applyProtection="1">
      <alignment horizontal="left" vertical="center" wrapText="1"/>
      <protection locked="0"/>
    </xf>
    <xf numFmtId="4" fontId="38" fillId="0" borderId="4" xfId="0" applyNumberFormat="1" applyFont="1" applyFill="1" applyBorder="1" applyAlignment="1">
      <alignment horizontal="center" vertical="center" wrapText="1"/>
    </xf>
    <xf numFmtId="0" fontId="37" fillId="0" borderId="5" xfId="2" applyFont="1" applyFill="1" applyBorder="1" applyAlignment="1">
      <alignment horizontal="center" vertical="center" wrapText="1"/>
    </xf>
    <xf numFmtId="0" fontId="37" fillId="0" borderId="10" xfId="2" applyFont="1" applyFill="1" applyBorder="1" applyAlignment="1">
      <alignment horizontal="center" vertical="center" wrapText="1"/>
    </xf>
    <xf numFmtId="4" fontId="38" fillId="0" borderId="5" xfId="4" applyNumberFormat="1" applyFont="1" applyFill="1" applyBorder="1" applyAlignment="1">
      <alignment horizontal="center" vertical="center" wrapText="1"/>
    </xf>
    <xf numFmtId="4" fontId="38" fillId="0" borderId="10" xfId="4" applyNumberFormat="1" applyFont="1" applyFill="1" applyBorder="1" applyAlignment="1">
      <alignment horizontal="center" vertical="center" wrapText="1"/>
    </xf>
    <xf numFmtId="0" fontId="37" fillId="2" borderId="5" xfId="0" applyFont="1" applyFill="1" applyBorder="1" applyAlignment="1">
      <alignment horizontal="center" vertical="center" wrapText="1"/>
    </xf>
    <xf numFmtId="0" fontId="37" fillId="2" borderId="10" xfId="0" applyFont="1" applyFill="1" applyBorder="1" applyAlignment="1">
      <alignment horizontal="center" vertical="center" wrapText="1"/>
    </xf>
    <xf numFmtId="0" fontId="37" fillId="2" borderId="14" xfId="0" applyFont="1" applyFill="1" applyBorder="1" applyAlignment="1">
      <alignment horizontal="center" vertical="center" wrapText="1"/>
    </xf>
    <xf numFmtId="4" fontId="38" fillId="0" borderId="14" xfId="4" applyNumberFormat="1" applyFont="1" applyFill="1" applyBorder="1" applyAlignment="1">
      <alignment horizontal="center" vertical="center" wrapText="1"/>
    </xf>
    <xf numFmtId="0" fontId="37" fillId="0" borderId="14" xfId="2" applyFont="1" applyFill="1" applyBorder="1" applyAlignment="1">
      <alignment horizontal="center" vertical="center" wrapText="1"/>
    </xf>
    <xf numFmtId="0" fontId="37" fillId="13" borderId="4" xfId="2" applyFont="1" applyFill="1" applyBorder="1" applyAlignment="1" applyProtection="1">
      <alignment horizontal="center" vertical="center" wrapText="1"/>
    </xf>
    <xf numFmtId="0" fontId="37" fillId="0" borderId="4" xfId="0" applyFont="1" applyFill="1" applyBorder="1" applyAlignment="1">
      <alignment horizontal="left" vertical="center" wrapText="1"/>
    </xf>
    <xf numFmtId="168" fontId="38" fillId="2" borderId="4" xfId="4" applyNumberFormat="1" applyFont="1" applyFill="1" applyBorder="1" applyAlignment="1">
      <alignment horizontal="center" vertical="center" wrapText="1"/>
    </xf>
    <xf numFmtId="0" fontId="37" fillId="0" borderId="4" xfId="0" applyFont="1" applyFill="1" applyBorder="1" applyAlignment="1" applyProtection="1">
      <alignment horizontal="left" vertical="center" wrapText="1"/>
      <protection locked="0"/>
    </xf>
    <xf numFmtId="0" fontId="37" fillId="2" borderId="1" xfId="2" applyFont="1" applyFill="1" applyBorder="1" applyAlignment="1" applyProtection="1">
      <alignment horizontal="center" vertical="center"/>
      <protection locked="0"/>
    </xf>
    <xf numFmtId="0" fontId="37" fillId="2" borderId="2" xfId="2" applyFont="1" applyFill="1" applyBorder="1" applyAlignment="1" applyProtection="1">
      <alignment horizontal="center" vertical="center"/>
      <protection locked="0"/>
    </xf>
    <xf numFmtId="0" fontId="37" fillId="2" borderId="60" xfId="2" applyFont="1" applyFill="1" applyBorder="1" applyAlignment="1" applyProtection="1">
      <alignment horizontal="center" vertical="center"/>
      <protection locked="0"/>
    </xf>
    <xf numFmtId="0" fontId="37" fillId="6" borderId="47" xfId="2" applyFont="1" applyFill="1" applyBorder="1" applyAlignment="1" applyProtection="1">
      <alignment horizontal="center" vertical="center" wrapText="1"/>
    </xf>
    <xf numFmtId="0" fontId="37" fillId="0" borderId="14" xfId="3" applyFont="1" applyFill="1" applyBorder="1" applyAlignment="1" applyProtection="1">
      <alignment horizontal="left" vertical="center" wrapText="1"/>
      <protection locked="0"/>
    </xf>
    <xf numFmtId="0" fontId="37" fillId="0" borderId="4" xfId="3" applyFont="1" applyFill="1" applyBorder="1" applyAlignment="1" applyProtection="1">
      <alignment horizontal="left" vertical="center" wrapText="1"/>
      <protection locked="0"/>
    </xf>
    <xf numFmtId="0" fontId="37" fillId="2" borderId="1" xfId="2" applyFont="1" applyFill="1" applyBorder="1" applyAlignment="1" applyProtection="1">
      <alignment horizontal="left" vertical="center" wrapText="1"/>
      <protection locked="0"/>
    </xf>
    <xf numFmtId="0" fontId="37" fillId="2" borderId="2" xfId="2" applyFont="1" applyFill="1" applyBorder="1" applyAlignment="1" applyProtection="1">
      <alignment horizontal="left" vertical="center" wrapText="1"/>
      <protection locked="0"/>
    </xf>
    <xf numFmtId="0" fontId="37" fillId="2" borderId="60" xfId="2" applyFont="1" applyFill="1" applyBorder="1" applyAlignment="1" applyProtection="1">
      <alignment horizontal="left" vertical="center" wrapText="1"/>
      <protection locked="0"/>
    </xf>
    <xf numFmtId="0" fontId="37" fillId="6" borderId="68" xfId="2" applyFont="1" applyFill="1" applyBorder="1" applyAlignment="1">
      <alignment horizontal="center" vertical="center" wrapText="1"/>
    </xf>
    <xf numFmtId="0" fontId="37" fillId="6" borderId="69" xfId="2" applyFont="1" applyFill="1" applyBorder="1" applyAlignment="1">
      <alignment horizontal="center" vertical="center" wrapText="1"/>
    </xf>
    <xf numFmtId="0" fontId="37" fillId="2" borderId="8" xfId="3" applyFont="1" applyFill="1" applyBorder="1" applyAlignment="1">
      <alignment horizontal="center" vertical="center" wrapText="1"/>
    </xf>
    <xf numFmtId="0" fontId="37" fillId="2" borderId="10" xfId="3" applyFont="1" applyFill="1" applyBorder="1" applyAlignment="1">
      <alignment horizontal="center" vertical="center" wrapText="1"/>
    </xf>
    <xf numFmtId="0" fontId="37" fillId="2" borderId="14" xfId="3" applyFont="1" applyFill="1" applyBorder="1" applyAlignment="1">
      <alignment horizontal="center" vertical="center" wrapText="1"/>
    </xf>
    <xf numFmtId="0" fontId="38" fillId="0" borderId="49" xfId="3" applyFont="1" applyFill="1" applyBorder="1" applyAlignment="1">
      <alignment horizontal="center" vertical="center" wrapText="1"/>
    </xf>
    <xf numFmtId="0" fontId="38" fillId="0" borderId="29" xfId="3" applyFont="1" applyFill="1" applyBorder="1" applyAlignment="1">
      <alignment horizontal="center" vertical="center" wrapText="1"/>
    </xf>
    <xf numFmtId="0" fontId="38" fillId="0" borderId="31" xfId="3" applyFont="1" applyFill="1" applyBorder="1" applyAlignment="1">
      <alignment horizontal="center" vertical="center" wrapText="1"/>
    </xf>
    <xf numFmtId="0" fontId="38" fillId="0" borderId="8" xfId="2" applyFont="1" applyFill="1" applyBorder="1" applyAlignment="1">
      <alignment horizontal="center" vertical="center" wrapText="1"/>
    </xf>
    <xf numFmtId="0" fontId="38" fillId="0" borderId="10" xfId="2" applyFont="1" applyFill="1" applyBorder="1" applyAlignment="1">
      <alignment horizontal="center" vertical="center" wrapText="1"/>
    </xf>
    <xf numFmtId="0" fontId="38" fillId="0" borderId="14" xfId="0" applyFont="1" applyBorder="1" applyAlignment="1">
      <alignment horizontal="center" vertical="center" wrapText="1"/>
    </xf>
    <xf numFmtId="4" fontId="37" fillId="0" borderId="8" xfId="25" applyNumberFormat="1" applyFont="1" applyFill="1" applyBorder="1" applyAlignment="1">
      <alignment horizontal="center" vertical="center" wrapText="1"/>
    </xf>
    <xf numFmtId="4" fontId="37" fillId="0" borderId="10" xfId="25" applyNumberFormat="1" applyFont="1" applyFill="1" applyBorder="1" applyAlignment="1">
      <alignment horizontal="center" vertical="center" wrapText="1"/>
    </xf>
    <xf numFmtId="4" fontId="37" fillId="0" borderId="14" xfId="25" applyNumberFormat="1" applyFont="1" applyFill="1" applyBorder="1" applyAlignment="1">
      <alignment horizontal="center" vertical="center" wrapText="1"/>
    </xf>
    <xf numFmtId="0" fontId="38" fillId="0" borderId="5" xfId="3" applyFont="1" applyFill="1" applyBorder="1" applyAlignment="1">
      <alignment horizontal="center" vertical="center" wrapText="1"/>
    </xf>
    <xf numFmtId="0" fontId="38" fillId="0" borderId="10" xfId="3" applyFont="1" applyFill="1" applyBorder="1" applyAlignment="1">
      <alignment horizontal="center" vertical="center" wrapText="1"/>
    </xf>
    <xf numFmtId="0" fontId="38" fillId="0" borderId="14" xfId="3" applyFont="1" applyFill="1" applyBorder="1" applyAlignment="1">
      <alignment horizontal="center" vertical="center" wrapText="1"/>
    </xf>
    <xf numFmtId="4" fontId="37" fillId="0" borderId="4" xfId="25" applyNumberFormat="1" applyFont="1" applyFill="1" applyBorder="1" applyAlignment="1">
      <alignment horizontal="center" vertical="center" wrapText="1"/>
    </xf>
    <xf numFmtId="0" fontId="37" fillId="0" borderId="5" xfId="0" applyFont="1" applyFill="1" applyBorder="1" applyAlignment="1">
      <alignment horizontal="center" vertical="center" wrapText="1"/>
    </xf>
    <xf numFmtId="0" fontId="37" fillId="0" borderId="14" xfId="0" applyFont="1" applyFill="1" applyBorder="1" applyAlignment="1">
      <alignment horizontal="center" vertical="center" wrapText="1"/>
    </xf>
    <xf numFmtId="0" fontId="37" fillId="6" borderId="70" xfId="2" applyFont="1" applyFill="1" applyBorder="1" applyAlignment="1">
      <alignment horizontal="center" vertical="center" wrapText="1"/>
    </xf>
    <xf numFmtId="0" fontId="37" fillId="6" borderId="57" xfId="2" applyFont="1" applyFill="1" applyBorder="1" applyAlignment="1">
      <alignment horizontal="center" vertical="center" wrapText="1"/>
    </xf>
    <xf numFmtId="0" fontId="37" fillId="2" borderId="0" xfId="2" applyFont="1" applyFill="1" applyAlignment="1">
      <alignment horizontal="right" vertical="center" wrapText="1"/>
    </xf>
    <xf numFmtId="0" fontId="27" fillId="2" borderId="2" xfId="2" applyFont="1" applyFill="1" applyBorder="1" applyAlignment="1">
      <alignment horizontal="left" vertical="center" wrapText="1"/>
    </xf>
    <xf numFmtId="0" fontId="37" fillId="6" borderId="20" xfId="2" applyFont="1" applyFill="1" applyBorder="1" applyAlignment="1">
      <alignment horizontal="center" vertical="center" wrapText="1"/>
    </xf>
    <xf numFmtId="0" fontId="37" fillId="6" borderId="36" xfId="2" applyFont="1" applyFill="1" applyBorder="1" applyAlignment="1">
      <alignment horizontal="center" vertical="center" wrapText="1"/>
    </xf>
    <xf numFmtId="0" fontId="37" fillId="6" borderId="8" xfId="2" applyFont="1" applyFill="1" applyBorder="1" applyAlignment="1">
      <alignment horizontal="center" vertical="center" wrapText="1"/>
    </xf>
    <xf numFmtId="0" fontId="37" fillId="6" borderId="13" xfId="2" applyFont="1" applyFill="1" applyBorder="1" applyAlignment="1">
      <alignment horizontal="center" vertical="center" wrapText="1"/>
    </xf>
    <xf numFmtId="0" fontId="37" fillId="6" borderId="6" xfId="2" applyFont="1" applyFill="1" applyBorder="1" applyAlignment="1">
      <alignment horizontal="center" vertical="center" wrapText="1"/>
    </xf>
    <xf numFmtId="0" fontId="37" fillId="6" borderId="7" xfId="2" applyFont="1" applyFill="1" applyBorder="1" applyAlignment="1">
      <alignment horizontal="center" vertical="center" wrapText="1"/>
    </xf>
    <xf numFmtId="0" fontId="37" fillId="6" borderId="35" xfId="2" applyFont="1" applyFill="1" applyBorder="1" applyAlignment="1">
      <alignment horizontal="center" vertical="center" wrapText="1"/>
    </xf>
    <xf numFmtId="0" fontId="37" fillId="0" borderId="25" xfId="3" applyFont="1" applyFill="1" applyBorder="1" applyAlignment="1">
      <alignment horizontal="center" vertical="center" wrapText="1"/>
    </xf>
    <xf numFmtId="0" fontId="37" fillId="0" borderId="71" xfId="3" applyFont="1" applyFill="1" applyBorder="1" applyAlignment="1">
      <alignment horizontal="center" vertical="center" wrapText="1"/>
    </xf>
    <xf numFmtId="168" fontId="41" fillId="0" borderId="5" xfId="4" applyNumberFormat="1" applyFont="1" applyFill="1" applyBorder="1" applyAlignment="1">
      <alignment horizontal="center" vertical="center" wrapText="1"/>
    </xf>
    <xf numFmtId="168" fontId="41" fillId="0" borderId="10" xfId="4" applyNumberFormat="1" applyFont="1" applyFill="1" applyBorder="1" applyAlignment="1">
      <alignment horizontal="center" vertical="center" wrapText="1"/>
    </xf>
    <xf numFmtId="168" fontId="41" fillId="0" borderId="14" xfId="4" applyNumberFormat="1" applyFont="1" applyFill="1" applyBorder="1" applyAlignment="1">
      <alignment horizontal="center" vertical="center" wrapText="1"/>
    </xf>
    <xf numFmtId="0" fontId="37" fillId="0" borderId="9" xfId="3" applyFont="1" applyFill="1" applyBorder="1" applyAlignment="1">
      <alignment horizontal="center" vertical="center" wrapText="1"/>
    </xf>
    <xf numFmtId="0" fontId="30" fillId="2" borderId="5"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37" fillId="0" borderId="5" xfId="2" applyFont="1" applyBorder="1" applyAlignment="1">
      <alignment horizontal="center" vertical="center" wrapText="1"/>
    </xf>
    <xf numFmtId="0" fontId="37" fillId="0" borderId="14" xfId="2" applyFont="1" applyBorder="1" applyAlignment="1">
      <alignment horizontal="center" vertical="center" wrapText="1"/>
    </xf>
    <xf numFmtId="0" fontId="30" fillId="0" borderId="40" xfId="2" applyFont="1" applyFill="1" applyBorder="1" applyAlignment="1">
      <alignment horizontal="center" vertical="center" wrapText="1"/>
    </xf>
    <xf numFmtId="0" fontId="30" fillId="0" borderId="29" xfId="2" applyFont="1" applyFill="1" applyBorder="1" applyAlignment="1">
      <alignment horizontal="center" vertical="center" wrapText="1"/>
    </xf>
    <xf numFmtId="0" fontId="30" fillId="0" borderId="31" xfId="2" applyFont="1" applyFill="1" applyBorder="1" applyAlignment="1">
      <alignment horizontal="center" vertical="center" wrapText="1"/>
    </xf>
    <xf numFmtId="0" fontId="37" fillId="0" borderId="40" xfId="2" applyFont="1" applyBorder="1" applyAlignment="1" applyProtection="1">
      <alignment horizontal="center" vertical="center" wrapText="1"/>
      <protection locked="0"/>
    </xf>
    <xf numFmtId="0" fontId="37" fillId="0" borderId="29" xfId="2" applyFont="1" applyBorder="1" applyAlignment="1" applyProtection="1">
      <alignment horizontal="center" vertical="center" wrapText="1"/>
      <protection locked="0"/>
    </xf>
    <xf numFmtId="0" fontId="37" fillId="0" borderId="31" xfId="2" applyFont="1" applyBorder="1" applyAlignment="1" applyProtection="1">
      <alignment horizontal="center" vertical="center" wrapText="1"/>
      <protection locked="0"/>
    </xf>
    <xf numFmtId="0" fontId="37" fillId="17" borderId="20" xfId="2" applyFont="1" applyFill="1" applyBorder="1" applyAlignment="1" applyProtection="1">
      <alignment horizontal="center" vertical="center" wrapText="1"/>
    </xf>
    <xf numFmtId="0" fontId="37" fillId="17" borderId="25" xfId="2" applyFont="1" applyFill="1" applyBorder="1" applyAlignment="1" applyProtection="1">
      <alignment horizontal="center" vertical="center" wrapText="1"/>
    </xf>
    <xf numFmtId="0" fontId="37" fillId="17" borderId="8" xfId="2" applyFont="1" applyFill="1" applyBorder="1" applyAlignment="1" applyProtection="1">
      <alignment horizontal="center" vertical="center" wrapText="1"/>
    </xf>
    <xf numFmtId="0" fontId="37" fillId="17" borderId="13" xfId="2" applyFont="1" applyFill="1" applyBorder="1" applyAlignment="1" applyProtection="1">
      <alignment horizontal="center" vertical="center" wrapText="1"/>
    </xf>
    <xf numFmtId="0" fontId="37" fillId="17" borderId="50" xfId="2" applyFont="1" applyFill="1" applyBorder="1" applyAlignment="1" applyProtection="1">
      <alignment horizontal="center" vertical="center" wrapText="1"/>
    </xf>
    <xf numFmtId="0" fontId="37" fillId="17" borderId="52" xfId="2" applyFont="1" applyFill="1" applyBorder="1" applyAlignment="1" applyProtection="1">
      <alignment horizontal="center" vertical="center" wrapText="1"/>
    </xf>
    <xf numFmtId="0" fontId="37" fillId="17" borderId="21" xfId="2" applyFont="1" applyFill="1" applyBorder="1" applyAlignment="1" applyProtection="1">
      <alignment horizontal="center" vertical="center" wrapText="1"/>
    </xf>
    <xf numFmtId="0" fontId="37" fillId="17" borderId="15" xfId="2" applyFont="1" applyFill="1" applyBorder="1" applyAlignment="1" applyProtection="1">
      <alignment horizontal="center" vertical="center" wrapText="1"/>
    </xf>
    <xf numFmtId="0" fontId="37" fillId="17" borderId="22" xfId="2" applyFont="1" applyFill="1" applyBorder="1" applyAlignment="1" applyProtection="1">
      <alignment horizontal="center" vertical="center" wrapText="1"/>
    </xf>
    <xf numFmtId="0" fontId="37" fillId="17" borderId="36" xfId="2" applyFont="1" applyFill="1" applyBorder="1" applyAlignment="1" applyProtection="1">
      <alignment horizontal="center" vertical="center" wrapText="1"/>
    </xf>
    <xf numFmtId="0" fontId="37" fillId="17" borderId="1" xfId="2" applyFont="1" applyFill="1" applyBorder="1" applyAlignment="1" applyProtection="1">
      <alignment horizontal="center" vertical="center" wrapText="1"/>
    </xf>
    <xf numFmtId="0" fontId="37" fillId="17" borderId="60" xfId="2" applyFont="1" applyFill="1" applyBorder="1" applyAlignment="1" applyProtection="1">
      <alignment horizontal="center" vertical="center" wrapText="1"/>
    </xf>
    <xf numFmtId="0" fontId="38" fillId="0" borderId="8" xfId="0" applyFont="1" applyBorder="1" applyAlignment="1">
      <alignment horizontal="center" vertical="center" wrapText="1"/>
    </xf>
    <xf numFmtId="0" fontId="38" fillId="0" borderId="10" xfId="0" applyFont="1" applyBorder="1" applyAlignment="1">
      <alignment horizontal="center" vertical="center" wrapText="1"/>
    </xf>
    <xf numFmtId="0" fontId="38" fillId="0" borderId="7" xfId="0" applyFont="1" applyBorder="1" applyAlignment="1">
      <alignment horizontal="left" vertical="center" wrapText="1"/>
    </xf>
    <xf numFmtId="0" fontId="38" fillId="0" borderId="5" xfId="0" applyFont="1" applyBorder="1" applyAlignment="1">
      <alignment horizontal="left" vertical="center" wrapText="1"/>
    </xf>
    <xf numFmtId="0" fontId="38" fillId="0" borderId="50" xfId="0" applyFont="1" applyFill="1" applyBorder="1" applyAlignment="1">
      <alignment horizontal="center" vertical="center" wrapText="1"/>
    </xf>
    <xf numFmtId="0" fontId="38" fillId="0" borderId="51" xfId="0" applyFont="1" applyFill="1" applyBorder="1" applyAlignment="1">
      <alignment horizontal="center" vertical="center" wrapText="1"/>
    </xf>
    <xf numFmtId="168" fontId="38" fillId="0" borderId="26" xfId="4" applyNumberFormat="1" applyFont="1" applyFill="1" applyBorder="1" applyAlignment="1">
      <alignment horizontal="center" vertical="center" wrapText="1"/>
    </xf>
    <xf numFmtId="168" fontId="38" fillId="0" borderId="25" xfId="4" applyNumberFormat="1" applyFont="1" applyFill="1" applyBorder="1" applyAlignment="1">
      <alignment horizontal="center" vertical="center" wrapText="1"/>
    </xf>
    <xf numFmtId="0" fontId="37" fillId="0" borderId="20" xfId="2" applyFont="1" applyBorder="1" applyAlignment="1">
      <alignment horizontal="center" vertical="center" wrapText="1"/>
    </xf>
    <xf numFmtId="0" fontId="37" fillId="0" borderId="36" xfId="2" applyFont="1" applyBorder="1" applyAlignment="1">
      <alignment horizontal="center" vertical="center" wrapText="1"/>
    </xf>
    <xf numFmtId="0" fontId="37" fillId="0" borderId="25" xfId="2" applyFont="1" applyBorder="1" applyAlignment="1">
      <alignment horizontal="center" vertical="center" wrapText="1"/>
    </xf>
    <xf numFmtId="0" fontId="38" fillId="0" borderId="10" xfId="2" applyFont="1" applyFill="1" applyBorder="1" applyAlignment="1" applyProtection="1">
      <alignment horizontal="center" vertical="center" wrapText="1"/>
    </xf>
    <xf numFmtId="0" fontId="38" fillId="0" borderId="14" xfId="2" applyFont="1" applyFill="1" applyBorder="1" applyAlignment="1" applyProtection="1">
      <alignment horizontal="center" vertical="center" wrapText="1"/>
    </xf>
    <xf numFmtId="0" fontId="38" fillId="2" borderId="10" xfId="2" applyFont="1" applyFill="1" applyBorder="1" applyAlignment="1" applyProtection="1">
      <alignment horizontal="center" vertical="center" wrapText="1"/>
    </xf>
    <xf numFmtId="0" fontId="38" fillId="2" borderId="14" xfId="2" applyFont="1" applyFill="1" applyBorder="1" applyAlignment="1" applyProtection="1">
      <alignment horizontal="center" vertical="center" wrapText="1"/>
    </xf>
    <xf numFmtId="0" fontId="37" fillId="2" borderId="10" xfId="2" applyFont="1" applyFill="1" applyBorder="1" applyAlignment="1" applyProtection="1">
      <alignment horizontal="center" vertical="center" wrapText="1"/>
    </xf>
    <xf numFmtId="0" fontId="38" fillId="2" borderId="5" xfId="2" applyFont="1" applyFill="1" applyBorder="1" applyAlignment="1" applyProtection="1">
      <alignment horizontal="center" vertical="center" wrapText="1"/>
    </xf>
    <xf numFmtId="0" fontId="41" fillId="0" borderId="5" xfId="5" applyFont="1" applyFill="1" applyBorder="1" applyAlignment="1" applyProtection="1">
      <alignment horizontal="center" vertical="center" wrapText="1"/>
      <protection locked="0"/>
    </xf>
    <xf numFmtId="0" fontId="41" fillId="0" borderId="4" xfId="5" applyFont="1" applyFill="1" applyBorder="1" applyAlignment="1" applyProtection="1">
      <alignment horizontal="center" vertical="center" wrapText="1"/>
      <protection locked="0"/>
    </xf>
    <xf numFmtId="0" fontId="41" fillId="0" borderId="14" xfId="5" applyFont="1" applyFill="1" applyBorder="1" applyAlignment="1" applyProtection="1">
      <alignment horizontal="center" vertical="center" wrapText="1"/>
      <protection locked="0"/>
    </xf>
    <xf numFmtId="0" fontId="42" fillId="0" borderId="5" xfId="4" applyFont="1" applyFill="1" applyBorder="1" applyAlignment="1" applyProtection="1">
      <alignment horizontal="center" vertical="center" wrapText="1"/>
      <protection locked="0"/>
    </xf>
    <xf numFmtId="0" fontId="42" fillId="0" borderId="10" xfId="4" applyFont="1" applyFill="1" applyBorder="1" applyAlignment="1" applyProtection="1">
      <alignment horizontal="center" vertical="center" wrapText="1"/>
      <protection locked="0"/>
    </xf>
    <xf numFmtId="0" fontId="42" fillId="0" borderId="14" xfId="4" applyFont="1" applyFill="1" applyBorder="1" applyAlignment="1" applyProtection="1">
      <alignment horizontal="center" vertical="center" wrapText="1"/>
      <protection locked="0"/>
    </xf>
    <xf numFmtId="0" fontId="68" fillId="0" borderId="5" xfId="0" applyFont="1" applyBorder="1" applyAlignment="1">
      <alignment horizontal="left" vertical="center" wrapText="1"/>
    </xf>
    <xf numFmtId="0" fontId="68" fillId="0" borderId="10" xfId="0" applyFont="1" applyBorder="1" applyAlignment="1">
      <alignment horizontal="left" vertical="center" wrapText="1"/>
    </xf>
    <xf numFmtId="0" fontId="68" fillId="0" borderId="14" xfId="0" applyFont="1" applyBorder="1" applyAlignment="1">
      <alignment horizontal="left" vertical="center" wrapText="1"/>
    </xf>
    <xf numFmtId="0" fontId="37" fillId="6" borderId="70" xfId="2" applyFont="1" applyFill="1" applyBorder="1" applyAlignment="1" applyProtection="1">
      <alignment horizontal="center" vertical="center" wrapText="1"/>
    </xf>
    <xf numFmtId="0" fontId="37" fillId="6" borderId="28" xfId="2" applyFont="1" applyFill="1" applyBorder="1" applyAlignment="1" applyProtection="1">
      <alignment horizontal="center" vertical="center" wrapText="1"/>
    </xf>
    <xf numFmtId="168" fontId="38" fillId="0" borderId="63" xfId="4" applyNumberFormat="1" applyFont="1" applyFill="1" applyBorder="1" applyAlignment="1">
      <alignment horizontal="center" vertical="center" wrapText="1"/>
    </xf>
    <xf numFmtId="0" fontId="37" fillId="0" borderId="20" xfId="3" applyFont="1" applyFill="1" applyBorder="1" applyAlignment="1" applyProtection="1">
      <alignment horizontal="center" vertical="center" wrapText="1"/>
      <protection locked="0"/>
    </xf>
    <xf numFmtId="0" fontId="37" fillId="0" borderId="36" xfId="3" applyFont="1" applyFill="1" applyBorder="1" applyAlignment="1" applyProtection="1">
      <alignment horizontal="center" vertical="center" wrapText="1"/>
      <protection locked="0"/>
    </xf>
    <xf numFmtId="0" fontId="38" fillId="0" borderId="7" xfId="0" applyFont="1" applyBorder="1" applyAlignment="1">
      <alignment horizontal="center" vertical="center" wrapText="1"/>
    </xf>
    <xf numFmtId="0" fontId="38" fillId="0" borderId="12" xfId="0" applyFont="1" applyBorder="1" applyAlignment="1">
      <alignment horizontal="center" vertical="center" wrapText="1"/>
    </xf>
    <xf numFmtId="0" fontId="2" fillId="0" borderId="8"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38" fillId="0" borderId="49" xfId="0" applyFont="1" applyFill="1" applyBorder="1" applyAlignment="1">
      <alignment horizontal="center" vertical="center" wrapText="1"/>
    </xf>
    <xf numFmtId="0" fontId="38" fillId="0" borderId="72"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37" fillId="0" borderId="20" xfId="0" applyFont="1" applyFill="1" applyBorder="1" applyAlignment="1" applyProtection="1">
      <alignment horizontal="center" vertical="center" wrapText="1"/>
      <protection locked="0"/>
    </xf>
    <xf numFmtId="0" fontId="37" fillId="0" borderId="25" xfId="0" applyFont="1" applyFill="1" applyBorder="1" applyAlignment="1" applyProtection="1">
      <alignment horizontal="center" vertical="center" wrapText="1"/>
      <protection locked="0"/>
    </xf>
    <xf numFmtId="0" fontId="37" fillId="0" borderId="36" xfId="0" applyFont="1" applyFill="1" applyBorder="1" applyAlignment="1" applyProtection="1">
      <alignment horizontal="center" vertical="center" wrapText="1"/>
      <protection locked="0"/>
    </xf>
    <xf numFmtId="0" fontId="37" fillId="2" borderId="1" xfId="2" applyFont="1" applyFill="1" applyBorder="1" applyAlignment="1" applyProtection="1">
      <alignment horizontal="left" vertical="center"/>
    </xf>
    <xf numFmtId="0" fontId="37" fillId="2" borderId="2" xfId="2" applyFont="1" applyFill="1" applyBorder="1" applyAlignment="1" applyProtection="1">
      <alignment horizontal="left" vertical="center"/>
    </xf>
    <xf numFmtId="0" fontId="37" fillId="2" borderId="60" xfId="2" applyFont="1" applyFill="1" applyBorder="1" applyAlignment="1" applyProtection="1">
      <alignment horizontal="left" vertical="center"/>
    </xf>
    <xf numFmtId="0" fontId="38" fillId="0" borderId="8" xfId="2" applyFont="1" applyBorder="1" applyAlignment="1">
      <alignment horizontal="center" vertical="center" wrapText="1"/>
    </xf>
    <xf numFmtId="0" fontId="38" fillId="0" borderId="13" xfId="2" applyFont="1" applyBorder="1" applyAlignment="1">
      <alignment horizontal="center" vertical="center" wrapText="1"/>
    </xf>
    <xf numFmtId="3" fontId="38" fillId="0" borderId="8" xfId="3" applyNumberFormat="1" applyFont="1" applyFill="1" applyBorder="1" applyAlignment="1" applyProtection="1">
      <alignment horizontal="center" vertical="center" wrapText="1"/>
      <protection locked="0"/>
    </xf>
    <xf numFmtId="3" fontId="38" fillId="0" borderId="13" xfId="3" applyNumberFormat="1" applyFont="1" applyFill="1" applyBorder="1" applyAlignment="1" applyProtection="1">
      <alignment horizontal="center" vertical="center" wrapText="1"/>
      <protection locked="0"/>
    </xf>
    <xf numFmtId="0" fontId="38" fillId="0" borderId="13" xfId="0" applyFont="1" applyBorder="1" applyAlignment="1">
      <alignment horizontal="center" vertical="center" wrapText="1"/>
    </xf>
    <xf numFmtId="0" fontId="38" fillId="0" borderId="13" xfId="0" applyFont="1" applyFill="1" applyBorder="1" applyAlignment="1" applyProtection="1">
      <alignment horizontal="center" vertical="center" wrapText="1"/>
      <protection locked="0"/>
    </xf>
    <xf numFmtId="0" fontId="38" fillId="0" borderId="70" xfId="0" applyFont="1" applyFill="1" applyBorder="1" applyAlignment="1" applyProtection="1">
      <alignment horizontal="center" vertical="center" wrapText="1"/>
      <protection locked="0"/>
    </xf>
    <xf numFmtId="0" fontId="38" fillId="0" borderId="30" xfId="0" applyFont="1" applyFill="1" applyBorder="1" applyAlignment="1" applyProtection="1">
      <alignment horizontal="center" vertical="center" wrapText="1"/>
      <protection locked="0"/>
    </xf>
    <xf numFmtId="0" fontId="2" fillId="0" borderId="4" xfId="0" applyFont="1" applyFill="1" applyBorder="1" applyAlignment="1">
      <alignment horizontal="center" vertical="center" wrapText="1"/>
    </xf>
    <xf numFmtId="0" fontId="38" fillId="0" borderId="49" xfId="4" applyFont="1" applyFill="1" applyBorder="1" applyAlignment="1" applyProtection="1">
      <alignment horizontal="center" vertical="center" wrapText="1"/>
      <protection locked="0"/>
    </xf>
    <xf numFmtId="0" fontId="38" fillId="0" borderId="29" xfId="4" applyFont="1" applyFill="1" applyBorder="1" applyAlignment="1" applyProtection="1">
      <alignment horizontal="center" vertical="center" wrapText="1"/>
      <protection locked="0"/>
    </xf>
    <xf numFmtId="0" fontId="38" fillId="0" borderId="72" xfId="4" applyFont="1" applyFill="1" applyBorder="1" applyAlignment="1" applyProtection="1">
      <alignment horizontal="center" vertical="center" wrapText="1"/>
      <protection locked="0"/>
    </xf>
    <xf numFmtId="0" fontId="37" fillId="6" borderId="54" xfId="2" applyFont="1" applyFill="1" applyBorder="1" applyAlignment="1" applyProtection="1">
      <alignment horizontal="center" vertical="center" wrapText="1"/>
    </xf>
    <xf numFmtId="0" fontId="37" fillId="6" borderId="48" xfId="2" applyFont="1" applyFill="1" applyBorder="1" applyAlignment="1" applyProtection="1">
      <alignment horizontal="center" vertical="center" wrapText="1"/>
    </xf>
    <xf numFmtId="0" fontId="37" fillId="6" borderId="2" xfId="2" applyFont="1" applyFill="1" applyBorder="1" applyAlignment="1" applyProtection="1">
      <alignment horizontal="center" vertical="center" wrapText="1"/>
    </xf>
    <xf numFmtId="0" fontId="2" fillId="0" borderId="5"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30" fillId="19" borderId="80" xfId="0" applyFont="1" applyFill="1" applyBorder="1" applyAlignment="1">
      <alignment horizontal="center" vertical="center" wrapText="1"/>
    </xf>
    <xf numFmtId="0" fontId="60" fillId="0" borderId="81" xfId="0" applyFont="1" applyBorder="1"/>
    <xf numFmtId="0" fontId="60" fillId="0" borderId="82" xfId="0" applyFont="1" applyBorder="1"/>
    <xf numFmtId="0" fontId="30" fillId="19" borderId="77" xfId="0" applyFont="1" applyFill="1" applyBorder="1" applyAlignment="1">
      <alignment horizontal="center" vertical="center" wrapText="1"/>
    </xf>
    <xf numFmtId="0" fontId="60" fillId="0" borderId="91" xfId="0" applyFont="1" applyBorder="1"/>
    <xf numFmtId="0" fontId="30" fillId="19" borderId="74" xfId="0" applyFont="1" applyFill="1" applyBorder="1" applyAlignment="1">
      <alignment horizontal="center" vertical="center" wrapText="1"/>
    </xf>
    <xf numFmtId="0" fontId="60" fillId="0" borderId="83" xfId="0" applyFont="1" applyBorder="1"/>
    <xf numFmtId="0" fontId="30" fillId="19" borderId="84" xfId="0" applyFont="1" applyFill="1" applyBorder="1" applyAlignment="1">
      <alignment horizontal="center" vertical="center" wrapText="1"/>
    </xf>
    <xf numFmtId="0" fontId="60" fillId="0" borderId="93" xfId="0" applyFont="1" applyBorder="1"/>
    <xf numFmtId="0" fontId="71" fillId="18" borderId="0" xfId="0" applyFont="1" applyFill="1" applyBorder="1" applyAlignment="1">
      <alignment horizontal="right" vertical="center"/>
    </xf>
    <xf numFmtId="0" fontId="59" fillId="0" borderId="0" xfId="0" applyFont="1" applyBorder="1"/>
    <xf numFmtId="0" fontId="59" fillId="0" borderId="73" xfId="0" applyFont="1" applyBorder="1"/>
    <xf numFmtId="0" fontId="60" fillId="0" borderId="85" xfId="0" applyFont="1" applyBorder="1"/>
    <xf numFmtId="0" fontId="30" fillId="19" borderId="78" xfId="0" applyFont="1" applyFill="1" applyBorder="1" applyAlignment="1">
      <alignment horizontal="center" vertical="center" wrapText="1"/>
    </xf>
    <xf numFmtId="0" fontId="60" fillId="0" borderId="86" xfId="0" applyFont="1" applyBorder="1"/>
    <xf numFmtId="0" fontId="30" fillId="19" borderId="79" xfId="0" applyFont="1" applyFill="1" applyBorder="1" applyAlignment="1">
      <alignment horizontal="center" vertical="center" wrapText="1"/>
    </xf>
    <xf numFmtId="0" fontId="60" fillId="0" borderId="87" xfId="0" applyFont="1" applyBorder="1"/>
    <xf numFmtId="0" fontId="37" fillId="0" borderId="20" xfId="5" applyFont="1" applyBorder="1" applyAlignment="1">
      <alignment horizontal="center" vertical="center" wrapText="1"/>
    </xf>
    <xf numFmtId="0" fontId="37" fillId="0" borderId="25" xfId="5" applyFont="1" applyBorder="1" applyAlignment="1">
      <alignment horizontal="center" vertical="center" wrapText="1"/>
    </xf>
    <xf numFmtId="0" fontId="37" fillId="0" borderId="36" xfId="5" applyFont="1" applyBorder="1" applyAlignment="1">
      <alignment horizontal="center" vertical="center" wrapText="1"/>
    </xf>
    <xf numFmtId="166" fontId="41" fillId="0" borderId="61" xfId="0" applyNumberFormat="1" applyFont="1" applyBorder="1" applyAlignment="1">
      <alignment horizontal="center"/>
    </xf>
    <xf numFmtId="166" fontId="41" fillId="0" borderId="62" xfId="0" applyNumberFormat="1" applyFont="1" applyBorder="1" applyAlignment="1">
      <alignment horizontal="center"/>
    </xf>
    <xf numFmtId="166" fontId="41" fillId="0" borderId="59" xfId="0" applyNumberFormat="1" applyFont="1" applyBorder="1" applyAlignment="1">
      <alignment horizontal="center"/>
    </xf>
    <xf numFmtId="0" fontId="37" fillId="0" borderId="55" xfId="5" applyFont="1" applyBorder="1" applyAlignment="1">
      <alignment horizontal="center" vertical="center" wrapText="1"/>
    </xf>
    <xf numFmtId="166" fontId="43" fillId="0" borderId="51" xfId="0" applyNumberFormat="1" applyFont="1" applyBorder="1" applyAlignment="1">
      <alignment horizontal="center"/>
    </xf>
    <xf numFmtId="166" fontId="43" fillId="0" borderId="52" xfId="0" applyNumberFormat="1" applyFont="1" applyBorder="1" applyAlignment="1">
      <alignment horizontal="center"/>
    </xf>
    <xf numFmtId="0" fontId="41" fillId="2" borderId="54" xfId="2" applyFont="1" applyFill="1" applyBorder="1" applyAlignment="1">
      <alignment horizontal="center" vertical="center" wrapText="1"/>
    </xf>
    <xf numFmtId="0" fontId="41" fillId="2" borderId="55" xfId="2" applyFont="1" applyFill="1" applyBorder="1" applyAlignment="1">
      <alignment horizontal="center" vertical="center" wrapText="1"/>
    </xf>
    <xf numFmtId="0" fontId="41" fillId="2" borderId="48" xfId="2" applyFont="1" applyFill="1" applyBorder="1" applyAlignment="1">
      <alignment horizontal="center" vertical="center" wrapText="1"/>
    </xf>
    <xf numFmtId="166" fontId="41" fillId="0" borderId="50" xfId="0" applyNumberFormat="1" applyFont="1" applyBorder="1" applyAlignment="1">
      <alignment horizontal="center"/>
    </xf>
    <xf numFmtId="166" fontId="41" fillId="0" borderId="51" xfId="0" applyNumberFormat="1" applyFont="1" applyBorder="1" applyAlignment="1">
      <alignment horizontal="center"/>
    </xf>
    <xf numFmtId="166" fontId="41" fillId="0" borderId="52" xfId="0" applyNumberFormat="1" applyFont="1" applyBorder="1" applyAlignment="1">
      <alignment horizontal="center"/>
    </xf>
    <xf numFmtId="0" fontId="37" fillId="0" borderId="41" xfId="5" applyFont="1" applyBorder="1" applyAlignment="1">
      <alignment horizontal="center" vertical="center" wrapText="1"/>
    </xf>
    <xf numFmtId="0" fontId="37" fillId="0" borderId="53" xfId="5" applyFont="1" applyBorder="1" applyAlignment="1">
      <alignment horizontal="center" vertical="center" wrapText="1"/>
    </xf>
    <xf numFmtId="166" fontId="43" fillId="0" borderId="50" xfId="0" applyNumberFormat="1" applyFont="1" applyBorder="1" applyAlignment="1">
      <alignment horizontal="center"/>
    </xf>
    <xf numFmtId="0" fontId="41" fillId="0" borderId="20" xfId="0" applyFont="1" applyBorder="1" applyAlignment="1">
      <alignment horizontal="center" vertical="center" wrapText="1"/>
    </xf>
    <xf numFmtId="0" fontId="41" fillId="0" borderId="25" xfId="0" applyFont="1" applyBorder="1" applyAlignment="1">
      <alignment horizontal="center" vertical="center" wrapText="1"/>
    </xf>
    <xf numFmtId="0" fontId="41" fillId="0" borderId="36" xfId="0" applyFont="1" applyBorder="1" applyAlignment="1">
      <alignment horizontal="center" vertical="center" wrapText="1"/>
    </xf>
    <xf numFmtId="0" fontId="41" fillId="0" borderId="55" xfId="0" applyFont="1" applyBorder="1" applyAlignment="1">
      <alignment horizontal="center" vertical="center" wrapText="1"/>
    </xf>
    <xf numFmtId="0" fontId="41" fillId="0" borderId="48" xfId="0" applyFont="1" applyBorder="1" applyAlignment="1">
      <alignment horizontal="center" vertical="center" wrapText="1"/>
    </xf>
    <xf numFmtId="0" fontId="41" fillId="2" borderId="20" xfId="2" applyFont="1" applyFill="1" applyBorder="1" applyAlignment="1">
      <alignment horizontal="center" vertical="center" wrapText="1"/>
    </xf>
    <xf numFmtId="0" fontId="41" fillId="2" borderId="25" xfId="2" applyFont="1" applyFill="1" applyBorder="1" applyAlignment="1">
      <alignment horizontal="center" vertical="center" wrapText="1"/>
    </xf>
    <xf numFmtId="166" fontId="41" fillId="0" borderId="54" xfId="0" applyNumberFormat="1" applyFont="1" applyBorder="1" applyAlignment="1">
      <alignment horizontal="center"/>
    </xf>
    <xf numFmtId="166" fontId="41" fillId="0" borderId="55" xfId="0" applyNumberFormat="1" applyFont="1" applyBorder="1" applyAlignment="1">
      <alignment horizontal="center"/>
    </xf>
    <xf numFmtId="166" fontId="41" fillId="0" borderId="48" xfId="0" applyNumberFormat="1" applyFont="1" applyBorder="1" applyAlignment="1">
      <alignment horizontal="center"/>
    </xf>
    <xf numFmtId="0" fontId="37" fillId="2" borderId="20" xfId="2" applyFont="1" applyFill="1" applyBorder="1" applyAlignment="1">
      <alignment horizontal="center" vertical="center" wrapText="1"/>
    </xf>
    <xf numFmtId="0" fontId="37" fillId="2" borderId="25" xfId="2" applyFont="1" applyFill="1" applyBorder="1" applyAlignment="1">
      <alignment horizontal="center" vertical="center" wrapText="1"/>
    </xf>
    <xf numFmtId="0" fontId="37" fillId="2" borderId="36" xfId="2" applyFont="1" applyFill="1" applyBorder="1" applyAlignment="1">
      <alignment horizontal="center" vertical="center" wrapText="1"/>
    </xf>
    <xf numFmtId="166" fontId="47" fillId="0" borderId="50" xfId="0" applyNumberFormat="1" applyFont="1" applyBorder="1" applyAlignment="1">
      <alignment horizontal="center"/>
    </xf>
    <xf numFmtId="166" fontId="47" fillId="0" borderId="51" xfId="0" applyNumberFormat="1" applyFont="1" applyBorder="1" applyAlignment="1">
      <alignment horizontal="center"/>
    </xf>
    <xf numFmtId="166" fontId="47" fillId="0" borderId="52" xfId="0" applyNumberFormat="1" applyFont="1" applyBorder="1" applyAlignment="1">
      <alignment horizontal="center"/>
    </xf>
    <xf numFmtId="0" fontId="41" fillId="0" borderId="20" xfId="2" applyFont="1" applyFill="1" applyBorder="1" applyAlignment="1">
      <alignment horizontal="center" vertical="center" wrapText="1"/>
    </xf>
    <xf numFmtId="0" fontId="41" fillId="0" borderId="25" xfId="2" applyFont="1" applyFill="1" applyBorder="1" applyAlignment="1">
      <alignment horizontal="center" vertical="center" wrapText="1"/>
    </xf>
    <xf numFmtId="0" fontId="41" fillId="0" borderId="36" xfId="2" applyFont="1" applyFill="1" applyBorder="1" applyAlignment="1">
      <alignment horizontal="center" vertical="center" wrapText="1"/>
    </xf>
    <xf numFmtId="0" fontId="39" fillId="0" borderId="0" xfId="0" applyFont="1" applyBorder="1" applyAlignment="1">
      <alignment horizontal="center"/>
    </xf>
    <xf numFmtId="0" fontId="46" fillId="0" borderId="0" xfId="0" applyFont="1" applyFill="1" applyBorder="1" applyAlignment="1">
      <alignment horizontal="center" vertical="center" wrapText="1"/>
    </xf>
    <xf numFmtId="0" fontId="46" fillId="9" borderId="7" xfId="0" applyFont="1" applyFill="1" applyBorder="1" applyAlignment="1">
      <alignment horizontal="center" vertical="center" wrapText="1"/>
    </xf>
    <xf numFmtId="0" fontId="46" fillId="9" borderId="12" xfId="0" applyFont="1" applyFill="1" applyBorder="1" applyAlignment="1">
      <alignment horizontal="center" vertical="center" wrapText="1"/>
    </xf>
    <xf numFmtId="0" fontId="46" fillId="9" borderId="7" xfId="0" applyFont="1" applyFill="1" applyBorder="1" applyAlignment="1">
      <alignment horizontal="center" vertical="center"/>
    </xf>
    <xf numFmtId="0" fontId="46" fillId="9" borderId="12" xfId="0" applyFont="1" applyFill="1" applyBorder="1" applyAlignment="1">
      <alignment horizontal="center" vertical="center"/>
    </xf>
    <xf numFmtId="166" fontId="46" fillId="9" borderId="7" xfId="0" applyNumberFormat="1" applyFont="1" applyFill="1" applyBorder="1" applyAlignment="1">
      <alignment horizontal="center" vertical="center"/>
    </xf>
    <xf numFmtId="166" fontId="46" fillId="9" borderId="12" xfId="0" applyNumberFormat="1" applyFont="1" applyFill="1" applyBorder="1" applyAlignment="1">
      <alignment horizontal="center" vertical="center"/>
    </xf>
    <xf numFmtId="166" fontId="46" fillId="9" borderId="7" xfId="0" applyNumberFormat="1" applyFont="1" applyFill="1" applyBorder="1" applyAlignment="1">
      <alignment horizontal="center"/>
    </xf>
    <xf numFmtId="166" fontId="46" fillId="9" borderId="35" xfId="0" applyNumberFormat="1" applyFont="1" applyFill="1" applyBorder="1" applyAlignment="1">
      <alignment horizontal="center"/>
    </xf>
    <xf numFmtId="0" fontId="41" fillId="0" borderId="20" xfId="0" applyFont="1" applyFill="1" applyBorder="1" applyAlignment="1">
      <alignment horizontal="center" vertical="center" wrapText="1"/>
    </xf>
    <xf numFmtId="0" fontId="41" fillId="0" borderId="25" xfId="0" applyFont="1" applyFill="1" applyBorder="1" applyAlignment="1">
      <alignment horizontal="center" vertical="center" wrapText="1"/>
    </xf>
    <xf numFmtId="0" fontId="41" fillId="0" borderId="36" xfId="0" applyFont="1" applyFill="1" applyBorder="1" applyAlignment="1">
      <alignment horizontal="center" vertical="center" wrapText="1"/>
    </xf>
    <xf numFmtId="166" fontId="41" fillId="0" borderId="35" xfId="0" applyNumberFormat="1" applyFont="1" applyFill="1" applyBorder="1" applyAlignment="1">
      <alignment horizontal="center" vertical="center" wrapText="1"/>
    </xf>
    <xf numFmtId="166" fontId="41" fillId="0" borderId="38" xfId="0" applyNumberFormat="1" applyFont="1" applyFill="1" applyBorder="1" applyAlignment="1">
      <alignment horizontal="center" vertical="center" wrapText="1"/>
    </xf>
    <xf numFmtId="166" fontId="41" fillId="0" borderId="37" xfId="0" applyNumberFormat="1" applyFont="1" applyFill="1" applyBorder="1" applyAlignment="1">
      <alignment horizontal="center" vertical="center" wrapText="1"/>
    </xf>
    <xf numFmtId="166" fontId="41" fillId="0" borderId="35" xfId="0" applyNumberFormat="1" applyFont="1" applyBorder="1" applyAlignment="1">
      <alignment horizontal="center" vertical="center"/>
    </xf>
    <xf numFmtId="166" fontId="41" fillId="0" borderId="38" xfId="0" applyNumberFormat="1" applyFont="1" applyBorder="1" applyAlignment="1">
      <alignment horizontal="center" vertical="center"/>
    </xf>
    <xf numFmtId="166" fontId="41" fillId="0" borderId="37" xfId="0" applyNumberFormat="1" applyFont="1" applyBorder="1" applyAlignment="1">
      <alignment horizontal="center" vertical="center"/>
    </xf>
    <xf numFmtId="0" fontId="41" fillId="0" borderId="6"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11" xfId="0" applyFont="1" applyBorder="1" applyAlignment="1">
      <alignment horizontal="center" vertical="center" wrapText="1"/>
    </xf>
    <xf numFmtId="166" fontId="41" fillId="0" borderId="50" xfId="0" applyNumberFormat="1" applyFont="1" applyBorder="1" applyAlignment="1">
      <alignment horizontal="center" wrapText="1"/>
    </xf>
    <xf numFmtId="166" fontId="41" fillId="0" borderId="51" xfId="0" applyNumberFormat="1" applyFont="1" applyBorder="1" applyAlignment="1">
      <alignment horizontal="center" wrapText="1"/>
    </xf>
    <xf numFmtId="166" fontId="41" fillId="0" borderId="52" xfId="0" applyNumberFormat="1" applyFont="1" applyBorder="1" applyAlignment="1">
      <alignment horizontal="center" wrapText="1"/>
    </xf>
    <xf numFmtId="166" fontId="41" fillId="0" borderId="50" xfId="0" applyNumberFormat="1" applyFont="1" applyBorder="1" applyAlignment="1">
      <alignment horizontal="center" vertical="center"/>
    </xf>
    <xf numFmtId="166" fontId="41" fillId="0" borderId="51" xfId="0" applyNumberFormat="1" applyFont="1" applyBorder="1" applyAlignment="1">
      <alignment horizontal="center" vertical="center"/>
    </xf>
    <xf numFmtId="166" fontId="41" fillId="0" borderId="52" xfId="0" applyNumberFormat="1" applyFont="1" applyBorder="1" applyAlignment="1">
      <alignment horizontal="center" vertical="center"/>
    </xf>
    <xf numFmtId="166" fontId="41" fillId="0" borderId="51" xfId="0" applyNumberFormat="1" applyFont="1" applyFill="1" applyBorder="1" applyAlignment="1">
      <alignment horizontal="center"/>
    </xf>
    <xf numFmtId="0" fontId="41" fillId="0" borderId="6" xfId="0" applyFont="1" applyBorder="1" applyAlignment="1">
      <alignment horizontal="center" vertical="center"/>
    </xf>
    <xf numFmtId="0" fontId="41" fillId="0" borderId="9" xfId="0" applyFont="1" applyBorder="1" applyAlignment="1">
      <alignment horizontal="center" vertical="center"/>
    </xf>
    <xf numFmtId="0" fontId="41" fillId="0" borderId="11" xfId="0" applyFont="1" applyBorder="1" applyAlignment="1">
      <alignment horizontal="center" vertical="center"/>
    </xf>
    <xf numFmtId="166" fontId="41" fillId="0" borderId="50" xfId="0" applyNumberFormat="1" applyFont="1" applyFill="1" applyBorder="1" applyAlignment="1">
      <alignment horizontal="center"/>
    </xf>
    <xf numFmtId="166" fontId="41" fillId="0" borderId="52" xfId="0" applyNumberFormat="1" applyFont="1" applyFill="1" applyBorder="1" applyAlignment="1">
      <alignment horizontal="center"/>
    </xf>
    <xf numFmtId="49" fontId="9" fillId="0" borderId="4" xfId="0" applyNumberFormat="1" applyFont="1" applyFill="1" applyBorder="1" applyAlignment="1" applyProtection="1">
      <alignment horizontal="left" vertical="center" wrapText="1"/>
      <protection locked="0"/>
    </xf>
    <xf numFmtId="49" fontId="9" fillId="14" borderId="4" xfId="0" applyNumberFormat="1" applyFont="1" applyFill="1" applyBorder="1" applyAlignment="1" applyProtection="1">
      <alignment horizontal="left" vertical="center" wrapText="1"/>
      <protection locked="0"/>
    </xf>
    <xf numFmtId="49" fontId="9" fillId="0" borderId="4" xfId="0" applyNumberFormat="1" applyFont="1" applyBorder="1" applyAlignment="1" applyProtection="1">
      <alignment horizontal="left" vertical="center" wrapText="1"/>
      <protection locked="0"/>
    </xf>
    <xf numFmtId="166" fontId="35" fillId="14" borderId="4" xfId="0" applyNumberFormat="1" applyFont="1" applyFill="1" applyBorder="1" applyAlignment="1" applyProtection="1">
      <alignment horizontal="left" vertical="center" wrapText="1"/>
      <protection locked="0"/>
    </xf>
    <xf numFmtId="49" fontId="9" fillId="0" borderId="16" xfId="0" applyNumberFormat="1" applyFont="1" applyBorder="1" applyAlignment="1" applyProtection="1">
      <alignment horizontal="left" vertical="center" wrapText="1"/>
      <protection locked="0"/>
    </xf>
    <xf numFmtId="49" fontId="9" fillId="0" borderId="17" xfId="0" applyNumberFormat="1" applyFont="1" applyBorder="1" applyAlignment="1" applyProtection="1">
      <alignment horizontal="left" vertical="center" wrapText="1"/>
      <protection locked="0"/>
    </xf>
    <xf numFmtId="49" fontId="9" fillId="0" borderId="18" xfId="0" applyNumberFormat="1" applyFont="1" applyBorder="1" applyAlignment="1" applyProtection="1">
      <alignment horizontal="left" vertical="center" wrapText="1"/>
      <protection locked="0"/>
    </xf>
    <xf numFmtId="49" fontId="30" fillId="13" borderId="4" xfId="0" applyNumberFormat="1" applyFont="1" applyFill="1" applyBorder="1" applyAlignment="1" applyProtection="1">
      <alignment horizontal="left" vertical="center" wrapText="1"/>
      <protection locked="0"/>
    </xf>
    <xf numFmtId="166" fontId="49" fillId="13" borderId="16" xfId="0" applyNumberFormat="1" applyFont="1" applyFill="1" applyBorder="1" applyAlignment="1" applyProtection="1">
      <alignment horizontal="left" vertical="center" wrapText="1"/>
      <protection locked="0"/>
    </xf>
    <xf numFmtId="166" fontId="49" fillId="13" borderId="17" xfId="0" applyNumberFormat="1" applyFont="1" applyFill="1" applyBorder="1" applyAlignment="1" applyProtection="1">
      <alignment horizontal="left" vertical="center" wrapText="1"/>
      <protection locked="0"/>
    </xf>
    <xf numFmtId="166" fontId="49" fillId="13" borderId="18" xfId="0" applyNumberFormat="1" applyFont="1" applyFill="1" applyBorder="1" applyAlignment="1" applyProtection="1">
      <alignment horizontal="left" vertical="center" wrapText="1"/>
      <protection locked="0"/>
    </xf>
    <xf numFmtId="0" fontId="41" fillId="0" borderId="4" xfId="0" applyFont="1" applyBorder="1" applyAlignment="1" applyProtection="1">
      <alignment horizontal="center" vertical="center" textRotation="45"/>
    </xf>
    <xf numFmtId="49" fontId="41" fillId="0" borderId="4" xfId="0" applyNumberFormat="1" applyFont="1" applyBorder="1" applyAlignment="1" applyProtection="1">
      <alignment horizontal="center" vertical="center" textRotation="45"/>
    </xf>
    <xf numFmtId="0" fontId="41" fillId="0" borderId="5" xfId="0" applyFont="1" applyBorder="1" applyAlignment="1" applyProtection="1">
      <alignment horizontal="center" vertical="center" textRotation="90" wrapText="1"/>
    </xf>
    <xf numFmtId="0" fontId="41" fillId="0" borderId="14" xfId="0" applyFont="1" applyBorder="1" applyAlignment="1" applyProtection="1">
      <alignment horizontal="center" vertical="center" textRotation="90" wrapText="1"/>
    </xf>
    <xf numFmtId="0" fontId="35" fillId="0" borderId="4" xfId="0" applyFont="1" applyBorder="1" applyAlignment="1" applyProtection="1">
      <alignment horizontal="center" vertical="center"/>
    </xf>
    <xf numFmtId="0" fontId="41" fillId="0" borderId="4" xfId="0" applyFont="1" applyBorder="1" applyAlignment="1" applyProtection="1">
      <alignment horizontal="center" vertical="center" wrapText="1"/>
    </xf>
    <xf numFmtId="166" fontId="38" fillId="0" borderId="4" xfId="0" applyNumberFormat="1" applyFont="1" applyBorder="1" applyAlignment="1" applyProtection="1">
      <alignment horizontal="center"/>
      <protection locked="0"/>
    </xf>
    <xf numFmtId="0" fontId="39" fillId="0" borderId="41" xfId="0" applyFont="1" applyBorder="1" applyAlignment="1">
      <alignment horizontal="center" vertical="center"/>
    </xf>
    <xf numFmtId="0" fontId="39" fillId="0" borderId="61" xfId="0" applyFont="1" applyBorder="1" applyAlignment="1">
      <alignment horizontal="center" vertical="center"/>
    </xf>
    <xf numFmtId="0" fontId="39" fillId="0" borderId="43" xfId="0" applyFont="1" applyBorder="1" applyAlignment="1">
      <alignment horizontal="center" vertical="center"/>
    </xf>
    <xf numFmtId="0" fontId="39" fillId="0" borderId="62" xfId="0" applyFont="1" applyBorder="1" applyAlignment="1">
      <alignment horizontal="center" vertical="center"/>
    </xf>
    <xf numFmtId="0" fontId="39" fillId="0" borderId="53" xfId="0" applyFont="1" applyBorder="1" applyAlignment="1">
      <alignment horizontal="center" vertical="center"/>
    </xf>
    <xf numFmtId="0" fontId="39" fillId="0" borderId="59" xfId="0" applyFont="1" applyBorder="1" applyAlignment="1">
      <alignment horizontal="center" vertical="center"/>
    </xf>
    <xf numFmtId="166" fontId="48" fillId="0" borderId="32" xfId="0" applyNumberFormat="1" applyFont="1" applyBorder="1" applyAlignment="1">
      <alignment horizontal="center" vertical="center"/>
    </xf>
    <xf numFmtId="166" fontId="48" fillId="0" borderId="33" xfId="0" applyNumberFormat="1" applyFont="1" applyBorder="1" applyAlignment="1">
      <alignment horizontal="center" vertical="center"/>
    </xf>
    <xf numFmtId="166" fontId="48" fillId="0" borderId="34" xfId="0" applyNumberFormat="1" applyFont="1" applyBorder="1" applyAlignment="1">
      <alignment horizontal="center" vertical="center"/>
    </xf>
    <xf numFmtId="166" fontId="38" fillId="0" borderId="4" xfId="0" applyNumberFormat="1" applyFont="1" applyBorder="1" applyAlignment="1" applyProtection="1">
      <alignment horizontal="center" wrapText="1"/>
      <protection locked="0"/>
    </xf>
    <xf numFmtId="166" fontId="38" fillId="0" borderId="5" xfId="0" applyNumberFormat="1" applyFont="1" applyBorder="1" applyAlignment="1" applyProtection="1">
      <alignment horizontal="center" wrapText="1"/>
      <protection locked="0"/>
    </xf>
  </cellXfs>
  <cellStyles count="51">
    <cellStyle name="20% - Énfasis3" xfId="34" builtinId="38"/>
    <cellStyle name="Comma 2" xfId="22"/>
    <cellStyle name="Millares" xfId="50" builtinId="3"/>
    <cellStyle name="Millares 2" xfId="19"/>
    <cellStyle name="Millares 2 2" xfId="31"/>
    <cellStyle name="Millares 3" xfId="45"/>
    <cellStyle name="Moneda" xfId="48" builtinId="4"/>
    <cellStyle name="Moneda 2" xfId="46"/>
    <cellStyle name="Moneda 2 2" xfId="26"/>
    <cellStyle name="Normal" xfId="0" builtinId="0"/>
    <cellStyle name="Normal 10" xfId="20"/>
    <cellStyle name="Normal 11" xfId="27"/>
    <cellStyle name="Normal 12" xfId="33"/>
    <cellStyle name="Normal 2" xfId="5"/>
    <cellStyle name="Normal 2 10" xfId="3"/>
    <cellStyle name="Normal 2 10 2" xfId="30"/>
    <cellStyle name="Normal 2 2" xfId="2"/>
    <cellStyle name="Normal 2 2 2 2" xfId="6"/>
    <cellStyle name="Normal 2 3" xfId="35"/>
    <cellStyle name="Normal 2 3 2" xfId="7"/>
    <cellStyle name="Normal 2 5" xfId="8"/>
    <cellStyle name="Normal 2 5 2" xfId="9"/>
    <cellStyle name="Normal 2 7" xfId="10"/>
    <cellStyle name="Normal 2 9" xfId="29"/>
    <cellStyle name="Normal 3" xfId="4"/>
    <cellStyle name="Normal 3 2" xfId="25"/>
    <cellStyle name="Normal 3 3" xfId="36"/>
    <cellStyle name="Normal 3 5" xfId="28"/>
    <cellStyle name="Normal 4" xfId="11"/>
    <cellStyle name="Normal 4 2" xfId="38"/>
    <cellStyle name="Normal 5" xfId="12"/>
    <cellStyle name="Normal 5 2" xfId="43"/>
    <cellStyle name="Normal 6" xfId="13"/>
    <cellStyle name="Normal 6 2" xfId="39"/>
    <cellStyle name="Normal 7" xfId="14"/>
    <cellStyle name="Normal 7 2" xfId="40"/>
    <cellStyle name="Normal 8" xfId="15"/>
    <cellStyle name="Normal 8 2" xfId="41"/>
    <cellStyle name="Normal 9" xfId="16"/>
    <cellStyle name="Normal 9 2" xfId="32"/>
    <cellStyle name="Normal 9 3" xfId="42"/>
    <cellStyle name="Normal_Hoja1" xfId="49"/>
    <cellStyle name="Percent 2" xfId="23"/>
    <cellStyle name="Porcentaje" xfId="1" builtinId="5"/>
    <cellStyle name="Porcentaje 2" xfId="47"/>
    <cellStyle name="Porcentual 2" xfId="17"/>
    <cellStyle name="Porcentual 2 2" xfId="24"/>
    <cellStyle name="Porcentual 2 3" xfId="37"/>
    <cellStyle name="Porcentual 3" xfId="18"/>
    <cellStyle name="Porcentual 3 2" xfId="44"/>
    <cellStyle name="Porcentual 4" xfId="21"/>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8000"/>
      <color rgb="FF99FF33"/>
      <color rgb="FF663300"/>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38099</xdr:colOff>
      <xdr:row>0</xdr:row>
      <xdr:rowOff>47624</xdr:rowOff>
    </xdr:from>
    <xdr:ext cx="2022234" cy="657226"/>
    <xdr:pic>
      <xdr:nvPicPr>
        <xdr:cNvPr id="2" name="Picture 2"/>
        <xdr:cNvPicPr>
          <a:picLocks noChangeAspect="1"/>
        </xdr:cNvPicPr>
      </xdr:nvPicPr>
      <xdr:blipFill>
        <a:blip xmlns:r="http://schemas.openxmlformats.org/officeDocument/2006/relationships" r:embed="rId1"/>
        <a:stretch>
          <a:fillRect/>
        </a:stretch>
      </xdr:blipFill>
      <xdr:spPr>
        <a:xfrm>
          <a:off x="38099" y="47624"/>
          <a:ext cx="2022234" cy="65722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152400</xdr:colOff>
      <xdr:row>0</xdr:row>
      <xdr:rowOff>114300</xdr:rowOff>
    </xdr:from>
    <xdr:ext cx="3193247" cy="1022790"/>
    <xdr:pic>
      <xdr:nvPicPr>
        <xdr:cNvPr id="16"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0" y="114300"/>
          <a:ext cx="3193247" cy="1022790"/>
        </a:xfrm>
        <a:prstGeom prst="rect">
          <a:avLst/>
        </a:prstGeom>
      </xdr:spPr>
    </xdr:pic>
    <xdr:clientData/>
  </xdr:oneCellAnchor>
  <xdr:oneCellAnchor>
    <xdr:from>
      <xdr:col>0</xdr:col>
      <xdr:colOff>152400</xdr:colOff>
      <xdr:row>0</xdr:row>
      <xdr:rowOff>114300</xdr:rowOff>
    </xdr:from>
    <xdr:ext cx="3193247" cy="1009455"/>
    <xdr:pic>
      <xdr:nvPicPr>
        <xdr:cNvPr id="17" name="Picture 1">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0" y="114300"/>
          <a:ext cx="3193247" cy="1009455"/>
        </a:xfrm>
        <a:prstGeom prst="rect">
          <a:avLst/>
        </a:prstGeom>
      </xdr:spPr>
    </xdr:pic>
    <xdr:clientData/>
  </xdr:oneCellAnchor>
  <xdr:twoCellAnchor editAs="oneCell">
    <xdr:from>
      <xdr:col>0</xdr:col>
      <xdr:colOff>190499</xdr:colOff>
      <xdr:row>61</xdr:row>
      <xdr:rowOff>111125</xdr:rowOff>
    </xdr:from>
    <xdr:to>
      <xdr:col>1</xdr:col>
      <xdr:colOff>541337</xdr:colOff>
      <xdr:row>67</xdr:row>
      <xdr:rowOff>152400</xdr:rowOff>
    </xdr:to>
    <xdr:pic>
      <xdr:nvPicPr>
        <xdr:cNvPr id="5" name="Imagen 4"/>
        <xdr:cNvPicPr>
          <a:picLocks noChangeAspect="1"/>
        </xdr:cNvPicPr>
      </xdr:nvPicPr>
      <xdr:blipFill>
        <a:blip xmlns:r="http://schemas.openxmlformats.org/officeDocument/2006/relationships" r:embed="rId2"/>
        <a:stretch>
          <a:fillRect/>
        </a:stretch>
      </xdr:blipFill>
      <xdr:spPr>
        <a:xfrm>
          <a:off x="190499" y="111125"/>
          <a:ext cx="2274888" cy="1127125"/>
        </a:xfrm>
        <a:prstGeom prst="rect">
          <a:avLst/>
        </a:prstGeom>
      </xdr:spPr>
    </xdr:pic>
    <xdr:clientData/>
  </xdr:twoCellAnchor>
  <xdr:twoCellAnchor editAs="oneCell">
    <xdr:from>
      <xdr:col>0</xdr:col>
      <xdr:colOff>152400</xdr:colOff>
      <xdr:row>111</xdr:row>
      <xdr:rowOff>114300</xdr:rowOff>
    </xdr:from>
    <xdr:to>
      <xdr:col>1</xdr:col>
      <xdr:colOff>1416834</xdr:colOff>
      <xdr:row>115</xdr:row>
      <xdr:rowOff>182209</xdr:rowOff>
    </xdr:to>
    <xdr:pic>
      <xdr:nvPicPr>
        <xdr:cNvPr id="6"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0" y="114300"/>
          <a:ext cx="3188484" cy="1010884"/>
        </a:xfrm>
        <a:prstGeom prst="rect">
          <a:avLst/>
        </a:prstGeom>
      </xdr:spPr>
    </xdr:pic>
    <xdr:clientData/>
  </xdr:twoCellAnchor>
  <xdr:twoCellAnchor editAs="oneCell">
    <xdr:from>
      <xdr:col>0</xdr:col>
      <xdr:colOff>161925</xdr:colOff>
      <xdr:row>112</xdr:row>
      <xdr:rowOff>0</xdr:rowOff>
    </xdr:from>
    <xdr:to>
      <xdr:col>1</xdr:col>
      <xdr:colOff>1426359</xdr:colOff>
      <xdr:row>116</xdr:row>
      <xdr:rowOff>45049</xdr:rowOff>
    </xdr:to>
    <xdr:pic>
      <xdr:nvPicPr>
        <xdr:cNvPr id="7"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1925" y="180975"/>
          <a:ext cx="3188484" cy="997549"/>
        </a:xfrm>
        <a:prstGeom prst="rect">
          <a:avLst/>
        </a:prstGeom>
      </xdr:spPr>
    </xdr:pic>
    <xdr:clientData/>
  </xdr:twoCellAnchor>
  <xdr:twoCellAnchor editAs="oneCell">
    <xdr:from>
      <xdr:col>0</xdr:col>
      <xdr:colOff>152400</xdr:colOff>
      <xdr:row>144</xdr:row>
      <xdr:rowOff>114300</xdr:rowOff>
    </xdr:from>
    <xdr:to>
      <xdr:col>1</xdr:col>
      <xdr:colOff>1416834</xdr:colOff>
      <xdr:row>150</xdr:row>
      <xdr:rowOff>52322</xdr:rowOff>
    </xdr:to>
    <xdr:pic>
      <xdr:nvPicPr>
        <xdr:cNvPr id="14"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0" y="114300"/>
          <a:ext cx="3188484" cy="1023872"/>
        </a:xfrm>
        <a:prstGeom prst="rect">
          <a:avLst/>
        </a:prstGeom>
      </xdr:spPr>
    </xdr:pic>
    <xdr:clientData/>
  </xdr:twoCellAnchor>
  <xdr:twoCellAnchor editAs="oneCell">
    <xdr:from>
      <xdr:col>0</xdr:col>
      <xdr:colOff>152400</xdr:colOff>
      <xdr:row>144</xdr:row>
      <xdr:rowOff>114300</xdr:rowOff>
    </xdr:from>
    <xdr:to>
      <xdr:col>1</xdr:col>
      <xdr:colOff>1416834</xdr:colOff>
      <xdr:row>150</xdr:row>
      <xdr:rowOff>38987</xdr:rowOff>
    </xdr:to>
    <xdr:pic>
      <xdr:nvPicPr>
        <xdr:cNvPr id="15"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0" y="114300"/>
          <a:ext cx="3188484" cy="101053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10</xdr:col>
      <xdr:colOff>1647825</xdr:colOff>
      <xdr:row>0</xdr:row>
      <xdr:rowOff>0</xdr:rowOff>
    </xdr:from>
    <xdr:ext cx="184731" cy="264560"/>
    <xdr:sp macro="" textlink="">
      <xdr:nvSpPr>
        <xdr:cNvPr id="2" name="1 CuadroTexto"/>
        <xdr:cNvSpPr txBox="1"/>
      </xdr:nvSpPr>
      <xdr:spPr>
        <a:xfrm>
          <a:off x="12230100" y="49939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sz="1100"/>
        </a:p>
      </xdr:txBody>
    </xdr:sp>
    <xdr:clientData/>
  </xdr:oneCellAnchor>
  <xdr:oneCellAnchor>
    <xdr:from>
      <xdr:col>10</xdr:col>
      <xdr:colOff>1647825</xdr:colOff>
      <xdr:row>0</xdr:row>
      <xdr:rowOff>0</xdr:rowOff>
    </xdr:from>
    <xdr:ext cx="184731" cy="264560"/>
    <xdr:sp macro="" textlink="">
      <xdr:nvSpPr>
        <xdr:cNvPr id="3" name="1 CuadroTexto"/>
        <xdr:cNvSpPr txBox="1"/>
      </xdr:nvSpPr>
      <xdr:spPr>
        <a:xfrm>
          <a:off x="12230100" y="49939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sz="1100"/>
        </a:p>
      </xdr:txBody>
    </xdr:sp>
    <xdr:clientData/>
  </xdr:oneCellAnchor>
  <xdr:oneCellAnchor>
    <xdr:from>
      <xdr:col>10</xdr:col>
      <xdr:colOff>1647825</xdr:colOff>
      <xdr:row>0</xdr:row>
      <xdr:rowOff>0</xdr:rowOff>
    </xdr:from>
    <xdr:ext cx="184731" cy="264560"/>
    <xdr:sp macro="" textlink="">
      <xdr:nvSpPr>
        <xdr:cNvPr id="4" name="1 CuadroTexto"/>
        <xdr:cNvSpPr txBox="1"/>
      </xdr:nvSpPr>
      <xdr:spPr>
        <a:xfrm>
          <a:off x="12230100" y="5678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DO" sz="1100"/>
        </a:p>
      </xdr:txBody>
    </xdr:sp>
    <xdr:clientData/>
  </xdr:oneCellAnchor>
  <xdr:twoCellAnchor editAs="oneCell">
    <xdr:from>
      <xdr:col>0</xdr:col>
      <xdr:colOff>152400</xdr:colOff>
      <xdr:row>0</xdr:row>
      <xdr:rowOff>114301</xdr:rowOff>
    </xdr:from>
    <xdr:to>
      <xdr:col>1</xdr:col>
      <xdr:colOff>1411431</xdr:colOff>
      <xdr:row>5</xdr:row>
      <xdr:rowOff>104268</xdr:rowOff>
    </xdr:to>
    <xdr:pic>
      <xdr:nvPicPr>
        <xdr:cNvPr id="13"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0" y="114301"/>
          <a:ext cx="2453986" cy="9511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152400</xdr:colOff>
      <xdr:row>0</xdr:row>
      <xdr:rowOff>114300</xdr:rowOff>
    </xdr:from>
    <xdr:to>
      <xdr:col>1</xdr:col>
      <xdr:colOff>1416834</xdr:colOff>
      <xdr:row>5</xdr:row>
      <xdr:rowOff>182209</xdr:rowOff>
    </xdr:to>
    <xdr:pic>
      <xdr:nvPicPr>
        <xdr:cNvPr id="1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0" y="114300"/>
          <a:ext cx="3188484" cy="1020409"/>
        </a:xfrm>
        <a:prstGeom prst="rect">
          <a:avLst/>
        </a:prstGeom>
      </xdr:spPr>
    </xdr:pic>
    <xdr:clientData/>
  </xdr:twoCellAnchor>
  <xdr:twoCellAnchor editAs="oneCell">
    <xdr:from>
      <xdr:col>0</xdr:col>
      <xdr:colOff>152400</xdr:colOff>
      <xdr:row>0</xdr:row>
      <xdr:rowOff>114300</xdr:rowOff>
    </xdr:from>
    <xdr:to>
      <xdr:col>1</xdr:col>
      <xdr:colOff>1416834</xdr:colOff>
      <xdr:row>5</xdr:row>
      <xdr:rowOff>168874</xdr:rowOff>
    </xdr:to>
    <xdr:pic>
      <xdr:nvPicPr>
        <xdr:cNvPr id="13"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0" y="114300"/>
          <a:ext cx="3188484" cy="1007074"/>
        </a:xfrm>
        <a:prstGeom prst="rect">
          <a:avLst/>
        </a:prstGeom>
      </xdr:spPr>
    </xdr:pic>
    <xdr:clientData/>
  </xdr:twoCellAnchor>
  <xdr:twoCellAnchor editAs="oneCell">
    <xdr:from>
      <xdr:col>0</xdr:col>
      <xdr:colOff>465364</xdr:colOff>
      <xdr:row>20</xdr:row>
      <xdr:rowOff>100692</xdr:rowOff>
    </xdr:from>
    <xdr:to>
      <xdr:col>1</xdr:col>
      <xdr:colOff>1620609</xdr:colOff>
      <xdr:row>23</xdr:row>
      <xdr:rowOff>242855</xdr:rowOff>
    </xdr:to>
    <xdr:pic>
      <xdr:nvPicPr>
        <xdr:cNvPr id="17"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5364" y="281667"/>
          <a:ext cx="3079295" cy="1008938"/>
        </a:xfrm>
        <a:prstGeom prst="rect">
          <a:avLst/>
        </a:prstGeom>
      </xdr:spPr>
    </xdr:pic>
    <xdr:clientData/>
  </xdr:twoCellAnchor>
  <xdr:twoCellAnchor editAs="oneCell">
    <xdr:from>
      <xdr:col>0</xdr:col>
      <xdr:colOff>152400</xdr:colOff>
      <xdr:row>63</xdr:row>
      <xdr:rowOff>114300</xdr:rowOff>
    </xdr:from>
    <xdr:to>
      <xdr:col>1</xdr:col>
      <xdr:colOff>1416834</xdr:colOff>
      <xdr:row>66</xdr:row>
      <xdr:rowOff>179827</xdr:rowOff>
    </xdr:to>
    <xdr:pic>
      <xdr:nvPicPr>
        <xdr:cNvPr id="18"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0" y="114300"/>
          <a:ext cx="3188484" cy="1018027"/>
        </a:xfrm>
        <a:prstGeom prst="rect">
          <a:avLst/>
        </a:prstGeom>
      </xdr:spPr>
    </xdr:pic>
    <xdr:clientData/>
  </xdr:twoCellAnchor>
  <xdr:twoCellAnchor editAs="oneCell">
    <xdr:from>
      <xdr:col>0</xdr:col>
      <xdr:colOff>152400</xdr:colOff>
      <xdr:row>63</xdr:row>
      <xdr:rowOff>114300</xdr:rowOff>
    </xdr:from>
    <xdr:to>
      <xdr:col>1</xdr:col>
      <xdr:colOff>1416834</xdr:colOff>
      <xdr:row>66</xdr:row>
      <xdr:rowOff>166492</xdr:rowOff>
    </xdr:to>
    <xdr:pic>
      <xdr:nvPicPr>
        <xdr:cNvPr id="19"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0" y="114300"/>
          <a:ext cx="3188484" cy="1004692"/>
        </a:xfrm>
        <a:prstGeom prst="rect">
          <a:avLst/>
        </a:prstGeom>
      </xdr:spPr>
    </xdr:pic>
    <xdr:clientData/>
  </xdr:twoCellAnchor>
  <xdr:twoCellAnchor editAs="oneCell">
    <xdr:from>
      <xdr:col>0</xdr:col>
      <xdr:colOff>152400</xdr:colOff>
      <xdr:row>98</xdr:row>
      <xdr:rowOff>0</xdr:rowOff>
    </xdr:from>
    <xdr:to>
      <xdr:col>1</xdr:col>
      <xdr:colOff>400049</xdr:colOff>
      <xdr:row>101</xdr:row>
      <xdr:rowOff>125933</xdr:rowOff>
    </xdr:to>
    <xdr:pic>
      <xdr:nvPicPr>
        <xdr:cNvPr id="20" name="Picture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2400" y="0"/>
          <a:ext cx="2171699" cy="1078433"/>
        </a:xfrm>
        <a:prstGeom prst="rect">
          <a:avLst/>
        </a:prstGeom>
      </xdr:spPr>
    </xdr:pic>
    <xdr:clientData/>
  </xdr:twoCellAnchor>
  <xdr:twoCellAnchor editAs="oneCell">
    <xdr:from>
      <xdr:col>0</xdr:col>
      <xdr:colOff>152400</xdr:colOff>
      <xdr:row>153</xdr:row>
      <xdr:rowOff>114300</xdr:rowOff>
    </xdr:from>
    <xdr:to>
      <xdr:col>1</xdr:col>
      <xdr:colOff>1416834</xdr:colOff>
      <xdr:row>158</xdr:row>
      <xdr:rowOff>163159</xdr:rowOff>
    </xdr:to>
    <xdr:pic>
      <xdr:nvPicPr>
        <xdr:cNvPr id="27"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0" y="114300"/>
          <a:ext cx="3188484" cy="1020409"/>
        </a:xfrm>
        <a:prstGeom prst="rect">
          <a:avLst/>
        </a:prstGeom>
      </xdr:spPr>
    </xdr:pic>
    <xdr:clientData/>
  </xdr:twoCellAnchor>
  <xdr:twoCellAnchor editAs="oneCell">
    <xdr:from>
      <xdr:col>0</xdr:col>
      <xdr:colOff>111578</xdr:colOff>
      <xdr:row>153</xdr:row>
      <xdr:rowOff>100694</xdr:rowOff>
    </xdr:from>
    <xdr:to>
      <xdr:col>1</xdr:col>
      <xdr:colOff>1376012</xdr:colOff>
      <xdr:row>158</xdr:row>
      <xdr:rowOff>136218</xdr:rowOff>
    </xdr:to>
    <xdr:pic>
      <xdr:nvPicPr>
        <xdr:cNvPr id="28"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578" y="100694"/>
          <a:ext cx="3188484" cy="100707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152400</xdr:colOff>
      <xdr:row>0</xdr:row>
      <xdr:rowOff>114300</xdr:rowOff>
    </xdr:from>
    <xdr:to>
      <xdr:col>1</xdr:col>
      <xdr:colOff>1412752</xdr:colOff>
      <xdr:row>3</xdr:row>
      <xdr:rowOff>199800</xdr:rowOff>
    </xdr:to>
    <xdr:pic>
      <xdr:nvPicPr>
        <xdr:cNvPr id="11"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0" y="114300"/>
          <a:ext cx="3184402" cy="1020682"/>
        </a:xfrm>
        <a:prstGeom prst="rect">
          <a:avLst/>
        </a:prstGeom>
      </xdr:spPr>
    </xdr:pic>
    <xdr:clientData/>
  </xdr:twoCellAnchor>
  <xdr:twoCellAnchor editAs="oneCell">
    <xdr:from>
      <xdr:col>0</xdr:col>
      <xdr:colOff>152400</xdr:colOff>
      <xdr:row>33</xdr:row>
      <xdr:rowOff>114300</xdr:rowOff>
    </xdr:from>
    <xdr:to>
      <xdr:col>1</xdr:col>
      <xdr:colOff>1416834</xdr:colOff>
      <xdr:row>38</xdr:row>
      <xdr:rowOff>182209</xdr:rowOff>
    </xdr:to>
    <xdr:pic>
      <xdr:nvPicPr>
        <xdr:cNvPr id="1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0" y="114300"/>
          <a:ext cx="3188484" cy="1020409"/>
        </a:xfrm>
        <a:prstGeom prst="rect">
          <a:avLst/>
        </a:prstGeom>
      </xdr:spPr>
    </xdr:pic>
    <xdr:clientData/>
  </xdr:twoCellAnchor>
  <xdr:twoCellAnchor editAs="oneCell">
    <xdr:from>
      <xdr:col>0</xdr:col>
      <xdr:colOff>200025</xdr:colOff>
      <xdr:row>34</xdr:row>
      <xdr:rowOff>114300</xdr:rowOff>
    </xdr:from>
    <xdr:to>
      <xdr:col>1</xdr:col>
      <xdr:colOff>1304925</xdr:colOff>
      <xdr:row>39</xdr:row>
      <xdr:rowOff>168874</xdr:rowOff>
    </xdr:to>
    <xdr:pic>
      <xdr:nvPicPr>
        <xdr:cNvPr id="13"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0025" y="33816925"/>
          <a:ext cx="3025775" cy="1038824"/>
        </a:xfrm>
        <a:prstGeom prst="rect">
          <a:avLst/>
        </a:prstGeom>
      </xdr:spPr>
    </xdr:pic>
    <xdr:clientData/>
  </xdr:twoCellAnchor>
  <xdr:twoCellAnchor editAs="oneCell">
    <xdr:from>
      <xdr:col>0</xdr:col>
      <xdr:colOff>209285</xdr:colOff>
      <xdr:row>63</xdr:row>
      <xdr:rowOff>44185</xdr:rowOff>
    </xdr:from>
    <xdr:to>
      <xdr:col>1</xdr:col>
      <xdr:colOff>1473719</xdr:colOff>
      <xdr:row>67</xdr:row>
      <xdr:rowOff>299154</xdr:rowOff>
    </xdr:to>
    <xdr:pic>
      <xdr:nvPicPr>
        <xdr:cNvPr id="14"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285" y="225160"/>
          <a:ext cx="3188484" cy="1016969"/>
        </a:xfrm>
        <a:prstGeom prst="rect">
          <a:avLst/>
        </a:prstGeom>
      </xdr:spPr>
    </xdr:pic>
    <xdr:clientData/>
  </xdr:twoCellAnchor>
  <xdr:twoCellAnchor editAs="oneCell">
    <xdr:from>
      <xdr:col>0</xdr:col>
      <xdr:colOff>452993</xdr:colOff>
      <xdr:row>106</xdr:row>
      <xdr:rowOff>121228</xdr:rowOff>
    </xdr:from>
    <xdr:to>
      <xdr:col>1</xdr:col>
      <xdr:colOff>1713345</xdr:colOff>
      <xdr:row>108</xdr:row>
      <xdr:rowOff>171575</xdr:rowOff>
    </xdr:to>
    <xdr:pic>
      <xdr:nvPicPr>
        <xdr:cNvPr id="18"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2993" y="61219773"/>
          <a:ext cx="3182670" cy="916256"/>
        </a:xfrm>
        <a:prstGeom prst="rect">
          <a:avLst/>
        </a:prstGeom>
      </xdr:spPr>
    </xdr:pic>
    <xdr:clientData/>
  </xdr:twoCellAnchor>
  <xdr:twoCellAnchor editAs="oneCell">
    <xdr:from>
      <xdr:col>0</xdr:col>
      <xdr:colOff>0</xdr:colOff>
      <xdr:row>122</xdr:row>
      <xdr:rowOff>0</xdr:rowOff>
    </xdr:from>
    <xdr:to>
      <xdr:col>1</xdr:col>
      <xdr:colOff>1266551</xdr:colOff>
      <xdr:row>125</xdr:row>
      <xdr:rowOff>392374</xdr:rowOff>
    </xdr:to>
    <xdr:pic>
      <xdr:nvPicPr>
        <xdr:cNvPr id="8"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190601" cy="1015829"/>
        </a:xfrm>
        <a:prstGeom prst="rect">
          <a:avLst/>
        </a:prstGeom>
      </xdr:spPr>
    </xdr:pic>
    <xdr:clientData/>
  </xdr:twoCellAnchor>
  <xdr:twoCellAnchor editAs="oneCell">
    <xdr:from>
      <xdr:col>0</xdr:col>
      <xdr:colOff>0</xdr:colOff>
      <xdr:row>150</xdr:row>
      <xdr:rowOff>0</xdr:rowOff>
    </xdr:from>
    <xdr:to>
      <xdr:col>1</xdr:col>
      <xdr:colOff>1047750</xdr:colOff>
      <xdr:row>150</xdr:row>
      <xdr:rowOff>1018304</xdr:rowOff>
    </xdr:to>
    <xdr:pic>
      <xdr:nvPicPr>
        <xdr:cNvPr id="15"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94678500"/>
          <a:ext cx="2966357" cy="101830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152400</xdr:colOff>
      <xdr:row>0</xdr:row>
      <xdr:rowOff>114300</xdr:rowOff>
    </xdr:from>
    <xdr:ext cx="3181350" cy="962025"/>
    <xdr:pic>
      <xdr:nvPicPr>
        <xdr:cNvPr id="2" name="image1.png"/>
        <xdr:cNvPicPr preferRelativeResize="0"/>
      </xdr:nvPicPr>
      <xdr:blipFill>
        <a:blip xmlns:r="http://schemas.openxmlformats.org/officeDocument/2006/relationships" r:embed="rId1" cstate="print"/>
        <a:stretch>
          <a:fillRect/>
        </a:stretch>
      </xdr:blipFill>
      <xdr:spPr>
        <a:xfrm>
          <a:off x="152400" y="114300"/>
          <a:ext cx="3181350" cy="962025"/>
        </a:xfrm>
        <a:prstGeom prst="rect">
          <a:avLst/>
        </a:prstGeom>
        <a:noFill/>
      </xdr:spPr>
    </xdr:pic>
    <xdr:clientData fLocksWithSheet="0"/>
  </xdr:oneCellAnchor>
  <xdr:oneCellAnchor>
    <xdr:from>
      <xdr:col>0</xdr:col>
      <xdr:colOff>152400</xdr:colOff>
      <xdr:row>0</xdr:row>
      <xdr:rowOff>114300</xdr:rowOff>
    </xdr:from>
    <xdr:ext cx="3181350" cy="942975"/>
    <xdr:pic>
      <xdr:nvPicPr>
        <xdr:cNvPr id="3" name="image1.png"/>
        <xdr:cNvPicPr preferRelativeResize="0"/>
      </xdr:nvPicPr>
      <xdr:blipFill>
        <a:blip xmlns:r="http://schemas.openxmlformats.org/officeDocument/2006/relationships" r:embed="rId1" cstate="print"/>
        <a:stretch>
          <a:fillRect/>
        </a:stretch>
      </xdr:blipFill>
      <xdr:spPr>
        <a:xfrm>
          <a:off x="152400" y="114300"/>
          <a:ext cx="3181350" cy="942975"/>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68035</xdr:rowOff>
    </xdr:from>
    <xdr:ext cx="2022234" cy="657226"/>
    <xdr:pic>
      <xdr:nvPicPr>
        <xdr:cNvPr id="3" name="Picture 2"/>
        <xdr:cNvPicPr>
          <a:picLocks noChangeAspect="1"/>
        </xdr:cNvPicPr>
      </xdr:nvPicPr>
      <xdr:blipFill>
        <a:blip xmlns:r="http://schemas.openxmlformats.org/officeDocument/2006/relationships" r:embed="rId1"/>
        <a:stretch>
          <a:fillRect/>
        </a:stretch>
      </xdr:blipFill>
      <xdr:spPr>
        <a:xfrm>
          <a:off x="81642" y="68035"/>
          <a:ext cx="2022234" cy="657226"/>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47625</xdr:colOff>
      <xdr:row>1</xdr:row>
      <xdr:rowOff>136068</xdr:rowOff>
    </xdr:from>
    <xdr:ext cx="2022234" cy="657226"/>
    <xdr:pic>
      <xdr:nvPicPr>
        <xdr:cNvPr id="3" name="Picture 2"/>
        <xdr:cNvPicPr>
          <a:picLocks noChangeAspect="1"/>
        </xdr:cNvPicPr>
      </xdr:nvPicPr>
      <xdr:blipFill>
        <a:blip xmlns:r="http://schemas.openxmlformats.org/officeDocument/2006/relationships" r:embed="rId1"/>
        <a:stretch>
          <a:fillRect/>
        </a:stretch>
      </xdr:blipFill>
      <xdr:spPr>
        <a:xfrm>
          <a:off x="47625" y="299354"/>
          <a:ext cx="2022234" cy="65722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8.1.8\Planificacion%20y%20Desarollo\POA%20y%20MEMORIAS\POA\POA%202021\Copia%20de%20Copia%20RRHH%20de%20Matriz%20POA%20y%20Plan%20Compras%20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ORODRIGUEZ/Desktop/PACC/PACC_2019_INTRANT%20-%20Publicado.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er"/>
      <sheetName val="Matriz Instructivo "/>
      <sheetName val="POA 2021"/>
      <sheetName val="Plan  de Compra del Area 2021"/>
    </sheetNames>
    <sheetDataSet>
      <sheetData sheetId="0"/>
      <sheetData sheetId="1"/>
      <sheetData sheetId="2"/>
      <sheetData sheetId="3">
        <row r="9">
          <cell r="XFD9" t="str">
            <v>Caja</v>
          </cell>
        </row>
        <row r="10">
          <cell r="XFD10" t="str">
            <v>Centímetro</v>
          </cell>
        </row>
        <row r="11">
          <cell r="XFD11" t="str">
            <v>Centímetro Cuadrado</v>
          </cell>
        </row>
        <row r="12">
          <cell r="XFD12" t="str">
            <v>Ciento</v>
          </cell>
        </row>
        <row r="13">
          <cell r="XFD13" t="str">
            <v>Decena</v>
          </cell>
        </row>
        <row r="14">
          <cell r="XFD14" t="str">
            <v>Decímetro</v>
          </cell>
        </row>
        <row r="15">
          <cell r="XFD15" t="str">
            <v>Día</v>
          </cell>
        </row>
        <row r="16">
          <cell r="XFD16" t="str">
            <v>Docena</v>
          </cell>
        </row>
        <row r="17">
          <cell r="XFD17" t="str">
            <v>Galón</v>
          </cell>
        </row>
        <row r="18">
          <cell r="XFD18" t="str">
            <v>Gramo</v>
          </cell>
        </row>
        <row r="19">
          <cell r="XFD19" t="str">
            <v>Hora</v>
          </cell>
        </row>
        <row r="20">
          <cell r="XFD20" t="str">
            <v>Hora Hombre</v>
          </cell>
        </row>
        <row r="21">
          <cell r="XFD21" t="str">
            <v>Kilogramo</v>
          </cell>
        </row>
        <row r="22">
          <cell r="XFD22" t="str">
            <v>Kilómetro</v>
          </cell>
        </row>
        <row r="23">
          <cell r="XFD23" t="str">
            <v>Kilómetro cuadrado</v>
          </cell>
        </row>
        <row r="24">
          <cell r="XFD24" t="str">
            <v>Libra </v>
          </cell>
        </row>
        <row r="25">
          <cell r="XFD25" t="str">
            <v>Litro</v>
          </cell>
        </row>
        <row r="26">
          <cell r="XFD26" t="str">
            <v>Mes</v>
          </cell>
        </row>
        <row r="27">
          <cell r="XFD27" t="str">
            <v>Metro</v>
          </cell>
        </row>
        <row r="28">
          <cell r="XFD28" t="str">
            <v>Metro cuadrado</v>
          </cell>
        </row>
        <row r="29">
          <cell r="XFD29" t="str">
            <v>Metro cúbico</v>
          </cell>
        </row>
        <row r="30">
          <cell r="XFD30" t="str">
            <v>Miligramo</v>
          </cell>
        </row>
        <row r="31">
          <cell r="XFD31" t="str">
            <v>Milímetro</v>
          </cell>
        </row>
        <row r="32">
          <cell r="XFD32" t="str">
            <v>Milla</v>
          </cell>
        </row>
        <row r="33">
          <cell r="XFD33" t="str">
            <v>Millar</v>
          </cell>
        </row>
        <row r="34">
          <cell r="XFD34" t="str">
            <v>Onza</v>
          </cell>
        </row>
        <row r="35">
          <cell r="XFD35" t="str">
            <v>Paquete</v>
          </cell>
        </row>
        <row r="36">
          <cell r="XFD36" t="str">
            <v>Pie</v>
          </cell>
        </row>
        <row r="37">
          <cell r="XFD37" t="str">
            <v>Pie cuadrado</v>
          </cell>
        </row>
        <row r="38">
          <cell r="XFD38" t="str">
            <v>Pie cúbico</v>
          </cell>
        </row>
        <row r="39">
          <cell r="XFD39" t="str">
            <v>Pulgada</v>
          </cell>
        </row>
        <row r="40">
          <cell r="XFD40" t="str">
            <v>Pulgada</v>
          </cell>
        </row>
        <row r="41">
          <cell r="XFD41" t="str">
            <v>Pulgada cuadrada</v>
          </cell>
        </row>
        <row r="42">
          <cell r="XFD42" t="str">
            <v>Quinientas unidades</v>
          </cell>
        </row>
        <row r="43">
          <cell r="XFD43" t="str">
            <v>Quintal</v>
          </cell>
        </row>
        <row r="44">
          <cell r="XFD44" t="str">
            <v>Resma</v>
          </cell>
        </row>
        <row r="45">
          <cell r="XFD45" t="str">
            <v>Semana</v>
          </cell>
        </row>
        <row r="46">
          <cell r="XFD46" t="str">
            <v>Tonelada</v>
          </cell>
        </row>
        <row r="47">
          <cell r="XFD47" t="str">
            <v>Unidad</v>
          </cell>
        </row>
        <row r="48">
          <cell r="XFD48" t="str">
            <v>Yarda</v>
          </cell>
        </row>
        <row r="49">
          <cell r="XFD49" t="str">
            <v>Yarda cuadrada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PACC"/>
      <sheetName val="Informacion "/>
      <sheetName val="UNSPSC"/>
      <sheetName val="ProcedureTemplate"/>
    </sheetNames>
    <sheetDataSet>
      <sheetData sheetId="0" refreshError="1"/>
      <sheetData sheetId="1" refreshError="1"/>
      <sheetData sheetId="2">
        <row r="3">
          <cell r="Q3" t="str">
            <v>Caja</v>
          </cell>
        </row>
        <row r="4">
          <cell r="Q4" t="str">
            <v>Centímetro</v>
          </cell>
        </row>
        <row r="5">
          <cell r="Q5" t="str">
            <v>Centímetro Cuadrado</v>
          </cell>
        </row>
        <row r="6">
          <cell r="Q6" t="str">
            <v>Ciento</v>
          </cell>
        </row>
        <row r="7">
          <cell r="Q7" t="str">
            <v>Decena</v>
          </cell>
        </row>
        <row r="8">
          <cell r="Q8" t="str">
            <v>Decímetro</v>
          </cell>
        </row>
        <row r="9">
          <cell r="Q9" t="str">
            <v>Día</v>
          </cell>
        </row>
        <row r="10">
          <cell r="Q10" t="str">
            <v>Docena</v>
          </cell>
        </row>
        <row r="11">
          <cell r="Q11" t="str">
            <v>Galón</v>
          </cell>
        </row>
        <row r="12">
          <cell r="Q12" t="str">
            <v>Gramo</v>
          </cell>
        </row>
        <row r="13">
          <cell r="Q13" t="str">
            <v>Hora</v>
          </cell>
        </row>
        <row r="14">
          <cell r="Q14" t="str">
            <v>Hora Hombre</v>
          </cell>
        </row>
        <row r="15">
          <cell r="Q15" t="str">
            <v>Kilogramo</v>
          </cell>
        </row>
        <row r="16">
          <cell r="Q16" t="str">
            <v>Kilómetro</v>
          </cell>
        </row>
        <row r="17">
          <cell r="Q17" t="str">
            <v>Kilómetro cuadrado</v>
          </cell>
        </row>
        <row r="18">
          <cell r="Q18" t="str">
            <v>Libra </v>
          </cell>
        </row>
        <row r="19">
          <cell r="Q19" t="str">
            <v>Litro</v>
          </cell>
        </row>
        <row r="20">
          <cell r="Q20" t="str">
            <v>Mes</v>
          </cell>
        </row>
        <row r="21">
          <cell r="Q21" t="str">
            <v>Metro</v>
          </cell>
        </row>
        <row r="22">
          <cell r="Q22" t="str">
            <v>Metro cuadrado</v>
          </cell>
        </row>
        <row r="23">
          <cell r="Q23" t="str">
            <v>Metro cúbico</v>
          </cell>
        </row>
        <row r="24">
          <cell r="Q24" t="str">
            <v>Miligramo</v>
          </cell>
        </row>
        <row r="25">
          <cell r="Q25" t="str">
            <v>Milímetro</v>
          </cell>
        </row>
        <row r="26">
          <cell r="Q26" t="str">
            <v>Milla</v>
          </cell>
        </row>
        <row r="27">
          <cell r="Q27" t="str">
            <v>Millar</v>
          </cell>
        </row>
        <row r="28">
          <cell r="Q28" t="str">
            <v>Onza</v>
          </cell>
        </row>
        <row r="29">
          <cell r="Q29" t="str">
            <v>Paquete</v>
          </cell>
        </row>
        <row r="30">
          <cell r="Q30" t="str">
            <v>Pie</v>
          </cell>
        </row>
        <row r="31">
          <cell r="Q31" t="str">
            <v>Pie cuadrado</v>
          </cell>
        </row>
        <row r="32">
          <cell r="Q32" t="str">
            <v>Pie cúbico</v>
          </cell>
        </row>
        <row r="33">
          <cell r="Q33" t="str">
            <v>Pulgada</v>
          </cell>
        </row>
        <row r="34">
          <cell r="Q34" t="str">
            <v>Pulgada</v>
          </cell>
        </row>
        <row r="35">
          <cell r="Q35" t="str">
            <v>Pulgada cuadrada</v>
          </cell>
        </row>
        <row r="36">
          <cell r="Q36" t="str">
            <v>Quinientas unidades</v>
          </cell>
        </row>
        <row r="37">
          <cell r="Q37" t="str">
            <v>Quintal</v>
          </cell>
        </row>
        <row r="38">
          <cell r="Q38" t="str">
            <v>Resma</v>
          </cell>
        </row>
        <row r="39">
          <cell r="Q39" t="str">
            <v>Semana</v>
          </cell>
        </row>
        <row r="40">
          <cell r="Q40" t="str">
            <v>Tonelada</v>
          </cell>
        </row>
        <row r="41">
          <cell r="Q41" t="str">
            <v>Unidad</v>
          </cell>
        </row>
        <row r="42">
          <cell r="Q42" t="str">
            <v>Yarda</v>
          </cell>
        </row>
        <row r="43">
          <cell r="Q43" t="str">
            <v>Yarda cuadrada</v>
          </cell>
        </row>
      </sheetData>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3:H38"/>
  <sheetViews>
    <sheetView view="pageBreakPreview" topLeftCell="A13" zoomScaleNormal="100" zoomScaleSheetLayoutView="100" workbookViewId="0">
      <selection activeCell="B24" sqref="B24"/>
    </sheetView>
  </sheetViews>
  <sheetFormatPr baseColWidth="10" defaultColWidth="9.140625" defaultRowHeight="15"/>
  <cols>
    <col min="1" max="1" width="19.28515625" style="10" customWidth="1"/>
    <col min="2" max="2" width="72" style="10" customWidth="1"/>
    <col min="3" max="3" width="1.7109375" style="10" customWidth="1"/>
    <col min="4" max="5" width="9.140625" style="10"/>
    <col min="6" max="6" width="16.85546875" style="10" bestFit="1" customWidth="1"/>
    <col min="7" max="16384" width="9.140625" style="10"/>
  </cols>
  <sheetData>
    <row r="3" spans="1:8">
      <c r="B3" s="50"/>
    </row>
    <row r="4" spans="1:8" ht="12.75" customHeight="1"/>
    <row r="5" spans="1:8" ht="18.75">
      <c r="A5" s="831" t="s">
        <v>70</v>
      </c>
      <c r="B5" s="831"/>
    </row>
    <row r="6" spans="1:8" ht="3" customHeight="1" thickBot="1">
      <c r="A6" s="14"/>
      <c r="B6" s="14"/>
    </row>
    <row r="7" spans="1:8">
      <c r="A7" s="825" t="s">
        <v>31</v>
      </c>
      <c r="B7" s="827" t="s">
        <v>69</v>
      </c>
      <c r="D7" s="829" t="s">
        <v>75</v>
      </c>
      <c r="E7" s="830"/>
      <c r="F7" s="830"/>
    </row>
    <row r="8" spans="1:8" ht="15.75" thickBot="1">
      <c r="A8" s="826"/>
      <c r="B8" s="828"/>
      <c r="D8" s="27" t="s">
        <v>201</v>
      </c>
      <c r="E8" s="27" t="s">
        <v>202</v>
      </c>
      <c r="F8" s="62" t="s">
        <v>16</v>
      </c>
    </row>
    <row r="9" spans="1:8" ht="18.75" customHeight="1">
      <c r="A9" s="835" t="s">
        <v>68</v>
      </c>
      <c r="B9" s="12" t="s">
        <v>67</v>
      </c>
      <c r="D9" s="17"/>
      <c r="E9" s="17"/>
    </row>
    <row r="10" spans="1:8" ht="18.75" customHeight="1">
      <c r="A10" s="836"/>
      <c r="B10" s="11" t="s">
        <v>66</v>
      </c>
      <c r="D10" s="24"/>
      <c r="E10" s="24"/>
      <c r="F10" s="24"/>
    </row>
    <row r="11" spans="1:8" ht="18.75" customHeight="1">
      <c r="A11" s="836"/>
      <c r="B11" s="11" t="s">
        <v>65</v>
      </c>
      <c r="D11" s="24"/>
      <c r="E11" s="24"/>
      <c r="F11" s="24"/>
    </row>
    <row r="12" spans="1:8" ht="18.75" customHeight="1">
      <c r="A12" s="836"/>
      <c r="B12" s="11" t="s">
        <v>64</v>
      </c>
      <c r="D12" s="25"/>
      <c r="E12" s="25"/>
      <c r="F12" s="24"/>
    </row>
    <row r="13" spans="1:8" ht="18.75" customHeight="1" thickBot="1">
      <c r="A13" s="836"/>
      <c r="B13" s="11" t="s">
        <v>63</v>
      </c>
      <c r="D13" s="25"/>
      <c r="E13" s="25"/>
      <c r="F13" s="24"/>
      <c r="H13" s="19"/>
    </row>
    <row r="14" spans="1:8" ht="30.75" customHeight="1" thickBot="1">
      <c r="A14" s="15" t="s">
        <v>62</v>
      </c>
      <c r="B14" s="13" t="s">
        <v>61</v>
      </c>
      <c r="D14" s="17"/>
      <c r="E14" s="17"/>
    </row>
    <row r="15" spans="1:8" ht="18.75" customHeight="1">
      <c r="A15" s="832" t="s">
        <v>60</v>
      </c>
      <c r="B15" s="28" t="s">
        <v>216</v>
      </c>
      <c r="D15" s="25"/>
      <c r="E15" s="25"/>
      <c r="F15" s="24"/>
    </row>
    <row r="16" spans="1:8" ht="18.75" customHeight="1">
      <c r="A16" s="833"/>
      <c r="B16" s="29" t="s">
        <v>217</v>
      </c>
      <c r="D16" s="31" t="s">
        <v>244</v>
      </c>
      <c r="E16" s="31" t="s">
        <v>244</v>
      </c>
      <c r="F16" s="156" t="s">
        <v>244</v>
      </c>
    </row>
    <row r="17" spans="1:6" ht="18.75" customHeight="1">
      <c r="A17" s="833"/>
      <c r="B17" s="11" t="s">
        <v>59</v>
      </c>
      <c r="D17" s="24"/>
      <c r="E17" s="24"/>
      <c r="F17" s="24"/>
    </row>
    <row r="18" spans="1:6" ht="18.75" customHeight="1">
      <c r="A18" s="833"/>
      <c r="B18" s="11" t="s">
        <v>58</v>
      </c>
      <c r="D18" s="24"/>
      <c r="E18" s="24"/>
      <c r="F18" s="24"/>
    </row>
    <row r="19" spans="1:6" ht="18.75" customHeight="1">
      <c r="A19" s="833"/>
      <c r="B19" s="11" t="s">
        <v>57</v>
      </c>
      <c r="D19" s="24"/>
      <c r="E19" s="24"/>
      <c r="F19" s="24"/>
    </row>
    <row r="20" spans="1:6" ht="18.75" customHeight="1" thickBot="1">
      <c r="A20" s="834"/>
      <c r="B20" s="52" t="s">
        <v>275</v>
      </c>
      <c r="D20" s="24"/>
      <c r="E20" s="24"/>
      <c r="F20" s="24"/>
    </row>
    <row r="21" spans="1:6" ht="18.75" customHeight="1">
      <c r="A21" s="837" t="s">
        <v>15</v>
      </c>
      <c r="B21" s="12" t="s">
        <v>56</v>
      </c>
      <c r="D21" s="24"/>
      <c r="E21" s="24"/>
      <c r="F21" s="24"/>
    </row>
    <row r="22" spans="1:6" ht="18.75" customHeight="1">
      <c r="A22" s="838"/>
      <c r="B22" s="11" t="s">
        <v>55</v>
      </c>
      <c r="D22" s="24"/>
      <c r="E22" s="24"/>
      <c r="F22" s="24"/>
    </row>
    <row r="23" spans="1:6" ht="18.75" customHeight="1">
      <c r="A23" s="838"/>
      <c r="B23" s="29" t="s">
        <v>73</v>
      </c>
      <c r="D23" s="24"/>
      <c r="E23" s="24"/>
      <c r="F23" s="24"/>
    </row>
    <row r="24" spans="1:6" ht="18.75" customHeight="1">
      <c r="A24" s="838"/>
      <c r="B24" s="11" t="s">
        <v>54</v>
      </c>
      <c r="D24" s="24"/>
      <c r="E24" s="24"/>
      <c r="F24" s="24"/>
    </row>
    <row r="25" spans="1:6" ht="18.75" customHeight="1">
      <c r="A25" s="838"/>
      <c r="B25" s="29" t="s">
        <v>218</v>
      </c>
      <c r="D25" s="24"/>
      <c r="E25" s="24"/>
      <c r="F25" s="24"/>
    </row>
    <row r="26" spans="1:6" ht="18.75" customHeight="1" thickBot="1">
      <c r="A26" s="838"/>
      <c r="B26" s="32" t="s">
        <v>52</v>
      </c>
      <c r="D26" s="24"/>
      <c r="E26" s="24"/>
      <c r="F26" s="24"/>
    </row>
    <row r="27" spans="1:6" ht="18.75" customHeight="1" thickBot="1">
      <c r="A27" s="839"/>
      <c r="B27" s="33" t="s">
        <v>53</v>
      </c>
      <c r="C27" s="34"/>
      <c r="D27" s="35" t="s">
        <v>244</v>
      </c>
      <c r="E27" s="36" t="s">
        <v>244</v>
      </c>
    </row>
    <row r="28" spans="1:6" ht="18.75" customHeight="1">
      <c r="A28" s="822" t="s">
        <v>51</v>
      </c>
      <c r="B28" s="37" t="s">
        <v>50</v>
      </c>
      <c r="C28" s="38"/>
      <c r="D28" s="31" t="s">
        <v>244</v>
      </c>
      <c r="E28" s="39" t="s">
        <v>244</v>
      </c>
    </row>
    <row r="29" spans="1:6" ht="18.75" customHeight="1">
      <c r="A29" s="823"/>
      <c r="B29" s="37" t="s">
        <v>49</v>
      </c>
      <c r="C29" s="38"/>
      <c r="D29" s="31" t="s">
        <v>244</v>
      </c>
      <c r="E29" s="39" t="s">
        <v>244</v>
      </c>
    </row>
    <row r="30" spans="1:6" ht="18.75" customHeight="1">
      <c r="A30" s="823"/>
      <c r="B30" s="37" t="s">
        <v>48</v>
      </c>
      <c r="C30" s="38"/>
      <c r="D30" s="31" t="s">
        <v>244</v>
      </c>
      <c r="E30" s="39" t="s">
        <v>244</v>
      </c>
    </row>
    <row r="31" spans="1:6" ht="18.75" customHeight="1">
      <c r="A31" s="823"/>
      <c r="B31" s="37" t="s">
        <v>47</v>
      </c>
      <c r="C31" s="38"/>
      <c r="D31" s="31" t="s">
        <v>244</v>
      </c>
      <c r="E31" s="39" t="s">
        <v>244</v>
      </c>
    </row>
    <row r="32" spans="1:6" ht="18.75" customHeight="1">
      <c r="A32" s="823"/>
      <c r="B32" s="37" t="s">
        <v>46</v>
      </c>
      <c r="C32" s="38"/>
      <c r="D32" s="31" t="s">
        <v>244</v>
      </c>
      <c r="E32" s="39" t="s">
        <v>244</v>
      </c>
    </row>
    <row r="33" spans="1:5" ht="18.75" customHeight="1">
      <c r="A33" s="823"/>
      <c r="B33" s="37" t="s">
        <v>45</v>
      </c>
      <c r="C33" s="38"/>
      <c r="D33" s="31" t="s">
        <v>244</v>
      </c>
      <c r="E33" s="39" t="s">
        <v>244</v>
      </c>
    </row>
    <row r="34" spans="1:5" ht="18.75" customHeight="1">
      <c r="A34" s="823"/>
      <c r="B34" s="37" t="s">
        <v>44</v>
      </c>
      <c r="C34" s="38"/>
      <c r="D34" s="31" t="s">
        <v>244</v>
      </c>
      <c r="E34" s="39" t="s">
        <v>244</v>
      </c>
    </row>
    <row r="35" spans="1:5" ht="18.75" customHeight="1">
      <c r="A35" s="823"/>
      <c r="B35" s="37" t="s">
        <v>43</v>
      </c>
      <c r="C35" s="38"/>
      <c r="D35" s="31" t="s">
        <v>244</v>
      </c>
      <c r="E35" s="39" t="s">
        <v>244</v>
      </c>
    </row>
    <row r="36" spans="1:5" ht="18.75" customHeight="1">
      <c r="A36" s="823"/>
      <c r="B36" s="37" t="s">
        <v>42</v>
      </c>
      <c r="C36" s="38"/>
      <c r="D36" s="31" t="s">
        <v>244</v>
      </c>
      <c r="E36" s="39" t="s">
        <v>244</v>
      </c>
    </row>
    <row r="37" spans="1:5" ht="18.75" customHeight="1">
      <c r="A37" s="823"/>
      <c r="B37" s="37" t="s">
        <v>41</v>
      </c>
      <c r="C37" s="38"/>
      <c r="D37" s="31" t="s">
        <v>244</v>
      </c>
      <c r="E37" s="39" t="s">
        <v>244</v>
      </c>
    </row>
    <row r="38" spans="1:5" ht="18.75" customHeight="1" thickBot="1">
      <c r="A38" s="824"/>
      <c r="B38" s="40" t="s">
        <v>40</v>
      </c>
      <c r="C38" s="41"/>
      <c r="D38" s="42" t="s">
        <v>244</v>
      </c>
      <c r="E38" s="43" t="s">
        <v>244</v>
      </c>
    </row>
  </sheetData>
  <mergeCells count="8">
    <mergeCell ref="A28:A38"/>
    <mergeCell ref="A7:A8"/>
    <mergeCell ref="B7:B8"/>
    <mergeCell ref="D7:F7"/>
    <mergeCell ref="A5:B5"/>
    <mergeCell ref="A15:A20"/>
    <mergeCell ref="A9:A13"/>
    <mergeCell ref="A21:A27"/>
  </mergeCells>
  <printOptions horizontalCentered="1"/>
  <pageMargins left="0.70866141732283472" right="0.70866141732283472" top="0.74803149606299213" bottom="0.74803149606299213" header="0.31496062992125984" footer="0.31496062992125984"/>
  <pageSetup scale="7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O176"/>
  <sheetViews>
    <sheetView tabSelected="1" view="pageBreakPreview" topLeftCell="A23" zoomScale="50" zoomScaleNormal="60" zoomScaleSheetLayoutView="50" workbookViewId="0">
      <selection activeCell="O10" sqref="O10"/>
    </sheetView>
  </sheetViews>
  <sheetFormatPr baseColWidth="10" defaultColWidth="11.42578125" defaultRowHeight="14.25"/>
  <cols>
    <col min="1" max="1" width="28.85546875" style="200" customWidth="1"/>
    <col min="2" max="2" width="36.7109375" style="200" customWidth="1"/>
    <col min="3" max="3" width="21" style="200" customWidth="1"/>
    <col min="4" max="4" width="19" style="200" customWidth="1"/>
    <col min="5" max="5" width="21.5703125" style="200" customWidth="1"/>
    <col min="6" max="6" width="8.28515625" style="200" customWidth="1"/>
    <col min="7" max="7" width="8.42578125" style="200" customWidth="1"/>
    <col min="8" max="8" width="7.140625" style="200" customWidth="1"/>
    <col min="9" max="9" width="8.140625" style="200" customWidth="1"/>
    <col min="10" max="10" width="20.7109375" style="200" customWidth="1"/>
    <col min="11" max="11" width="18.28515625" style="200" customWidth="1"/>
    <col min="12" max="12" width="16.42578125" style="200" customWidth="1"/>
    <col min="13" max="13" width="23.5703125" style="200" customWidth="1"/>
    <col min="14" max="14" width="21.28515625" style="200" customWidth="1"/>
    <col min="15" max="15" width="25" style="200" customWidth="1"/>
    <col min="16" max="16" width="7.140625" style="200" bestFit="1" customWidth="1"/>
    <col min="17" max="256" width="11.42578125" style="200"/>
    <col min="257" max="257" width="3.5703125" style="200" customWidth="1"/>
    <col min="258" max="258" width="59" style="200" customWidth="1"/>
    <col min="259" max="259" width="22.140625" style="200" bestFit="1" customWidth="1"/>
    <col min="260" max="260" width="33" style="200" customWidth="1"/>
    <col min="261" max="261" width="14.42578125" style="200" bestFit="1" customWidth="1"/>
    <col min="262" max="262" width="23.7109375" style="200" bestFit="1" customWidth="1"/>
    <col min="263" max="263" width="19.85546875" style="200" bestFit="1" customWidth="1"/>
    <col min="264" max="264" width="5.7109375" style="200" bestFit="1" customWidth="1"/>
    <col min="265" max="267" width="4.7109375" style="200" bestFit="1" customWidth="1"/>
    <col min="268" max="268" width="6.7109375" style="200" bestFit="1" customWidth="1"/>
    <col min="269" max="269" width="11.42578125" style="200"/>
    <col min="270" max="270" width="39.7109375" style="200" bestFit="1" customWidth="1"/>
    <col min="271" max="271" width="25" style="200" bestFit="1" customWidth="1"/>
    <col min="272" max="272" width="7.140625" style="200" bestFit="1" customWidth="1"/>
    <col min="273" max="512" width="11.42578125" style="200"/>
    <col min="513" max="513" width="3.5703125" style="200" customWidth="1"/>
    <col min="514" max="514" width="59" style="200" customWidth="1"/>
    <col min="515" max="515" width="22.140625" style="200" bestFit="1" customWidth="1"/>
    <col min="516" max="516" width="33" style="200" customWidth="1"/>
    <col min="517" max="517" width="14.42578125" style="200" bestFit="1" customWidth="1"/>
    <col min="518" max="518" width="23.7109375" style="200" bestFit="1" customWidth="1"/>
    <col min="519" max="519" width="19.85546875" style="200" bestFit="1" customWidth="1"/>
    <col min="520" max="520" width="5.7109375" style="200" bestFit="1" customWidth="1"/>
    <col min="521" max="523" width="4.7109375" style="200" bestFit="1" customWidth="1"/>
    <col min="524" max="524" width="6.7109375" style="200" bestFit="1" customWidth="1"/>
    <col min="525" max="525" width="11.42578125" style="200"/>
    <col min="526" max="526" width="39.7109375" style="200" bestFit="1" customWidth="1"/>
    <col min="527" max="527" width="25" style="200" bestFit="1" customWidth="1"/>
    <col min="528" max="528" width="7.140625" style="200" bestFit="1" customWidth="1"/>
    <col min="529" max="768" width="11.42578125" style="200"/>
    <col min="769" max="769" width="3.5703125" style="200" customWidth="1"/>
    <col min="770" max="770" width="59" style="200" customWidth="1"/>
    <col min="771" max="771" width="22.140625" style="200" bestFit="1" customWidth="1"/>
    <col min="772" max="772" width="33" style="200" customWidth="1"/>
    <col min="773" max="773" width="14.42578125" style="200" bestFit="1" customWidth="1"/>
    <col min="774" max="774" width="23.7109375" style="200" bestFit="1" customWidth="1"/>
    <col min="775" max="775" width="19.85546875" style="200" bestFit="1" customWidth="1"/>
    <col min="776" max="776" width="5.7109375" style="200" bestFit="1" customWidth="1"/>
    <col min="777" max="779" width="4.7109375" style="200" bestFit="1" customWidth="1"/>
    <col min="780" max="780" width="6.7109375" style="200" bestFit="1" customWidth="1"/>
    <col min="781" max="781" width="11.42578125" style="200"/>
    <col min="782" max="782" width="39.7109375" style="200" bestFit="1" customWidth="1"/>
    <col min="783" max="783" width="25" style="200" bestFit="1" customWidth="1"/>
    <col min="784" max="784" width="7.140625" style="200" bestFit="1" customWidth="1"/>
    <col min="785" max="1024" width="11.42578125" style="200"/>
    <col min="1025" max="1025" width="3.5703125" style="200" customWidth="1"/>
    <col min="1026" max="1026" width="59" style="200" customWidth="1"/>
    <col min="1027" max="1027" width="22.140625" style="200" bestFit="1" customWidth="1"/>
    <col min="1028" max="1028" width="33" style="200" customWidth="1"/>
    <col min="1029" max="1029" width="14.42578125" style="200" bestFit="1" customWidth="1"/>
    <col min="1030" max="1030" width="23.7109375" style="200" bestFit="1" customWidth="1"/>
    <col min="1031" max="1031" width="19.85546875" style="200" bestFit="1" customWidth="1"/>
    <col min="1032" max="1032" width="5.7109375" style="200" bestFit="1" customWidth="1"/>
    <col min="1033" max="1035" width="4.7109375" style="200" bestFit="1" customWidth="1"/>
    <col min="1036" max="1036" width="6.7109375" style="200" bestFit="1" customWidth="1"/>
    <col min="1037" max="1037" width="11.42578125" style="200"/>
    <col min="1038" max="1038" width="39.7109375" style="200" bestFit="1" customWidth="1"/>
    <col min="1039" max="1039" width="25" style="200" bestFit="1" customWidth="1"/>
    <col min="1040" max="1040" width="7.140625" style="200" bestFit="1" customWidth="1"/>
    <col min="1041" max="1280" width="11.42578125" style="200"/>
    <col min="1281" max="1281" width="3.5703125" style="200" customWidth="1"/>
    <col min="1282" max="1282" width="59" style="200" customWidth="1"/>
    <col min="1283" max="1283" width="22.140625" style="200" bestFit="1" customWidth="1"/>
    <col min="1284" max="1284" width="33" style="200" customWidth="1"/>
    <col min="1285" max="1285" width="14.42578125" style="200" bestFit="1" customWidth="1"/>
    <col min="1286" max="1286" width="23.7109375" style="200" bestFit="1" customWidth="1"/>
    <col min="1287" max="1287" width="19.85546875" style="200" bestFit="1" customWidth="1"/>
    <col min="1288" max="1288" width="5.7109375" style="200" bestFit="1" customWidth="1"/>
    <col min="1289" max="1291" width="4.7109375" style="200" bestFit="1" customWidth="1"/>
    <col min="1292" max="1292" width="6.7109375" style="200" bestFit="1" customWidth="1"/>
    <col min="1293" max="1293" width="11.42578125" style="200"/>
    <col min="1294" max="1294" width="39.7109375" style="200" bestFit="1" customWidth="1"/>
    <col min="1295" max="1295" width="25" style="200" bestFit="1" customWidth="1"/>
    <col min="1296" max="1296" width="7.140625" style="200" bestFit="1" customWidth="1"/>
    <col min="1297" max="1536" width="11.42578125" style="200"/>
    <col min="1537" max="1537" width="3.5703125" style="200" customWidth="1"/>
    <col min="1538" max="1538" width="59" style="200" customWidth="1"/>
    <col min="1539" max="1539" width="22.140625" style="200" bestFit="1" customWidth="1"/>
    <col min="1540" max="1540" width="33" style="200" customWidth="1"/>
    <col min="1541" max="1541" width="14.42578125" style="200" bestFit="1" customWidth="1"/>
    <col min="1542" max="1542" width="23.7109375" style="200" bestFit="1" customWidth="1"/>
    <col min="1543" max="1543" width="19.85546875" style="200" bestFit="1" customWidth="1"/>
    <col min="1544" max="1544" width="5.7109375" style="200" bestFit="1" customWidth="1"/>
    <col min="1545" max="1547" width="4.7109375" style="200" bestFit="1" customWidth="1"/>
    <col min="1548" max="1548" width="6.7109375" style="200" bestFit="1" customWidth="1"/>
    <col min="1549" max="1549" width="11.42578125" style="200"/>
    <col min="1550" max="1550" width="39.7109375" style="200" bestFit="1" customWidth="1"/>
    <col min="1551" max="1551" width="25" style="200" bestFit="1" customWidth="1"/>
    <col min="1552" max="1552" width="7.140625" style="200" bestFit="1" customWidth="1"/>
    <col min="1553" max="1792" width="11.42578125" style="200"/>
    <col min="1793" max="1793" width="3.5703125" style="200" customWidth="1"/>
    <col min="1794" max="1794" width="59" style="200" customWidth="1"/>
    <col min="1795" max="1795" width="22.140625" style="200" bestFit="1" customWidth="1"/>
    <col min="1796" max="1796" width="33" style="200" customWidth="1"/>
    <col min="1797" max="1797" width="14.42578125" style="200" bestFit="1" customWidth="1"/>
    <col min="1798" max="1798" width="23.7109375" style="200" bestFit="1" customWidth="1"/>
    <col min="1799" max="1799" width="19.85546875" style="200" bestFit="1" customWidth="1"/>
    <col min="1800" max="1800" width="5.7109375" style="200" bestFit="1" customWidth="1"/>
    <col min="1801" max="1803" width="4.7109375" style="200" bestFit="1" customWidth="1"/>
    <col min="1804" max="1804" width="6.7109375" style="200" bestFit="1" customWidth="1"/>
    <col min="1805" max="1805" width="11.42578125" style="200"/>
    <col min="1806" max="1806" width="39.7109375" style="200" bestFit="1" customWidth="1"/>
    <col min="1807" max="1807" width="25" style="200" bestFit="1" customWidth="1"/>
    <col min="1808" max="1808" width="7.140625" style="200" bestFit="1" customWidth="1"/>
    <col min="1809" max="2048" width="11.42578125" style="200"/>
    <col min="2049" max="2049" width="3.5703125" style="200" customWidth="1"/>
    <col min="2050" max="2050" width="59" style="200" customWidth="1"/>
    <col min="2051" max="2051" width="22.140625" style="200" bestFit="1" customWidth="1"/>
    <col min="2052" max="2052" width="33" style="200" customWidth="1"/>
    <col min="2053" max="2053" width="14.42578125" style="200" bestFit="1" customWidth="1"/>
    <col min="2054" max="2054" width="23.7109375" style="200" bestFit="1" customWidth="1"/>
    <col min="2055" max="2055" width="19.85546875" style="200" bestFit="1" customWidth="1"/>
    <col min="2056" max="2056" width="5.7109375" style="200" bestFit="1" customWidth="1"/>
    <col min="2057" max="2059" width="4.7109375" style="200" bestFit="1" customWidth="1"/>
    <col min="2060" max="2060" width="6.7109375" style="200" bestFit="1" customWidth="1"/>
    <col min="2061" max="2061" width="11.42578125" style="200"/>
    <col min="2062" max="2062" width="39.7109375" style="200" bestFit="1" customWidth="1"/>
    <col min="2063" max="2063" width="25" style="200" bestFit="1" customWidth="1"/>
    <col min="2064" max="2064" width="7.140625" style="200" bestFit="1" customWidth="1"/>
    <col min="2065" max="2304" width="11.42578125" style="200"/>
    <col min="2305" max="2305" width="3.5703125" style="200" customWidth="1"/>
    <col min="2306" max="2306" width="59" style="200" customWidth="1"/>
    <col min="2307" max="2307" width="22.140625" style="200" bestFit="1" customWidth="1"/>
    <col min="2308" max="2308" width="33" style="200" customWidth="1"/>
    <col min="2309" max="2309" width="14.42578125" style="200" bestFit="1" customWidth="1"/>
    <col min="2310" max="2310" width="23.7109375" style="200" bestFit="1" customWidth="1"/>
    <col min="2311" max="2311" width="19.85546875" style="200" bestFit="1" customWidth="1"/>
    <col min="2312" max="2312" width="5.7109375" style="200" bestFit="1" customWidth="1"/>
    <col min="2313" max="2315" width="4.7109375" style="200" bestFit="1" customWidth="1"/>
    <col min="2316" max="2316" width="6.7109375" style="200" bestFit="1" customWidth="1"/>
    <col min="2317" max="2317" width="11.42578125" style="200"/>
    <col min="2318" max="2318" width="39.7109375" style="200" bestFit="1" customWidth="1"/>
    <col min="2319" max="2319" width="25" style="200" bestFit="1" customWidth="1"/>
    <col min="2320" max="2320" width="7.140625" style="200" bestFit="1" customWidth="1"/>
    <col min="2321" max="2560" width="11.42578125" style="200"/>
    <col min="2561" max="2561" width="3.5703125" style="200" customWidth="1"/>
    <col min="2562" max="2562" width="59" style="200" customWidth="1"/>
    <col min="2563" max="2563" width="22.140625" style="200" bestFit="1" customWidth="1"/>
    <col min="2564" max="2564" width="33" style="200" customWidth="1"/>
    <col min="2565" max="2565" width="14.42578125" style="200" bestFit="1" customWidth="1"/>
    <col min="2566" max="2566" width="23.7109375" style="200" bestFit="1" customWidth="1"/>
    <col min="2567" max="2567" width="19.85546875" style="200" bestFit="1" customWidth="1"/>
    <col min="2568" max="2568" width="5.7109375" style="200" bestFit="1" customWidth="1"/>
    <col min="2569" max="2571" width="4.7109375" style="200" bestFit="1" customWidth="1"/>
    <col min="2572" max="2572" width="6.7109375" style="200" bestFit="1" customWidth="1"/>
    <col min="2573" max="2573" width="11.42578125" style="200"/>
    <col min="2574" max="2574" width="39.7109375" style="200" bestFit="1" customWidth="1"/>
    <col min="2575" max="2575" width="25" style="200" bestFit="1" customWidth="1"/>
    <col min="2576" max="2576" width="7.140625" style="200" bestFit="1" customWidth="1"/>
    <col min="2577" max="2816" width="11.42578125" style="200"/>
    <col min="2817" max="2817" width="3.5703125" style="200" customWidth="1"/>
    <col min="2818" max="2818" width="59" style="200" customWidth="1"/>
    <col min="2819" max="2819" width="22.140625" style="200" bestFit="1" customWidth="1"/>
    <col min="2820" max="2820" width="33" style="200" customWidth="1"/>
    <col min="2821" max="2821" width="14.42578125" style="200" bestFit="1" customWidth="1"/>
    <col min="2822" max="2822" width="23.7109375" style="200" bestFit="1" customWidth="1"/>
    <col min="2823" max="2823" width="19.85546875" style="200" bestFit="1" customWidth="1"/>
    <col min="2824" max="2824" width="5.7109375" style="200" bestFit="1" customWidth="1"/>
    <col min="2825" max="2827" width="4.7109375" style="200" bestFit="1" customWidth="1"/>
    <col min="2828" max="2828" width="6.7109375" style="200" bestFit="1" customWidth="1"/>
    <col min="2829" max="2829" width="11.42578125" style="200"/>
    <col min="2830" max="2830" width="39.7109375" style="200" bestFit="1" customWidth="1"/>
    <col min="2831" max="2831" width="25" style="200" bestFit="1" customWidth="1"/>
    <col min="2832" max="2832" width="7.140625" style="200" bestFit="1" customWidth="1"/>
    <col min="2833" max="3072" width="11.42578125" style="200"/>
    <col min="3073" max="3073" width="3.5703125" style="200" customWidth="1"/>
    <col min="3074" max="3074" width="59" style="200" customWidth="1"/>
    <col min="3075" max="3075" width="22.140625" style="200" bestFit="1" customWidth="1"/>
    <col min="3076" max="3076" width="33" style="200" customWidth="1"/>
    <col min="3077" max="3077" width="14.42578125" style="200" bestFit="1" customWidth="1"/>
    <col min="3078" max="3078" width="23.7109375" style="200" bestFit="1" customWidth="1"/>
    <col min="3079" max="3079" width="19.85546875" style="200" bestFit="1" customWidth="1"/>
    <col min="3080" max="3080" width="5.7109375" style="200" bestFit="1" customWidth="1"/>
    <col min="3081" max="3083" width="4.7109375" style="200" bestFit="1" customWidth="1"/>
    <col min="3084" max="3084" width="6.7109375" style="200" bestFit="1" customWidth="1"/>
    <col min="3085" max="3085" width="11.42578125" style="200"/>
    <col min="3086" max="3086" width="39.7109375" style="200" bestFit="1" customWidth="1"/>
    <col min="3087" max="3087" width="25" style="200" bestFit="1" customWidth="1"/>
    <col min="3088" max="3088" width="7.140625" style="200" bestFit="1" customWidth="1"/>
    <col min="3089" max="3328" width="11.42578125" style="200"/>
    <col min="3329" max="3329" width="3.5703125" style="200" customWidth="1"/>
    <col min="3330" max="3330" width="59" style="200" customWidth="1"/>
    <col min="3331" max="3331" width="22.140625" style="200" bestFit="1" customWidth="1"/>
    <col min="3332" max="3332" width="33" style="200" customWidth="1"/>
    <col min="3333" max="3333" width="14.42578125" style="200" bestFit="1" customWidth="1"/>
    <col min="3334" max="3334" width="23.7109375" style="200" bestFit="1" customWidth="1"/>
    <col min="3335" max="3335" width="19.85546875" style="200" bestFit="1" customWidth="1"/>
    <col min="3336" max="3336" width="5.7109375" style="200" bestFit="1" customWidth="1"/>
    <col min="3337" max="3339" width="4.7109375" style="200" bestFit="1" customWidth="1"/>
    <col min="3340" max="3340" width="6.7109375" style="200" bestFit="1" customWidth="1"/>
    <col min="3341" max="3341" width="11.42578125" style="200"/>
    <col min="3342" max="3342" width="39.7109375" style="200" bestFit="1" customWidth="1"/>
    <col min="3343" max="3343" width="25" style="200" bestFit="1" customWidth="1"/>
    <col min="3344" max="3344" width="7.140625" style="200" bestFit="1" customWidth="1"/>
    <col min="3345" max="3584" width="11.42578125" style="200"/>
    <col min="3585" max="3585" width="3.5703125" style="200" customWidth="1"/>
    <col min="3586" max="3586" width="59" style="200" customWidth="1"/>
    <col min="3587" max="3587" width="22.140625" style="200" bestFit="1" customWidth="1"/>
    <col min="3588" max="3588" width="33" style="200" customWidth="1"/>
    <col min="3589" max="3589" width="14.42578125" style="200" bestFit="1" customWidth="1"/>
    <col min="3590" max="3590" width="23.7109375" style="200" bestFit="1" customWidth="1"/>
    <col min="3591" max="3591" width="19.85546875" style="200" bestFit="1" customWidth="1"/>
    <col min="3592" max="3592" width="5.7109375" style="200" bestFit="1" customWidth="1"/>
    <col min="3593" max="3595" width="4.7109375" style="200" bestFit="1" customWidth="1"/>
    <col min="3596" max="3596" width="6.7109375" style="200" bestFit="1" customWidth="1"/>
    <col min="3597" max="3597" width="11.42578125" style="200"/>
    <col min="3598" max="3598" width="39.7109375" style="200" bestFit="1" customWidth="1"/>
    <col min="3599" max="3599" width="25" style="200" bestFit="1" customWidth="1"/>
    <col min="3600" max="3600" width="7.140625" style="200" bestFit="1" customWidth="1"/>
    <col min="3601" max="3840" width="11.42578125" style="200"/>
    <col min="3841" max="3841" width="3.5703125" style="200" customWidth="1"/>
    <col min="3842" max="3842" width="59" style="200" customWidth="1"/>
    <col min="3843" max="3843" width="22.140625" style="200" bestFit="1" customWidth="1"/>
    <col min="3844" max="3844" width="33" style="200" customWidth="1"/>
    <col min="3845" max="3845" width="14.42578125" style="200" bestFit="1" customWidth="1"/>
    <col min="3846" max="3846" width="23.7109375" style="200" bestFit="1" customWidth="1"/>
    <col min="3847" max="3847" width="19.85546875" style="200" bestFit="1" customWidth="1"/>
    <col min="3848" max="3848" width="5.7109375" style="200" bestFit="1" customWidth="1"/>
    <col min="3849" max="3851" width="4.7109375" style="200" bestFit="1" customWidth="1"/>
    <col min="3852" max="3852" width="6.7109375" style="200" bestFit="1" customWidth="1"/>
    <col min="3853" max="3853" width="11.42578125" style="200"/>
    <col min="3854" max="3854" width="39.7109375" style="200" bestFit="1" customWidth="1"/>
    <col min="3855" max="3855" width="25" style="200" bestFit="1" customWidth="1"/>
    <col min="3856" max="3856" width="7.140625" style="200" bestFit="1" customWidth="1"/>
    <col min="3857" max="4096" width="11.42578125" style="200"/>
    <col min="4097" max="4097" width="3.5703125" style="200" customWidth="1"/>
    <col min="4098" max="4098" width="59" style="200" customWidth="1"/>
    <col min="4099" max="4099" width="22.140625" style="200" bestFit="1" customWidth="1"/>
    <col min="4100" max="4100" width="33" style="200" customWidth="1"/>
    <col min="4101" max="4101" width="14.42578125" style="200" bestFit="1" customWidth="1"/>
    <col min="4102" max="4102" width="23.7109375" style="200" bestFit="1" customWidth="1"/>
    <col min="4103" max="4103" width="19.85546875" style="200" bestFit="1" customWidth="1"/>
    <col min="4104" max="4104" width="5.7109375" style="200" bestFit="1" customWidth="1"/>
    <col min="4105" max="4107" width="4.7109375" style="200" bestFit="1" customWidth="1"/>
    <col min="4108" max="4108" width="6.7109375" style="200" bestFit="1" customWidth="1"/>
    <col min="4109" max="4109" width="11.42578125" style="200"/>
    <col min="4110" max="4110" width="39.7109375" style="200" bestFit="1" customWidth="1"/>
    <col min="4111" max="4111" width="25" style="200" bestFit="1" customWidth="1"/>
    <col min="4112" max="4112" width="7.140625" style="200" bestFit="1" customWidth="1"/>
    <col min="4113" max="4352" width="11.42578125" style="200"/>
    <col min="4353" max="4353" width="3.5703125" style="200" customWidth="1"/>
    <col min="4354" max="4354" width="59" style="200" customWidth="1"/>
    <col min="4355" max="4355" width="22.140625" style="200" bestFit="1" customWidth="1"/>
    <col min="4356" max="4356" width="33" style="200" customWidth="1"/>
    <col min="4357" max="4357" width="14.42578125" style="200" bestFit="1" customWidth="1"/>
    <col min="4358" max="4358" width="23.7109375" style="200" bestFit="1" customWidth="1"/>
    <col min="4359" max="4359" width="19.85546875" style="200" bestFit="1" customWidth="1"/>
    <col min="4360" max="4360" width="5.7109375" style="200" bestFit="1" customWidth="1"/>
    <col min="4361" max="4363" width="4.7109375" style="200" bestFit="1" customWidth="1"/>
    <col min="4364" max="4364" width="6.7109375" style="200" bestFit="1" customWidth="1"/>
    <col min="4365" max="4365" width="11.42578125" style="200"/>
    <col min="4366" max="4366" width="39.7109375" style="200" bestFit="1" customWidth="1"/>
    <col min="4367" max="4367" width="25" style="200" bestFit="1" customWidth="1"/>
    <col min="4368" max="4368" width="7.140625" style="200" bestFit="1" customWidth="1"/>
    <col min="4369" max="4608" width="11.42578125" style="200"/>
    <col min="4609" max="4609" width="3.5703125" style="200" customWidth="1"/>
    <col min="4610" max="4610" width="59" style="200" customWidth="1"/>
    <col min="4611" max="4611" width="22.140625" style="200" bestFit="1" customWidth="1"/>
    <col min="4612" max="4612" width="33" style="200" customWidth="1"/>
    <col min="4613" max="4613" width="14.42578125" style="200" bestFit="1" customWidth="1"/>
    <col min="4614" max="4614" width="23.7109375" style="200" bestFit="1" customWidth="1"/>
    <col min="4615" max="4615" width="19.85546875" style="200" bestFit="1" customWidth="1"/>
    <col min="4616" max="4616" width="5.7109375" style="200" bestFit="1" customWidth="1"/>
    <col min="4617" max="4619" width="4.7109375" style="200" bestFit="1" customWidth="1"/>
    <col min="4620" max="4620" width="6.7109375" style="200" bestFit="1" customWidth="1"/>
    <col min="4621" max="4621" width="11.42578125" style="200"/>
    <col min="4622" max="4622" width="39.7109375" style="200" bestFit="1" customWidth="1"/>
    <col min="4623" max="4623" width="25" style="200" bestFit="1" customWidth="1"/>
    <col min="4624" max="4624" width="7.140625" style="200" bestFit="1" customWidth="1"/>
    <col min="4625" max="4864" width="11.42578125" style="200"/>
    <col min="4865" max="4865" width="3.5703125" style="200" customWidth="1"/>
    <col min="4866" max="4866" width="59" style="200" customWidth="1"/>
    <col min="4867" max="4867" width="22.140625" style="200" bestFit="1" customWidth="1"/>
    <col min="4868" max="4868" width="33" style="200" customWidth="1"/>
    <col min="4869" max="4869" width="14.42578125" style="200" bestFit="1" customWidth="1"/>
    <col min="4870" max="4870" width="23.7109375" style="200" bestFit="1" customWidth="1"/>
    <col min="4871" max="4871" width="19.85546875" style="200" bestFit="1" customWidth="1"/>
    <col min="4872" max="4872" width="5.7109375" style="200" bestFit="1" customWidth="1"/>
    <col min="4873" max="4875" width="4.7109375" style="200" bestFit="1" customWidth="1"/>
    <col min="4876" max="4876" width="6.7109375" style="200" bestFit="1" customWidth="1"/>
    <col min="4877" max="4877" width="11.42578125" style="200"/>
    <col min="4878" max="4878" width="39.7109375" style="200" bestFit="1" customWidth="1"/>
    <col min="4879" max="4879" width="25" style="200" bestFit="1" customWidth="1"/>
    <col min="4880" max="4880" width="7.140625" style="200" bestFit="1" customWidth="1"/>
    <col min="4881" max="5120" width="11.42578125" style="200"/>
    <col min="5121" max="5121" width="3.5703125" style="200" customWidth="1"/>
    <col min="5122" max="5122" width="59" style="200" customWidth="1"/>
    <col min="5123" max="5123" width="22.140625" style="200" bestFit="1" customWidth="1"/>
    <col min="5124" max="5124" width="33" style="200" customWidth="1"/>
    <col min="5125" max="5125" width="14.42578125" style="200" bestFit="1" customWidth="1"/>
    <col min="5126" max="5126" width="23.7109375" style="200" bestFit="1" customWidth="1"/>
    <col min="5127" max="5127" width="19.85546875" style="200" bestFit="1" customWidth="1"/>
    <col min="5128" max="5128" width="5.7109375" style="200" bestFit="1" customWidth="1"/>
    <col min="5129" max="5131" width="4.7109375" style="200" bestFit="1" customWidth="1"/>
    <col min="5132" max="5132" width="6.7109375" style="200" bestFit="1" customWidth="1"/>
    <col min="5133" max="5133" width="11.42578125" style="200"/>
    <col min="5134" max="5134" width="39.7109375" style="200" bestFit="1" customWidth="1"/>
    <col min="5135" max="5135" width="25" style="200" bestFit="1" customWidth="1"/>
    <col min="5136" max="5136" width="7.140625" style="200" bestFit="1" customWidth="1"/>
    <col min="5137" max="5376" width="11.42578125" style="200"/>
    <col min="5377" max="5377" width="3.5703125" style="200" customWidth="1"/>
    <col min="5378" max="5378" width="59" style="200" customWidth="1"/>
    <col min="5379" max="5379" width="22.140625" style="200" bestFit="1" customWidth="1"/>
    <col min="5380" max="5380" width="33" style="200" customWidth="1"/>
    <col min="5381" max="5381" width="14.42578125" style="200" bestFit="1" customWidth="1"/>
    <col min="5382" max="5382" width="23.7109375" style="200" bestFit="1" customWidth="1"/>
    <col min="5383" max="5383" width="19.85546875" style="200" bestFit="1" customWidth="1"/>
    <col min="5384" max="5384" width="5.7109375" style="200" bestFit="1" customWidth="1"/>
    <col min="5385" max="5387" width="4.7109375" style="200" bestFit="1" customWidth="1"/>
    <col min="5388" max="5388" width="6.7109375" style="200" bestFit="1" customWidth="1"/>
    <col min="5389" max="5389" width="11.42578125" style="200"/>
    <col min="5390" max="5390" width="39.7109375" style="200" bestFit="1" customWidth="1"/>
    <col min="5391" max="5391" width="25" style="200" bestFit="1" customWidth="1"/>
    <col min="5392" max="5392" width="7.140625" style="200" bestFit="1" customWidth="1"/>
    <col min="5393" max="5632" width="11.42578125" style="200"/>
    <col min="5633" max="5633" width="3.5703125" style="200" customWidth="1"/>
    <col min="5634" max="5634" width="59" style="200" customWidth="1"/>
    <col min="5635" max="5635" width="22.140625" style="200" bestFit="1" customWidth="1"/>
    <col min="5636" max="5636" width="33" style="200" customWidth="1"/>
    <col min="5637" max="5637" width="14.42578125" style="200" bestFit="1" customWidth="1"/>
    <col min="5638" max="5638" width="23.7109375" style="200" bestFit="1" customWidth="1"/>
    <col min="5639" max="5639" width="19.85546875" style="200" bestFit="1" customWidth="1"/>
    <col min="5640" max="5640" width="5.7109375" style="200" bestFit="1" customWidth="1"/>
    <col min="5641" max="5643" width="4.7109375" style="200" bestFit="1" customWidth="1"/>
    <col min="5644" max="5644" width="6.7109375" style="200" bestFit="1" customWidth="1"/>
    <col min="5645" max="5645" width="11.42578125" style="200"/>
    <col min="5646" max="5646" width="39.7109375" style="200" bestFit="1" customWidth="1"/>
    <col min="5647" max="5647" width="25" style="200" bestFit="1" customWidth="1"/>
    <col min="5648" max="5648" width="7.140625" style="200" bestFit="1" customWidth="1"/>
    <col min="5649" max="5888" width="11.42578125" style="200"/>
    <col min="5889" max="5889" width="3.5703125" style="200" customWidth="1"/>
    <col min="5890" max="5890" width="59" style="200" customWidth="1"/>
    <col min="5891" max="5891" width="22.140625" style="200" bestFit="1" customWidth="1"/>
    <col min="5892" max="5892" width="33" style="200" customWidth="1"/>
    <col min="5893" max="5893" width="14.42578125" style="200" bestFit="1" customWidth="1"/>
    <col min="5894" max="5894" width="23.7109375" style="200" bestFit="1" customWidth="1"/>
    <col min="5895" max="5895" width="19.85546875" style="200" bestFit="1" customWidth="1"/>
    <col min="5896" max="5896" width="5.7109375" style="200" bestFit="1" customWidth="1"/>
    <col min="5897" max="5899" width="4.7109375" style="200" bestFit="1" customWidth="1"/>
    <col min="5900" max="5900" width="6.7109375" style="200" bestFit="1" customWidth="1"/>
    <col min="5901" max="5901" width="11.42578125" style="200"/>
    <col min="5902" max="5902" width="39.7109375" style="200" bestFit="1" customWidth="1"/>
    <col min="5903" max="5903" width="25" style="200" bestFit="1" customWidth="1"/>
    <col min="5904" max="5904" width="7.140625" style="200" bestFit="1" customWidth="1"/>
    <col min="5905" max="6144" width="11.42578125" style="200"/>
    <col min="6145" max="6145" width="3.5703125" style="200" customWidth="1"/>
    <col min="6146" max="6146" width="59" style="200" customWidth="1"/>
    <col min="6147" max="6147" width="22.140625" style="200" bestFit="1" customWidth="1"/>
    <col min="6148" max="6148" width="33" style="200" customWidth="1"/>
    <col min="6149" max="6149" width="14.42578125" style="200" bestFit="1" customWidth="1"/>
    <col min="6150" max="6150" width="23.7109375" style="200" bestFit="1" customWidth="1"/>
    <col min="6151" max="6151" width="19.85546875" style="200" bestFit="1" customWidth="1"/>
    <col min="6152" max="6152" width="5.7109375" style="200" bestFit="1" customWidth="1"/>
    <col min="6153" max="6155" width="4.7109375" style="200" bestFit="1" customWidth="1"/>
    <col min="6156" max="6156" width="6.7109375" style="200" bestFit="1" customWidth="1"/>
    <col min="6157" max="6157" width="11.42578125" style="200"/>
    <col min="6158" max="6158" width="39.7109375" style="200" bestFit="1" customWidth="1"/>
    <col min="6159" max="6159" width="25" style="200" bestFit="1" customWidth="1"/>
    <col min="6160" max="6160" width="7.140625" style="200" bestFit="1" customWidth="1"/>
    <col min="6161" max="6400" width="11.42578125" style="200"/>
    <col min="6401" max="6401" width="3.5703125" style="200" customWidth="1"/>
    <col min="6402" max="6402" width="59" style="200" customWidth="1"/>
    <col min="6403" max="6403" width="22.140625" style="200" bestFit="1" customWidth="1"/>
    <col min="6404" max="6404" width="33" style="200" customWidth="1"/>
    <col min="6405" max="6405" width="14.42578125" style="200" bestFit="1" customWidth="1"/>
    <col min="6406" max="6406" width="23.7109375" style="200" bestFit="1" customWidth="1"/>
    <col min="6407" max="6407" width="19.85546875" style="200" bestFit="1" customWidth="1"/>
    <col min="6408" max="6408" width="5.7109375" style="200" bestFit="1" customWidth="1"/>
    <col min="6409" max="6411" width="4.7109375" style="200" bestFit="1" customWidth="1"/>
    <col min="6412" max="6412" width="6.7109375" style="200" bestFit="1" customWidth="1"/>
    <col min="6413" max="6413" width="11.42578125" style="200"/>
    <col min="6414" max="6414" width="39.7109375" style="200" bestFit="1" customWidth="1"/>
    <col min="6415" max="6415" width="25" style="200" bestFit="1" customWidth="1"/>
    <col min="6416" max="6416" width="7.140625" style="200" bestFit="1" customWidth="1"/>
    <col min="6417" max="6656" width="11.42578125" style="200"/>
    <col min="6657" max="6657" width="3.5703125" style="200" customWidth="1"/>
    <col min="6658" max="6658" width="59" style="200" customWidth="1"/>
    <col min="6659" max="6659" width="22.140625" style="200" bestFit="1" customWidth="1"/>
    <col min="6660" max="6660" width="33" style="200" customWidth="1"/>
    <col min="6661" max="6661" width="14.42578125" style="200" bestFit="1" customWidth="1"/>
    <col min="6662" max="6662" width="23.7109375" style="200" bestFit="1" customWidth="1"/>
    <col min="6663" max="6663" width="19.85546875" style="200" bestFit="1" customWidth="1"/>
    <col min="6664" max="6664" width="5.7109375" style="200" bestFit="1" customWidth="1"/>
    <col min="6665" max="6667" width="4.7109375" style="200" bestFit="1" customWidth="1"/>
    <col min="6668" max="6668" width="6.7109375" style="200" bestFit="1" customWidth="1"/>
    <col min="6669" max="6669" width="11.42578125" style="200"/>
    <col min="6670" max="6670" width="39.7109375" style="200" bestFit="1" customWidth="1"/>
    <col min="6671" max="6671" width="25" style="200" bestFit="1" customWidth="1"/>
    <col min="6672" max="6672" width="7.140625" style="200" bestFit="1" customWidth="1"/>
    <col min="6673" max="6912" width="11.42578125" style="200"/>
    <col min="6913" max="6913" width="3.5703125" style="200" customWidth="1"/>
    <col min="6914" max="6914" width="59" style="200" customWidth="1"/>
    <col min="6915" max="6915" width="22.140625" style="200" bestFit="1" customWidth="1"/>
    <col min="6916" max="6916" width="33" style="200" customWidth="1"/>
    <col min="6917" max="6917" width="14.42578125" style="200" bestFit="1" customWidth="1"/>
    <col min="6918" max="6918" width="23.7109375" style="200" bestFit="1" customWidth="1"/>
    <col min="6919" max="6919" width="19.85546875" style="200" bestFit="1" customWidth="1"/>
    <col min="6920" max="6920" width="5.7109375" style="200" bestFit="1" customWidth="1"/>
    <col min="6921" max="6923" width="4.7109375" style="200" bestFit="1" customWidth="1"/>
    <col min="6924" max="6924" width="6.7109375" style="200" bestFit="1" customWidth="1"/>
    <col min="6925" max="6925" width="11.42578125" style="200"/>
    <col min="6926" max="6926" width="39.7109375" style="200" bestFit="1" customWidth="1"/>
    <col min="6927" max="6927" width="25" style="200" bestFit="1" customWidth="1"/>
    <col min="6928" max="6928" width="7.140625" style="200" bestFit="1" customWidth="1"/>
    <col min="6929" max="7168" width="11.42578125" style="200"/>
    <col min="7169" max="7169" width="3.5703125" style="200" customWidth="1"/>
    <col min="7170" max="7170" width="59" style="200" customWidth="1"/>
    <col min="7171" max="7171" width="22.140625" style="200" bestFit="1" customWidth="1"/>
    <col min="7172" max="7172" width="33" style="200" customWidth="1"/>
    <col min="7173" max="7173" width="14.42578125" style="200" bestFit="1" customWidth="1"/>
    <col min="7174" max="7174" width="23.7109375" style="200" bestFit="1" customWidth="1"/>
    <col min="7175" max="7175" width="19.85546875" style="200" bestFit="1" customWidth="1"/>
    <col min="7176" max="7176" width="5.7109375" style="200" bestFit="1" customWidth="1"/>
    <col min="7177" max="7179" width="4.7109375" style="200" bestFit="1" customWidth="1"/>
    <col min="7180" max="7180" width="6.7109375" style="200" bestFit="1" customWidth="1"/>
    <col min="7181" max="7181" width="11.42578125" style="200"/>
    <col min="7182" max="7182" width="39.7109375" style="200" bestFit="1" customWidth="1"/>
    <col min="7183" max="7183" width="25" style="200" bestFit="1" customWidth="1"/>
    <col min="7184" max="7184" width="7.140625" style="200" bestFit="1" customWidth="1"/>
    <col min="7185" max="7424" width="11.42578125" style="200"/>
    <col min="7425" max="7425" width="3.5703125" style="200" customWidth="1"/>
    <col min="7426" max="7426" width="59" style="200" customWidth="1"/>
    <col min="7427" max="7427" width="22.140625" style="200" bestFit="1" customWidth="1"/>
    <col min="7428" max="7428" width="33" style="200" customWidth="1"/>
    <col min="7429" max="7429" width="14.42578125" style="200" bestFit="1" customWidth="1"/>
    <col min="7430" max="7430" width="23.7109375" style="200" bestFit="1" customWidth="1"/>
    <col min="7431" max="7431" width="19.85546875" style="200" bestFit="1" customWidth="1"/>
    <col min="7432" max="7432" width="5.7109375" style="200" bestFit="1" customWidth="1"/>
    <col min="7433" max="7435" width="4.7109375" style="200" bestFit="1" customWidth="1"/>
    <col min="7436" max="7436" width="6.7109375" style="200" bestFit="1" customWidth="1"/>
    <col min="7437" max="7437" width="11.42578125" style="200"/>
    <col min="7438" max="7438" width="39.7109375" style="200" bestFit="1" customWidth="1"/>
    <col min="7439" max="7439" width="25" style="200" bestFit="1" customWidth="1"/>
    <col min="7440" max="7440" width="7.140625" style="200" bestFit="1" customWidth="1"/>
    <col min="7441" max="7680" width="11.42578125" style="200"/>
    <col min="7681" max="7681" width="3.5703125" style="200" customWidth="1"/>
    <col min="7682" max="7682" width="59" style="200" customWidth="1"/>
    <col min="7683" max="7683" width="22.140625" style="200" bestFit="1" customWidth="1"/>
    <col min="7684" max="7684" width="33" style="200" customWidth="1"/>
    <col min="7685" max="7685" width="14.42578125" style="200" bestFit="1" customWidth="1"/>
    <col min="7686" max="7686" width="23.7109375" style="200" bestFit="1" customWidth="1"/>
    <col min="7687" max="7687" width="19.85546875" style="200" bestFit="1" customWidth="1"/>
    <col min="7688" max="7688" width="5.7109375" style="200" bestFit="1" customWidth="1"/>
    <col min="7689" max="7691" width="4.7109375" style="200" bestFit="1" customWidth="1"/>
    <col min="7692" max="7692" width="6.7109375" style="200" bestFit="1" customWidth="1"/>
    <col min="7693" max="7693" width="11.42578125" style="200"/>
    <col min="7694" max="7694" width="39.7109375" style="200" bestFit="1" customWidth="1"/>
    <col min="7695" max="7695" width="25" style="200" bestFit="1" customWidth="1"/>
    <col min="7696" max="7696" width="7.140625" style="200" bestFit="1" customWidth="1"/>
    <col min="7697" max="7936" width="11.42578125" style="200"/>
    <col min="7937" max="7937" width="3.5703125" style="200" customWidth="1"/>
    <col min="7938" max="7938" width="59" style="200" customWidth="1"/>
    <col min="7939" max="7939" width="22.140625" style="200" bestFit="1" customWidth="1"/>
    <col min="7940" max="7940" width="33" style="200" customWidth="1"/>
    <col min="7941" max="7941" width="14.42578125" style="200" bestFit="1" customWidth="1"/>
    <col min="7942" max="7942" width="23.7109375" style="200" bestFit="1" customWidth="1"/>
    <col min="7943" max="7943" width="19.85546875" style="200" bestFit="1" customWidth="1"/>
    <col min="7944" max="7944" width="5.7109375" style="200" bestFit="1" customWidth="1"/>
    <col min="7945" max="7947" width="4.7109375" style="200" bestFit="1" customWidth="1"/>
    <col min="7948" max="7948" width="6.7109375" style="200" bestFit="1" customWidth="1"/>
    <col min="7949" max="7949" width="11.42578125" style="200"/>
    <col min="7950" max="7950" width="39.7109375" style="200" bestFit="1" customWidth="1"/>
    <col min="7951" max="7951" width="25" style="200" bestFit="1" customWidth="1"/>
    <col min="7952" max="7952" width="7.140625" style="200" bestFit="1" customWidth="1"/>
    <col min="7953" max="8192" width="11.42578125" style="200"/>
    <col min="8193" max="8193" width="3.5703125" style="200" customWidth="1"/>
    <col min="8194" max="8194" width="59" style="200" customWidth="1"/>
    <col min="8195" max="8195" width="22.140625" style="200" bestFit="1" customWidth="1"/>
    <col min="8196" max="8196" width="33" style="200" customWidth="1"/>
    <col min="8197" max="8197" width="14.42578125" style="200" bestFit="1" customWidth="1"/>
    <col min="8198" max="8198" width="23.7109375" style="200" bestFit="1" customWidth="1"/>
    <col min="8199" max="8199" width="19.85546875" style="200" bestFit="1" customWidth="1"/>
    <col min="8200" max="8200" width="5.7109375" style="200" bestFit="1" customWidth="1"/>
    <col min="8201" max="8203" width="4.7109375" style="200" bestFit="1" customWidth="1"/>
    <col min="8204" max="8204" width="6.7109375" style="200" bestFit="1" customWidth="1"/>
    <col min="8205" max="8205" width="11.42578125" style="200"/>
    <col min="8206" max="8206" width="39.7109375" style="200" bestFit="1" customWidth="1"/>
    <col min="8207" max="8207" width="25" style="200" bestFit="1" customWidth="1"/>
    <col min="8208" max="8208" width="7.140625" style="200" bestFit="1" customWidth="1"/>
    <col min="8209" max="8448" width="11.42578125" style="200"/>
    <col min="8449" max="8449" width="3.5703125" style="200" customWidth="1"/>
    <col min="8450" max="8450" width="59" style="200" customWidth="1"/>
    <col min="8451" max="8451" width="22.140625" style="200" bestFit="1" customWidth="1"/>
    <col min="8452" max="8452" width="33" style="200" customWidth="1"/>
    <col min="8453" max="8453" width="14.42578125" style="200" bestFit="1" customWidth="1"/>
    <col min="8454" max="8454" width="23.7109375" style="200" bestFit="1" customWidth="1"/>
    <col min="8455" max="8455" width="19.85546875" style="200" bestFit="1" customWidth="1"/>
    <col min="8456" max="8456" width="5.7109375" style="200" bestFit="1" customWidth="1"/>
    <col min="8457" max="8459" width="4.7109375" style="200" bestFit="1" customWidth="1"/>
    <col min="8460" max="8460" width="6.7109375" style="200" bestFit="1" customWidth="1"/>
    <col min="8461" max="8461" width="11.42578125" style="200"/>
    <col min="8462" max="8462" width="39.7109375" style="200" bestFit="1" customWidth="1"/>
    <col min="8463" max="8463" width="25" style="200" bestFit="1" customWidth="1"/>
    <col min="8464" max="8464" width="7.140625" style="200" bestFit="1" customWidth="1"/>
    <col min="8465" max="8704" width="11.42578125" style="200"/>
    <col min="8705" max="8705" width="3.5703125" style="200" customWidth="1"/>
    <col min="8706" max="8706" width="59" style="200" customWidth="1"/>
    <col min="8707" max="8707" width="22.140625" style="200" bestFit="1" customWidth="1"/>
    <col min="8708" max="8708" width="33" style="200" customWidth="1"/>
    <col min="8709" max="8709" width="14.42578125" style="200" bestFit="1" customWidth="1"/>
    <col min="8710" max="8710" width="23.7109375" style="200" bestFit="1" customWidth="1"/>
    <col min="8711" max="8711" width="19.85546875" style="200" bestFit="1" customWidth="1"/>
    <col min="8712" max="8712" width="5.7109375" style="200" bestFit="1" customWidth="1"/>
    <col min="8713" max="8715" width="4.7109375" style="200" bestFit="1" customWidth="1"/>
    <col min="8716" max="8716" width="6.7109375" style="200" bestFit="1" customWidth="1"/>
    <col min="8717" max="8717" width="11.42578125" style="200"/>
    <col min="8718" max="8718" width="39.7109375" style="200" bestFit="1" customWidth="1"/>
    <col min="8719" max="8719" width="25" style="200" bestFit="1" customWidth="1"/>
    <col min="8720" max="8720" width="7.140625" style="200" bestFit="1" customWidth="1"/>
    <col min="8721" max="8960" width="11.42578125" style="200"/>
    <col min="8961" max="8961" width="3.5703125" style="200" customWidth="1"/>
    <col min="8962" max="8962" width="59" style="200" customWidth="1"/>
    <col min="8963" max="8963" width="22.140625" style="200" bestFit="1" customWidth="1"/>
    <col min="8964" max="8964" width="33" style="200" customWidth="1"/>
    <col min="8965" max="8965" width="14.42578125" style="200" bestFit="1" customWidth="1"/>
    <col min="8966" max="8966" width="23.7109375" style="200" bestFit="1" customWidth="1"/>
    <col min="8967" max="8967" width="19.85546875" style="200" bestFit="1" customWidth="1"/>
    <col min="8968" max="8968" width="5.7109375" style="200" bestFit="1" customWidth="1"/>
    <col min="8969" max="8971" width="4.7109375" style="200" bestFit="1" customWidth="1"/>
    <col min="8972" max="8972" width="6.7109375" style="200" bestFit="1" customWidth="1"/>
    <col min="8973" max="8973" width="11.42578125" style="200"/>
    <col min="8974" max="8974" width="39.7109375" style="200" bestFit="1" customWidth="1"/>
    <col min="8975" max="8975" width="25" style="200" bestFit="1" customWidth="1"/>
    <col min="8976" max="8976" width="7.140625" style="200" bestFit="1" customWidth="1"/>
    <col min="8977" max="9216" width="11.42578125" style="200"/>
    <col min="9217" max="9217" width="3.5703125" style="200" customWidth="1"/>
    <col min="9218" max="9218" width="59" style="200" customWidth="1"/>
    <col min="9219" max="9219" width="22.140625" style="200" bestFit="1" customWidth="1"/>
    <col min="9220" max="9220" width="33" style="200" customWidth="1"/>
    <col min="9221" max="9221" width="14.42578125" style="200" bestFit="1" customWidth="1"/>
    <col min="9222" max="9222" width="23.7109375" style="200" bestFit="1" customWidth="1"/>
    <col min="9223" max="9223" width="19.85546875" style="200" bestFit="1" customWidth="1"/>
    <col min="9224" max="9224" width="5.7109375" style="200" bestFit="1" customWidth="1"/>
    <col min="9225" max="9227" width="4.7109375" style="200" bestFit="1" customWidth="1"/>
    <col min="9228" max="9228" width="6.7109375" style="200" bestFit="1" customWidth="1"/>
    <col min="9229" max="9229" width="11.42578125" style="200"/>
    <col min="9230" max="9230" width="39.7109375" style="200" bestFit="1" customWidth="1"/>
    <col min="9231" max="9231" width="25" style="200" bestFit="1" customWidth="1"/>
    <col min="9232" max="9232" width="7.140625" style="200" bestFit="1" customWidth="1"/>
    <col min="9233" max="9472" width="11.42578125" style="200"/>
    <col min="9473" max="9473" width="3.5703125" style="200" customWidth="1"/>
    <col min="9474" max="9474" width="59" style="200" customWidth="1"/>
    <col min="9475" max="9475" width="22.140625" style="200" bestFit="1" customWidth="1"/>
    <col min="9476" max="9476" width="33" style="200" customWidth="1"/>
    <col min="9477" max="9477" width="14.42578125" style="200" bestFit="1" customWidth="1"/>
    <col min="9478" max="9478" width="23.7109375" style="200" bestFit="1" customWidth="1"/>
    <col min="9479" max="9479" width="19.85546875" style="200" bestFit="1" customWidth="1"/>
    <col min="9480" max="9480" width="5.7109375" style="200" bestFit="1" customWidth="1"/>
    <col min="9481" max="9483" width="4.7109375" style="200" bestFit="1" customWidth="1"/>
    <col min="9484" max="9484" width="6.7109375" style="200" bestFit="1" customWidth="1"/>
    <col min="9485" max="9485" width="11.42578125" style="200"/>
    <col min="9486" max="9486" width="39.7109375" style="200" bestFit="1" customWidth="1"/>
    <col min="9487" max="9487" width="25" style="200" bestFit="1" customWidth="1"/>
    <col min="9488" max="9488" width="7.140625" style="200" bestFit="1" customWidth="1"/>
    <col min="9489" max="9728" width="11.42578125" style="200"/>
    <col min="9729" max="9729" width="3.5703125" style="200" customWidth="1"/>
    <col min="9730" max="9730" width="59" style="200" customWidth="1"/>
    <col min="9731" max="9731" width="22.140625" style="200" bestFit="1" customWidth="1"/>
    <col min="9732" max="9732" width="33" style="200" customWidth="1"/>
    <col min="9733" max="9733" width="14.42578125" style="200" bestFit="1" customWidth="1"/>
    <col min="9734" max="9734" width="23.7109375" style="200" bestFit="1" customWidth="1"/>
    <col min="9735" max="9735" width="19.85546875" style="200" bestFit="1" customWidth="1"/>
    <col min="9736" max="9736" width="5.7109375" style="200" bestFit="1" customWidth="1"/>
    <col min="9737" max="9739" width="4.7109375" style="200" bestFit="1" customWidth="1"/>
    <col min="9740" max="9740" width="6.7109375" style="200" bestFit="1" customWidth="1"/>
    <col min="9741" max="9741" width="11.42578125" style="200"/>
    <col min="9742" max="9742" width="39.7109375" style="200" bestFit="1" customWidth="1"/>
    <col min="9743" max="9743" width="25" style="200" bestFit="1" customWidth="1"/>
    <col min="9744" max="9744" width="7.140625" style="200" bestFit="1" customWidth="1"/>
    <col min="9745" max="9984" width="11.42578125" style="200"/>
    <col min="9985" max="9985" width="3.5703125" style="200" customWidth="1"/>
    <col min="9986" max="9986" width="59" style="200" customWidth="1"/>
    <col min="9987" max="9987" width="22.140625" style="200" bestFit="1" customWidth="1"/>
    <col min="9988" max="9988" width="33" style="200" customWidth="1"/>
    <col min="9989" max="9989" width="14.42578125" style="200" bestFit="1" customWidth="1"/>
    <col min="9990" max="9990" width="23.7109375" style="200" bestFit="1" customWidth="1"/>
    <col min="9991" max="9991" width="19.85546875" style="200" bestFit="1" customWidth="1"/>
    <col min="9992" max="9992" width="5.7109375" style="200" bestFit="1" customWidth="1"/>
    <col min="9993" max="9995" width="4.7109375" style="200" bestFit="1" customWidth="1"/>
    <col min="9996" max="9996" width="6.7109375" style="200" bestFit="1" customWidth="1"/>
    <col min="9997" max="9997" width="11.42578125" style="200"/>
    <col min="9998" max="9998" width="39.7109375" style="200" bestFit="1" customWidth="1"/>
    <col min="9999" max="9999" width="25" style="200" bestFit="1" customWidth="1"/>
    <col min="10000" max="10000" width="7.140625" style="200" bestFit="1" customWidth="1"/>
    <col min="10001" max="10240" width="11.42578125" style="200"/>
    <col min="10241" max="10241" width="3.5703125" style="200" customWidth="1"/>
    <col min="10242" max="10242" width="59" style="200" customWidth="1"/>
    <col min="10243" max="10243" width="22.140625" style="200" bestFit="1" customWidth="1"/>
    <col min="10244" max="10244" width="33" style="200" customWidth="1"/>
    <col min="10245" max="10245" width="14.42578125" style="200" bestFit="1" customWidth="1"/>
    <col min="10246" max="10246" width="23.7109375" style="200" bestFit="1" customWidth="1"/>
    <col min="10247" max="10247" width="19.85546875" style="200" bestFit="1" customWidth="1"/>
    <col min="10248" max="10248" width="5.7109375" style="200" bestFit="1" customWidth="1"/>
    <col min="10249" max="10251" width="4.7109375" style="200" bestFit="1" customWidth="1"/>
    <col min="10252" max="10252" width="6.7109375" style="200" bestFit="1" customWidth="1"/>
    <col min="10253" max="10253" width="11.42578125" style="200"/>
    <col min="10254" max="10254" width="39.7109375" style="200" bestFit="1" customWidth="1"/>
    <col min="10255" max="10255" width="25" style="200" bestFit="1" customWidth="1"/>
    <col min="10256" max="10256" width="7.140625" style="200" bestFit="1" customWidth="1"/>
    <col min="10257" max="10496" width="11.42578125" style="200"/>
    <col min="10497" max="10497" width="3.5703125" style="200" customWidth="1"/>
    <col min="10498" max="10498" width="59" style="200" customWidth="1"/>
    <col min="10499" max="10499" width="22.140625" style="200" bestFit="1" customWidth="1"/>
    <col min="10500" max="10500" width="33" style="200" customWidth="1"/>
    <col min="10501" max="10501" width="14.42578125" style="200" bestFit="1" customWidth="1"/>
    <col min="10502" max="10502" width="23.7109375" style="200" bestFit="1" customWidth="1"/>
    <col min="10503" max="10503" width="19.85546875" style="200" bestFit="1" customWidth="1"/>
    <col min="10504" max="10504" width="5.7109375" style="200" bestFit="1" customWidth="1"/>
    <col min="10505" max="10507" width="4.7109375" style="200" bestFit="1" customWidth="1"/>
    <col min="10508" max="10508" width="6.7109375" style="200" bestFit="1" customWidth="1"/>
    <col min="10509" max="10509" width="11.42578125" style="200"/>
    <col min="10510" max="10510" width="39.7109375" style="200" bestFit="1" customWidth="1"/>
    <col min="10511" max="10511" width="25" style="200" bestFit="1" customWidth="1"/>
    <col min="10512" max="10512" width="7.140625" style="200" bestFit="1" customWidth="1"/>
    <col min="10513" max="10752" width="11.42578125" style="200"/>
    <col min="10753" max="10753" width="3.5703125" style="200" customWidth="1"/>
    <col min="10754" max="10754" width="59" style="200" customWidth="1"/>
    <col min="10755" max="10755" width="22.140625" style="200" bestFit="1" customWidth="1"/>
    <col min="10756" max="10756" width="33" style="200" customWidth="1"/>
    <col min="10757" max="10757" width="14.42578125" style="200" bestFit="1" customWidth="1"/>
    <col min="10758" max="10758" width="23.7109375" style="200" bestFit="1" customWidth="1"/>
    <col min="10759" max="10759" width="19.85546875" style="200" bestFit="1" customWidth="1"/>
    <col min="10760" max="10760" width="5.7109375" style="200" bestFit="1" customWidth="1"/>
    <col min="10761" max="10763" width="4.7109375" style="200" bestFit="1" customWidth="1"/>
    <col min="10764" max="10764" width="6.7109375" style="200" bestFit="1" customWidth="1"/>
    <col min="10765" max="10765" width="11.42578125" style="200"/>
    <col min="10766" max="10766" width="39.7109375" style="200" bestFit="1" customWidth="1"/>
    <col min="10767" max="10767" width="25" style="200" bestFit="1" customWidth="1"/>
    <col min="10768" max="10768" width="7.140625" style="200" bestFit="1" customWidth="1"/>
    <col min="10769" max="11008" width="11.42578125" style="200"/>
    <col min="11009" max="11009" width="3.5703125" style="200" customWidth="1"/>
    <col min="11010" max="11010" width="59" style="200" customWidth="1"/>
    <col min="11011" max="11011" width="22.140625" style="200" bestFit="1" customWidth="1"/>
    <col min="11012" max="11012" width="33" style="200" customWidth="1"/>
    <col min="11013" max="11013" width="14.42578125" style="200" bestFit="1" customWidth="1"/>
    <col min="11014" max="11014" width="23.7109375" style="200" bestFit="1" customWidth="1"/>
    <col min="11015" max="11015" width="19.85546875" style="200" bestFit="1" customWidth="1"/>
    <col min="11016" max="11016" width="5.7109375" style="200" bestFit="1" customWidth="1"/>
    <col min="11017" max="11019" width="4.7109375" style="200" bestFit="1" customWidth="1"/>
    <col min="11020" max="11020" width="6.7109375" style="200" bestFit="1" customWidth="1"/>
    <col min="11021" max="11021" width="11.42578125" style="200"/>
    <col min="11022" max="11022" width="39.7109375" style="200" bestFit="1" customWidth="1"/>
    <col min="11023" max="11023" width="25" style="200" bestFit="1" customWidth="1"/>
    <col min="11024" max="11024" width="7.140625" style="200" bestFit="1" customWidth="1"/>
    <col min="11025" max="11264" width="11.42578125" style="200"/>
    <col min="11265" max="11265" width="3.5703125" style="200" customWidth="1"/>
    <col min="11266" max="11266" width="59" style="200" customWidth="1"/>
    <col min="11267" max="11267" width="22.140625" style="200" bestFit="1" customWidth="1"/>
    <col min="11268" max="11268" width="33" style="200" customWidth="1"/>
    <col min="11269" max="11269" width="14.42578125" style="200" bestFit="1" customWidth="1"/>
    <col min="11270" max="11270" width="23.7109375" style="200" bestFit="1" customWidth="1"/>
    <col min="11271" max="11271" width="19.85546875" style="200" bestFit="1" customWidth="1"/>
    <col min="11272" max="11272" width="5.7109375" style="200" bestFit="1" customWidth="1"/>
    <col min="11273" max="11275" width="4.7109375" style="200" bestFit="1" customWidth="1"/>
    <col min="11276" max="11276" width="6.7109375" style="200" bestFit="1" customWidth="1"/>
    <col min="11277" max="11277" width="11.42578125" style="200"/>
    <col min="11278" max="11278" width="39.7109375" style="200" bestFit="1" customWidth="1"/>
    <col min="11279" max="11279" width="25" style="200" bestFit="1" customWidth="1"/>
    <col min="11280" max="11280" width="7.140625" style="200" bestFit="1" customWidth="1"/>
    <col min="11281" max="11520" width="11.42578125" style="200"/>
    <col min="11521" max="11521" width="3.5703125" style="200" customWidth="1"/>
    <col min="11522" max="11522" width="59" style="200" customWidth="1"/>
    <col min="11523" max="11523" width="22.140625" style="200" bestFit="1" customWidth="1"/>
    <col min="11524" max="11524" width="33" style="200" customWidth="1"/>
    <col min="11525" max="11525" width="14.42578125" style="200" bestFit="1" customWidth="1"/>
    <col min="11526" max="11526" width="23.7109375" style="200" bestFit="1" customWidth="1"/>
    <col min="11527" max="11527" width="19.85546875" style="200" bestFit="1" customWidth="1"/>
    <col min="11528" max="11528" width="5.7109375" style="200" bestFit="1" customWidth="1"/>
    <col min="11529" max="11531" width="4.7109375" style="200" bestFit="1" customWidth="1"/>
    <col min="11532" max="11532" width="6.7109375" style="200" bestFit="1" customWidth="1"/>
    <col min="11533" max="11533" width="11.42578125" style="200"/>
    <col min="11534" max="11534" width="39.7109375" style="200" bestFit="1" customWidth="1"/>
    <col min="11535" max="11535" width="25" style="200" bestFit="1" customWidth="1"/>
    <col min="11536" max="11536" width="7.140625" style="200" bestFit="1" customWidth="1"/>
    <col min="11537" max="11776" width="11.42578125" style="200"/>
    <col min="11777" max="11777" width="3.5703125" style="200" customWidth="1"/>
    <col min="11778" max="11778" width="59" style="200" customWidth="1"/>
    <col min="11779" max="11779" width="22.140625" style="200" bestFit="1" customWidth="1"/>
    <col min="11780" max="11780" width="33" style="200" customWidth="1"/>
    <col min="11781" max="11781" width="14.42578125" style="200" bestFit="1" customWidth="1"/>
    <col min="11782" max="11782" width="23.7109375" style="200" bestFit="1" customWidth="1"/>
    <col min="11783" max="11783" width="19.85546875" style="200" bestFit="1" customWidth="1"/>
    <col min="11784" max="11784" width="5.7109375" style="200" bestFit="1" customWidth="1"/>
    <col min="11785" max="11787" width="4.7109375" style="200" bestFit="1" customWidth="1"/>
    <col min="11788" max="11788" width="6.7109375" style="200" bestFit="1" customWidth="1"/>
    <col min="11789" max="11789" width="11.42578125" style="200"/>
    <col min="11790" max="11790" width="39.7109375" style="200" bestFit="1" customWidth="1"/>
    <col min="11791" max="11791" width="25" style="200" bestFit="1" customWidth="1"/>
    <col min="11792" max="11792" width="7.140625" style="200" bestFit="1" customWidth="1"/>
    <col min="11793" max="12032" width="11.42578125" style="200"/>
    <col min="12033" max="12033" width="3.5703125" style="200" customWidth="1"/>
    <col min="12034" max="12034" width="59" style="200" customWidth="1"/>
    <col min="12035" max="12035" width="22.140625" style="200" bestFit="1" customWidth="1"/>
    <col min="12036" max="12036" width="33" style="200" customWidth="1"/>
    <col min="12037" max="12037" width="14.42578125" style="200" bestFit="1" customWidth="1"/>
    <col min="12038" max="12038" width="23.7109375" style="200" bestFit="1" customWidth="1"/>
    <col min="12039" max="12039" width="19.85546875" style="200" bestFit="1" customWidth="1"/>
    <col min="12040" max="12040" width="5.7109375" style="200" bestFit="1" customWidth="1"/>
    <col min="12041" max="12043" width="4.7109375" style="200" bestFit="1" customWidth="1"/>
    <col min="12044" max="12044" width="6.7109375" style="200" bestFit="1" customWidth="1"/>
    <col min="12045" max="12045" width="11.42578125" style="200"/>
    <col min="12046" max="12046" width="39.7109375" style="200" bestFit="1" customWidth="1"/>
    <col min="12047" max="12047" width="25" style="200" bestFit="1" customWidth="1"/>
    <col min="12048" max="12048" width="7.140625" style="200" bestFit="1" customWidth="1"/>
    <col min="12049" max="12288" width="11.42578125" style="200"/>
    <col min="12289" max="12289" width="3.5703125" style="200" customWidth="1"/>
    <col min="12290" max="12290" width="59" style="200" customWidth="1"/>
    <col min="12291" max="12291" width="22.140625" style="200" bestFit="1" customWidth="1"/>
    <col min="12292" max="12292" width="33" style="200" customWidth="1"/>
    <col min="12293" max="12293" width="14.42578125" style="200" bestFit="1" customWidth="1"/>
    <col min="12294" max="12294" width="23.7109375" style="200" bestFit="1" customWidth="1"/>
    <col min="12295" max="12295" width="19.85546875" style="200" bestFit="1" customWidth="1"/>
    <col min="12296" max="12296" width="5.7109375" style="200" bestFit="1" customWidth="1"/>
    <col min="12297" max="12299" width="4.7109375" style="200" bestFit="1" customWidth="1"/>
    <col min="12300" max="12300" width="6.7109375" style="200" bestFit="1" customWidth="1"/>
    <col min="12301" max="12301" width="11.42578125" style="200"/>
    <col min="12302" max="12302" width="39.7109375" style="200" bestFit="1" customWidth="1"/>
    <col min="12303" max="12303" width="25" style="200" bestFit="1" customWidth="1"/>
    <col min="12304" max="12304" width="7.140625" style="200" bestFit="1" customWidth="1"/>
    <col min="12305" max="12544" width="11.42578125" style="200"/>
    <col min="12545" max="12545" width="3.5703125" style="200" customWidth="1"/>
    <col min="12546" max="12546" width="59" style="200" customWidth="1"/>
    <col min="12547" max="12547" width="22.140625" style="200" bestFit="1" customWidth="1"/>
    <col min="12548" max="12548" width="33" style="200" customWidth="1"/>
    <col min="12549" max="12549" width="14.42578125" style="200" bestFit="1" customWidth="1"/>
    <col min="12550" max="12550" width="23.7109375" style="200" bestFit="1" customWidth="1"/>
    <col min="12551" max="12551" width="19.85546875" style="200" bestFit="1" customWidth="1"/>
    <col min="12552" max="12552" width="5.7109375" style="200" bestFit="1" customWidth="1"/>
    <col min="12553" max="12555" width="4.7109375" style="200" bestFit="1" customWidth="1"/>
    <col min="12556" max="12556" width="6.7109375" style="200" bestFit="1" customWidth="1"/>
    <col min="12557" max="12557" width="11.42578125" style="200"/>
    <col min="12558" max="12558" width="39.7109375" style="200" bestFit="1" customWidth="1"/>
    <col min="12559" max="12559" width="25" style="200" bestFit="1" customWidth="1"/>
    <col min="12560" max="12560" width="7.140625" style="200" bestFit="1" customWidth="1"/>
    <col min="12561" max="12800" width="11.42578125" style="200"/>
    <col min="12801" max="12801" width="3.5703125" style="200" customWidth="1"/>
    <col min="12802" max="12802" width="59" style="200" customWidth="1"/>
    <col min="12803" max="12803" width="22.140625" style="200" bestFit="1" customWidth="1"/>
    <col min="12804" max="12804" width="33" style="200" customWidth="1"/>
    <col min="12805" max="12805" width="14.42578125" style="200" bestFit="1" customWidth="1"/>
    <col min="12806" max="12806" width="23.7109375" style="200" bestFit="1" customWidth="1"/>
    <col min="12807" max="12807" width="19.85546875" style="200" bestFit="1" customWidth="1"/>
    <col min="12808" max="12808" width="5.7109375" style="200" bestFit="1" customWidth="1"/>
    <col min="12809" max="12811" width="4.7109375" style="200" bestFit="1" customWidth="1"/>
    <col min="12812" max="12812" width="6.7109375" style="200" bestFit="1" customWidth="1"/>
    <col min="12813" max="12813" width="11.42578125" style="200"/>
    <col min="12814" max="12814" width="39.7109375" style="200" bestFit="1" customWidth="1"/>
    <col min="12815" max="12815" width="25" style="200" bestFit="1" customWidth="1"/>
    <col min="12816" max="12816" width="7.140625" style="200" bestFit="1" customWidth="1"/>
    <col min="12817" max="13056" width="11.42578125" style="200"/>
    <col min="13057" max="13057" width="3.5703125" style="200" customWidth="1"/>
    <col min="13058" max="13058" width="59" style="200" customWidth="1"/>
    <col min="13059" max="13059" width="22.140625" style="200" bestFit="1" customWidth="1"/>
    <col min="13060" max="13060" width="33" style="200" customWidth="1"/>
    <col min="13061" max="13061" width="14.42578125" style="200" bestFit="1" customWidth="1"/>
    <col min="13062" max="13062" width="23.7109375" style="200" bestFit="1" customWidth="1"/>
    <col min="13063" max="13063" width="19.85546875" style="200" bestFit="1" customWidth="1"/>
    <col min="13064" max="13064" width="5.7109375" style="200" bestFit="1" customWidth="1"/>
    <col min="13065" max="13067" width="4.7109375" style="200" bestFit="1" customWidth="1"/>
    <col min="13068" max="13068" width="6.7109375" style="200" bestFit="1" customWidth="1"/>
    <col min="13069" max="13069" width="11.42578125" style="200"/>
    <col min="13070" max="13070" width="39.7109375" style="200" bestFit="1" customWidth="1"/>
    <col min="13071" max="13071" width="25" style="200" bestFit="1" customWidth="1"/>
    <col min="13072" max="13072" width="7.140625" style="200" bestFit="1" customWidth="1"/>
    <col min="13073" max="13312" width="11.42578125" style="200"/>
    <col min="13313" max="13313" width="3.5703125" style="200" customWidth="1"/>
    <col min="13314" max="13314" width="59" style="200" customWidth="1"/>
    <col min="13315" max="13315" width="22.140625" style="200" bestFit="1" customWidth="1"/>
    <col min="13316" max="13316" width="33" style="200" customWidth="1"/>
    <col min="13317" max="13317" width="14.42578125" style="200" bestFit="1" customWidth="1"/>
    <col min="13318" max="13318" width="23.7109375" style="200" bestFit="1" customWidth="1"/>
    <col min="13319" max="13319" width="19.85546875" style="200" bestFit="1" customWidth="1"/>
    <col min="13320" max="13320" width="5.7109375" style="200" bestFit="1" customWidth="1"/>
    <col min="13321" max="13323" width="4.7109375" style="200" bestFit="1" customWidth="1"/>
    <col min="13324" max="13324" width="6.7109375" style="200" bestFit="1" customWidth="1"/>
    <col min="13325" max="13325" width="11.42578125" style="200"/>
    <col min="13326" max="13326" width="39.7109375" style="200" bestFit="1" customWidth="1"/>
    <col min="13327" max="13327" width="25" style="200" bestFit="1" customWidth="1"/>
    <col min="13328" max="13328" width="7.140625" style="200" bestFit="1" customWidth="1"/>
    <col min="13329" max="13568" width="11.42578125" style="200"/>
    <col min="13569" max="13569" width="3.5703125" style="200" customWidth="1"/>
    <col min="13570" max="13570" width="59" style="200" customWidth="1"/>
    <col min="13571" max="13571" width="22.140625" style="200" bestFit="1" customWidth="1"/>
    <col min="13572" max="13572" width="33" style="200" customWidth="1"/>
    <col min="13573" max="13573" width="14.42578125" style="200" bestFit="1" customWidth="1"/>
    <col min="13574" max="13574" width="23.7109375" style="200" bestFit="1" customWidth="1"/>
    <col min="13575" max="13575" width="19.85546875" style="200" bestFit="1" customWidth="1"/>
    <col min="13576" max="13576" width="5.7109375" style="200" bestFit="1" customWidth="1"/>
    <col min="13577" max="13579" width="4.7109375" style="200" bestFit="1" customWidth="1"/>
    <col min="13580" max="13580" width="6.7109375" style="200" bestFit="1" customWidth="1"/>
    <col min="13581" max="13581" width="11.42578125" style="200"/>
    <col min="13582" max="13582" width="39.7109375" style="200" bestFit="1" customWidth="1"/>
    <col min="13583" max="13583" width="25" style="200" bestFit="1" customWidth="1"/>
    <col min="13584" max="13584" width="7.140625" style="200" bestFit="1" customWidth="1"/>
    <col min="13585" max="13824" width="11.42578125" style="200"/>
    <col min="13825" max="13825" width="3.5703125" style="200" customWidth="1"/>
    <col min="13826" max="13826" width="59" style="200" customWidth="1"/>
    <col min="13827" max="13827" width="22.140625" style="200" bestFit="1" customWidth="1"/>
    <col min="13828" max="13828" width="33" style="200" customWidth="1"/>
    <col min="13829" max="13829" width="14.42578125" style="200" bestFit="1" customWidth="1"/>
    <col min="13830" max="13830" width="23.7109375" style="200" bestFit="1" customWidth="1"/>
    <col min="13831" max="13831" width="19.85546875" style="200" bestFit="1" customWidth="1"/>
    <col min="13832" max="13832" width="5.7109375" style="200" bestFit="1" customWidth="1"/>
    <col min="13833" max="13835" width="4.7109375" style="200" bestFit="1" customWidth="1"/>
    <col min="13836" max="13836" width="6.7109375" style="200" bestFit="1" customWidth="1"/>
    <col min="13837" max="13837" width="11.42578125" style="200"/>
    <col min="13838" max="13838" width="39.7109375" style="200" bestFit="1" customWidth="1"/>
    <col min="13839" max="13839" width="25" style="200" bestFit="1" customWidth="1"/>
    <col min="13840" max="13840" width="7.140625" style="200" bestFit="1" customWidth="1"/>
    <col min="13841" max="14080" width="11.42578125" style="200"/>
    <col min="14081" max="14081" width="3.5703125" style="200" customWidth="1"/>
    <col min="14082" max="14082" width="59" style="200" customWidth="1"/>
    <col min="14083" max="14083" width="22.140625" style="200" bestFit="1" customWidth="1"/>
    <col min="14084" max="14084" width="33" style="200" customWidth="1"/>
    <col min="14085" max="14085" width="14.42578125" style="200" bestFit="1" customWidth="1"/>
    <col min="14086" max="14086" width="23.7109375" style="200" bestFit="1" customWidth="1"/>
    <col min="14087" max="14087" width="19.85546875" style="200" bestFit="1" customWidth="1"/>
    <col min="14088" max="14088" width="5.7109375" style="200" bestFit="1" customWidth="1"/>
    <col min="14089" max="14091" width="4.7109375" style="200" bestFit="1" customWidth="1"/>
    <col min="14092" max="14092" width="6.7109375" style="200" bestFit="1" customWidth="1"/>
    <col min="14093" max="14093" width="11.42578125" style="200"/>
    <col min="14094" max="14094" width="39.7109375" style="200" bestFit="1" customWidth="1"/>
    <col min="14095" max="14095" width="25" style="200" bestFit="1" customWidth="1"/>
    <col min="14096" max="14096" width="7.140625" style="200" bestFit="1" customWidth="1"/>
    <col min="14097" max="14336" width="11.42578125" style="200"/>
    <col min="14337" max="14337" width="3.5703125" style="200" customWidth="1"/>
    <col min="14338" max="14338" width="59" style="200" customWidth="1"/>
    <col min="14339" max="14339" width="22.140625" style="200" bestFit="1" customWidth="1"/>
    <col min="14340" max="14340" width="33" style="200" customWidth="1"/>
    <col min="14341" max="14341" width="14.42578125" style="200" bestFit="1" customWidth="1"/>
    <col min="14342" max="14342" width="23.7109375" style="200" bestFit="1" customWidth="1"/>
    <col min="14343" max="14343" width="19.85546875" style="200" bestFit="1" customWidth="1"/>
    <col min="14344" max="14344" width="5.7109375" style="200" bestFit="1" customWidth="1"/>
    <col min="14345" max="14347" width="4.7109375" style="200" bestFit="1" customWidth="1"/>
    <col min="14348" max="14348" width="6.7109375" style="200" bestFit="1" customWidth="1"/>
    <col min="14349" max="14349" width="11.42578125" style="200"/>
    <col min="14350" max="14350" width="39.7109375" style="200" bestFit="1" customWidth="1"/>
    <col min="14351" max="14351" width="25" style="200" bestFit="1" customWidth="1"/>
    <col min="14352" max="14352" width="7.140625" style="200" bestFit="1" customWidth="1"/>
    <col min="14353" max="14592" width="11.42578125" style="200"/>
    <col min="14593" max="14593" width="3.5703125" style="200" customWidth="1"/>
    <col min="14594" max="14594" width="59" style="200" customWidth="1"/>
    <col min="14595" max="14595" width="22.140625" style="200" bestFit="1" customWidth="1"/>
    <col min="14596" max="14596" width="33" style="200" customWidth="1"/>
    <col min="14597" max="14597" width="14.42578125" style="200" bestFit="1" customWidth="1"/>
    <col min="14598" max="14598" width="23.7109375" style="200" bestFit="1" customWidth="1"/>
    <col min="14599" max="14599" width="19.85546875" style="200" bestFit="1" customWidth="1"/>
    <col min="14600" max="14600" width="5.7109375" style="200" bestFit="1" customWidth="1"/>
    <col min="14601" max="14603" width="4.7109375" style="200" bestFit="1" customWidth="1"/>
    <col min="14604" max="14604" width="6.7109375" style="200" bestFit="1" customWidth="1"/>
    <col min="14605" max="14605" width="11.42578125" style="200"/>
    <col min="14606" max="14606" width="39.7109375" style="200" bestFit="1" customWidth="1"/>
    <col min="14607" max="14607" width="25" style="200" bestFit="1" customWidth="1"/>
    <col min="14608" max="14608" width="7.140625" style="200" bestFit="1" customWidth="1"/>
    <col min="14609" max="14848" width="11.42578125" style="200"/>
    <col min="14849" max="14849" width="3.5703125" style="200" customWidth="1"/>
    <col min="14850" max="14850" width="59" style="200" customWidth="1"/>
    <col min="14851" max="14851" width="22.140625" style="200" bestFit="1" customWidth="1"/>
    <col min="14852" max="14852" width="33" style="200" customWidth="1"/>
    <col min="14853" max="14853" width="14.42578125" style="200" bestFit="1" customWidth="1"/>
    <col min="14854" max="14854" width="23.7109375" style="200" bestFit="1" customWidth="1"/>
    <col min="14855" max="14855" width="19.85546875" style="200" bestFit="1" customWidth="1"/>
    <col min="14856" max="14856" width="5.7109375" style="200" bestFit="1" customWidth="1"/>
    <col min="14857" max="14859" width="4.7109375" style="200" bestFit="1" customWidth="1"/>
    <col min="14860" max="14860" width="6.7109375" style="200" bestFit="1" customWidth="1"/>
    <col min="14861" max="14861" width="11.42578125" style="200"/>
    <col min="14862" max="14862" width="39.7109375" style="200" bestFit="1" customWidth="1"/>
    <col min="14863" max="14863" width="25" style="200" bestFit="1" customWidth="1"/>
    <col min="14864" max="14864" width="7.140625" style="200" bestFit="1" customWidth="1"/>
    <col min="14865" max="15104" width="11.42578125" style="200"/>
    <col min="15105" max="15105" width="3.5703125" style="200" customWidth="1"/>
    <col min="15106" max="15106" width="59" style="200" customWidth="1"/>
    <col min="15107" max="15107" width="22.140625" style="200" bestFit="1" customWidth="1"/>
    <col min="15108" max="15108" width="33" style="200" customWidth="1"/>
    <col min="15109" max="15109" width="14.42578125" style="200" bestFit="1" customWidth="1"/>
    <col min="15110" max="15110" width="23.7109375" style="200" bestFit="1" customWidth="1"/>
    <col min="15111" max="15111" width="19.85546875" style="200" bestFit="1" customWidth="1"/>
    <col min="15112" max="15112" width="5.7109375" style="200" bestFit="1" customWidth="1"/>
    <col min="15113" max="15115" width="4.7109375" style="200" bestFit="1" customWidth="1"/>
    <col min="15116" max="15116" width="6.7109375" style="200" bestFit="1" customWidth="1"/>
    <col min="15117" max="15117" width="11.42578125" style="200"/>
    <col min="15118" max="15118" width="39.7109375" style="200" bestFit="1" customWidth="1"/>
    <col min="15119" max="15119" width="25" style="200" bestFit="1" customWidth="1"/>
    <col min="15120" max="15120" width="7.140625" style="200" bestFit="1" customWidth="1"/>
    <col min="15121" max="15360" width="11.42578125" style="200"/>
    <col min="15361" max="15361" width="3.5703125" style="200" customWidth="1"/>
    <col min="15362" max="15362" width="59" style="200" customWidth="1"/>
    <col min="15363" max="15363" width="22.140625" style="200" bestFit="1" customWidth="1"/>
    <col min="15364" max="15364" width="33" style="200" customWidth="1"/>
    <col min="15365" max="15365" width="14.42578125" style="200" bestFit="1" customWidth="1"/>
    <col min="15366" max="15366" width="23.7109375" style="200" bestFit="1" customWidth="1"/>
    <col min="15367" max="15367" width="19.85546875" style="200" bestFit="1" customWidth="1"/>
    <col min="15368" max="15368" width="5.7109375" style="200" bestFit="1" customWidth="1"/>
    <col min="15369" max="15371" width="4.7109375" style="200" bestFit="1" customWidth="1"/>
    <col min="15372" max="15372" width="6.7109375" style="200" bestFit="1" customWidth="1"/>
    <col min="15373" max="15373" width="11.42578125" style="200"/>
    <col min="15374" max="15374" width="39.7109375" style="200" bestFit="1" customWidth="1"/>
    <col min="15375" max="15375" width="25" style="200" bestFit="1" customWidth="1"/>
    <col min="15376" max="15376" width="7.140625" style="200" bestFit="1" customWidth="1"/>
    <col min="15377" max="15616" width="11.42578125" style="200"/>
    <col min="15617" max="15617" width="3.5703125" style="200" customWidth="1"/>
    <col min="15618" max="15618" width="59" style="200" customWidth="1"/>
    <col min="15619" max="15619" width="22.140625" style="200" bestFit="1" customWidth="1"/>
    <col min="15620" max="15620" width="33" style="200" customWidth="1"/>
    <col min="15621" max="15621" width="14.42578125" style="200" bestFit="1" customWidth="1"/>
    <col min="15622" max="15622" width="23.7109375" style="200" bestFit="1" customWidth="1"/>
    <col min="15623" max="15623" width="19.85546875" style="200" bestFit="1" customWidth="1"/>
    <col min="15624" max="15624" width="5.7109375" style="200" bestFit="1" customWidth="1"/>
    <col min="15625" max="15627" width="4.7109375" style="200" bestFit="1" customWidth="1"/>
    <col min="15628" max="15628" width="6.7109375" style="200" bestFit="1" customWidth="1"/>
    <col min="15629" max="15629" width="11.42578125" style="200"/>
    <col min="15630" max="15630" width="39.7109375" style="200" bestFit="1" customWidth="1"/>
    <col min="15631" max="15631" width="25" style="200" bestFit="1" customWidth="1"/>
    <col min="15632" max="15632" width="7.140625" style="200" bestFit="1" customWidth="1"/>
    <col min="15633" max="15872" width="11.42578125" style="200"/>
    <col min="15873" max="15873" width="3.5703125" style="200" customWidth="1"/>
    <col min="15874" max="15874" width="59" style="200" customWidth="1"/>
    <col min="15875" max="15875" width="22.140625" style="200" bestFit="1" customWidth="1"/>
    <col min="15876" max="15876" width="33" style="200" customWidth="1"/>
    <col min="15877" max="15877" width="14.42578125" style="200" bestFit="1" customWidth="1"/>
    <col min="15878" max="15878" width="23.7109375" style="200" bestFit="1" customWidth="1"/>
    <col min="15879" max="15879" width="19.85546875" style="200" bestFit="1" customWidth="1"/>
    <col min="15880" max="15880" width="5.7109375" style="200" bestFit="1" customWidth="1"/>
    <col min="15881" max="15883" width="4.7109375" style="200" bestFit="1" customWidth="1"/>
    <col min="15884" max="15884" width="6.7109375" style="200" bestFit="1" customWidth="1"/>
    <col min="15885" max="15885" width="11.42578125" style="200"/>
    <col min="15886" max="15886" width="39.7109375" style="200" bestFit="1" customWidth="1"/>
    <col min="15887" max="15887" width="25" style="200" bestFit="1" customWidth="1"/>
    <col min="15888" max="15888" width="7.140625" style="200" bestFit="1" customWidth="1"/>
    <col min="15889" max="16128" width="11.42578125" style="200"/>
    <col min="16129" max="16129" width="3.5703125" style="200" customWidth="1"/>
    <col min="16130" max="16130" width="59" style="200" customWidth="1"/>
    <col min="16131" max="16131" width="22.140625" style="200" bestFit="1" customWidth="1"/>
    <col min="16132" max="16132" width="33" style="200" customWidth="1"/>
    <col min="16133" max="16133" width="14.42578125" style="200" bestFit="1" customWidth="1"/>
    <col min="16134" max="16134" width="23.7109375" style="200" bestFit="1" customWidth="1"/>
    <col min="16135" max="16135" width="19.85546875" style="200" bestFit="1" customWidth="1"/>
    <col min="16136" max="16136" width="5.7109375" style="200" bestFit="1" customWidth="1"/>
    <col min="16137" max="16139" width="4.7109375" style="200" bestFit="1" customWidth="1"/>
    <col min="16140" max="16140" width="6.7109375" style="200" bestFit="1" customWidth="1"/>
    <col min="16141" max="16141" width="11.42578125" style="200"/>
    <col min="16142" max="16142" width="39.7109375" style="200" bestFit="1" customWidth="1"/>
    <col min="16143" max="16143" width="25" style="200" bestFit="1" customWidth="1"/>
    <col min="16144" max="16144" width="7.140625" style="200" bestFit="1" customWidth="1"/>
    <col min="16145" max="16374" width="11.42578125" style="200"/>
    <col min="16375" max="16377" width="11.42578125" style="200" customWidth="1"/>
    <col min="16378" max="16384" width="11.42578125" style="200"/>
  </cols>
  <sheetData>
    <row r="1" spans="1:15">
      <c r="A1" s="204"/>
      <c r="B1" s="204"/>
      <c r="C1" s="204"/>
      <c r="D1" s="204"/>
      <c r="E1" s="204"/>
      <c r="F1" s="204"/>
      <c r="G1" s="204"/>
      <c r="H1" s="204"/>
      <c r="I1" s="204"/>
      <c r="J1" s="204"/>
      <c r="K1" s="204"/>
      <c r="L1" s="204"/>
      <c r="M1" s="204"/>
      <c r="N1" s="204"/>
      <c r="O1" s="204"/>
    </row>
    <row r="2" spans="1:15" ht="15">
      <c r="B2" s="205"/>
      <c r="L2" s="205"/>
      <c r="M2" s="205"/>
      <c r="N2" s="205"/>
      <c r="O2" s="205"/>
    </row>
    <row r="3" spans="1:15" ht="15.75" thickBot="1">
      <c r="B3" s="205"/>
      <c r="C3" s="206"/>
      <c r="D3" s="206"/>
      <c r="E3" s="207"/>
      <c r="F3" s="207"/>
      <c r="G3" s="207"/>
      <c r="H3" s="207"/>
      <c r="I3" s="207"/>
      <c r="J3" s="207"/>
      <c r="K3" s="207"/>
      <c r="L3" s="205"/>
      <c r="M3" s="205"/>
      <c r="N3" s="205"/>
      <c r="O3" s="205"/>
    </row>
    <row r="4" spans="1:15" ht="15.75" thickBot="1">
      <c r="B4" s="205"/>
      <c r="C4" s="861" t="s">
        <v>471</v>
      </c>
      <c r="D4" s="861"/>
      <c r="E4" s="862"/>
      <c r="F4" s="885" t="s">
        <v>472</v>
      </c>
      <c r="G4" s="886"/>
      <c r="H4" s="886"/>
      <c r="I4" s="886"/>
      <c r="J4" s="886"/>
      <c r="K4" s="886"/>
      <c r="L4" s="887"/>
      <c r="M4" s="205"/>
      <c r="N4" s="205"/>
      <c r="O4" s="205"/>
    </row>
    <row r="5" spans="1:15" ht="15">
      <c r="B5" s="207"/>
      <c r="C5" s="206"/>
      <c r="D5" s="206"/>
      <c r="E5" s="208"/>
      <c r="F5" s="207"/>
      <c r="G5" s="207"/>
      <c r="H5" s="207"/>
      <c r="I5" s="207"/>
      <c r="J5" s="207"/>
      <c r="K5" s="208"/>
      <c r="L5" s="209"/>
      <c r="M5" s="209"/>
      <c r="N5" s="209"/>
      <c r="O5" s="207"/>
    </row>
    <row r="6" spans="1:15" ht="15">
      <c r="B6" s="210"/>
      <c r="C6" s="210"/>
      <c r="D6" s="211"/>
      <c r="E6" s="211"/>
      <c r="F6" s="211"/>
      <c r="G6" s="211"/>
      <c r="H6" s="211"/>
      <c r="I6" s="211"/>
      <c r="J6" s="211"/>
      <c r="K6" s="211"/>
      <c r="L6" s="211"/>
      <c r="M6" s="211"/>
      <c r="N6" s="211"/>
      <c r="O6" s="211"/>
    </row>
    <row r="7" spans="1:15" ht="15.75" customHeight="1">
      <c r="A7" s="208"/>
      <c r="B7" s="208"/>
      <c r="C7" s="204"/>
      <c r="D7" s="204"/>
      <c r="E7" s="204"/>
      <c r="F7" s="204"/>
      <c r="G7" s="204"/>
      <c r="H7" s="204"/>
      <c r="I7" s="204"/>
      <c r="J7" s="204"/>
      <c r="K7" s="204"/>
      <c r="L7" s="204"/>
      <c r="M7" s="204"/>
      <c r="N7" s="204"/>
      <c r="O7" s="212"/>
    </row>
    <row r="8" spans="1:15" ht="15.75" customHeight="1" thickBot="1">
      <c r="A8" s="208"/>
      <c r="B8" s="208"/>
      <c r="C8" s="204"/>
      <c r="D8" s="204"/>
      <c r="E8" s="204"/>
      <c r="F8" s="204"/>
      <c r="G8" s="204"/>
      <c r="H8" s="204"/>
      <c r="I8" s="204"/>
      <c r="J8" s="204"/>
      <c r="K8" s="204"/>
      <c r="L8" s="204"/>
      <c r="M8" s="204"/>
      <c r="N8" s="212"/>
    </row>
    <row r="9" spans="1:15" s="213" customFormat="1" ht="79.5" customHeight="1" thickBot="1">
      <c r="A9" s="866" t="s">
        <v>85</v>
      </c>
      <c r="B9" s="868" t="s">
        <v>1</v>
      </c>
      <c r="C9" s="868" t="s">
        <v>2</v>
      </c>
      <c r="D9" s="868" t="s">
        <v>3</v>
      </c>
      <c r="E9" s="870" t="s">
        <v>473</v>
      </c>
      <c r="F9" s="872" t="s">
        <v>4</v>
      </c>
      <c r="G9" s="873"/>
      <c r="H9" s="873"/>
      <c r="I9" s="874"/>
      <c r="J9" s="866" t="s">
        <v>5</v>
      </c>
      <c r="K9" s="876" t="s">
        <v>474</v>
      </c>
      <c r="L9" s="877"/>
      <c r="M9" s="878" t="s">
        <v>16</v>
      </c>
      <c r="N9" s="558"/>
    </row>
    <row r="10" spans="1:15" s="213" customFormat="1" ht="50.25" customHeight="1" thickBot="1">
      <c r="A10" s="875"/>
      <c r="B10" s="869"/>
      <c r="C10" s="869"/>
      <c r="D10" s="869"/>
      <c r="E10" s="871"/>
      <c r="F10" s="203" t="s">
        <v>6</v>
      </c>
      <c r="G10" s="202" t="s">
        <v>7</v>
      </c>
      <c r="H10" s="202" t="s">
        <v>8</v>
      </c>
      <c r="I10" s="201" t="s">
        <v>9</v>
      </c>
      <c r="J10" s="875"/>
      <c r="K10" s="215" t="s">
        <v>89</v>
      </c>
      <c r="L10" s="216" t="s">
        <v>10</v>
      </c>
      <c r="M10" s="879"/>
    </row>
    <row r="11" spans="1:15" ht="1.5" customHeight="1" thickBot="1">
      <c r="A11" s="890"/>
      <c r="B11" s="293"/>
      <c r="C11" s="294"/>
      <c r="D11" s="295"/>
      <c r="E11" s="296"/>
      <c r="F11" s="297"/>
      <c r="G11" s="298"/>
      <c r="H11" s="298"/>
      <c r="I11" s="299"/>
      <c r="J11" s="300"/>
      <c r="K11" s="901"/>
      <c r="L11" s="901"/>
      <c r="M11" s="899"/>
    </row>
    <row r="12" spans="1:15" ht="66.75" hidden="1" customHeight="1" thickBot="1">
      <c r="A12" s="891"/>
      <c r="B12" s="302"/>
      <c r="C12" s="303"/>
      <c r="D12" s="303"/>
      <c r="E12" s="304"/>
      <c r="F12" s="305"/>
      <c r="G12" s="305"/>
      <c r="H12" s="306"/>
      <c r="I12" s="307"/>
      <c r="J12" s="308"/>
      <c r="K12" s="902"/>
      <c r="L12" s="902"/>
      <c r="M12" s="900"/>
    </row>
    <row r="13" spans="1:15" ht="68.25" customHeight="1">
      <c r="A13" s="892" t="s">
        <v>475</v>
      </c>
      <c r="B13" s="334" t="s">
        <v>476</v>
      </c>
      <c r="C13" s="226" t="s">
        <v>333</v>
      </c>
      <c r="D13" s="335" t="s">
        <v>477</v>
      </c>
      <c r="E13" s="336" t="s">
        <v>478</v>
      </c>
      <c r="F13" s="327">
        <v>0.25</v>
      </c>
      <c r="G13" s="328">
        <v>0.25</v>
      </c>
      <c r="H13" s="328">
        <v>0.25</v>
      </c>
      <c r="I13" s="251">
        <v>0.25</v>
      </c>
      <c r="J13" s="337" t="s">
        <v>479</v>
      </c>
      <c r="K13" s="309"/>
      <c r="L13" s="309"/>
      <c r="M13" s="338">
        <v>2000000</v>
      </c>
    </row>
    <row r="14" spans="1:15" ht="94.5" customHeight="1">
      <c r="A14" s="893"/>
      <c r="B14" s="225" t="s">
        <v>480</v>
      </c>
      <c r="C14" s="226" t="s">
        <v>333</v>
      </c>
      <c r="D14" s="227" t="s">
        <v>335</v>
      </c>
      <c r="E14" s="228" t="s">
        <v>336</v>
      </c>
      <c r="F14" s="229">
        <v>0</v>
      </c>
      <c r="G14" s="230">
        <v>0</v>
      </c>
      <c r="H14" s="230">
        <v>0</v>
      </c>
      <c r="I14" s="231">
        <v>1</v>
      </c>
      <c r="J14" s="232" t="s">
        <v>337</v>
      </c>
      <c r="K14" s="233"/>
      <c r="L14" s="233"/>
      <c r="M14" s="234">
        <v>800000</v>
      </c>
    </row>
    <row r="15" spans="1:15" ht="81.75" customHeight="1">
      <c r="A15" s="893"/>
      <c r="B15" s="235" t="s">
        <v>481</v>
      </c>
      <c r="C15" s="236" t="s">
        <v>333</v>
      </c>
      <c r="D15" s="237" t="s">
        <v>338</v>
      </c>
      <c r="E15" s="238" t="s">
        <v>339</v>
      </c>
      <c r="F15" s="229">
        <v>0</v>
      </c>
      <c r="G15" s="230">
        <v>2</v>
      </c>
      <c r="H15" s="230">
        <v>2</v>
      </c>
      <c r="I15" s="231">
        <v>0</v>
      </c>
      <c r="J15" s="239" t="s">
        <v>340</v>
      </c>
      <c r="K15" s="233"/>
      <c r="L15" s="233"/>
      <c r="M15" s="338">
        <v>2000000</v>
      </c>
    </row>
    <row r="16" spans="1:15" ht="81.75" customHeight="1" thickBot="1">
      <c r="A16" s="894"/>
      <c r="B16" s="220" t="s">
        <v>482</v>
      </c>
      <c r="C16" s="240" t="s">
        <v>333</v>
      </c>
      <c r="D16" s="221" t="s">
        <v>341</v>
      </c>
      <c r="E16" s="241" t="s">
        <v>342</v>
      </c>
      <c r="F16" s="242">
        <v>0.25</v>
      </c>
      <c r="G16" s="243">
        <v>0.25</v>
      </c>
      <c r="H16" s="243">
        <v>0.25</v>
      </c>
      <c r="I16" s="244">
        <v>0.25</v>
      </c>
      <c r="J16" s="245" t="s">
        <v>343</v>
      </c>
      <c r="K16" s="246"/>
      <c r="L16" s="246"/>
      <c r="M16" s="338">
        <v>31528000</v>
      </c>
    </row>
    <row r="17" spans="1:13" ht="118.5" customHeight="1">
      <c r="A17" s="892" t="s">
        <v>483</v>
      </c>
      <c r="B17" s="223" t="s">
        <v>484</v>
      </c>
      <c r="C17" s="217" t="s">
        <v>333</v>
      </c>
      <c r="D17" s="217" t="s">
        <v>345</v>
      </c>
      <c r="E17" s="248" t="s">
        <v>485</v>
      </c>
      <c r="F17" s="249">
        <v>0.2</v>
      </c>
      <c r="G17" s="250">
        <v>0.2</v>
      </c>
      <c r="H17" s="250">
        <v>0.2</v>
      </c>
      <c r="I17" s="251">
        <v>0.2</v>
      </c>
      <c r="J17" s="219" t="s">
        <v>346</v>
      </c>
      <c r="K17" s="252"/>
      <c r="L17" s="252"/>
      <c r="M17" s="224">
        <v>100000</v>
      </c>
    </row>
    <row r="18" spans="1:13" ht="66" customHeight="1">
      <c r="A18" s="893"/>
      <c r="B18" s="253" t="s">
        <v>486</v>
      </c>
      <c r="C18" s="226" t="s">
        <v>333</v>
      </c>
      <c r="D18" s="227" t="s">
        <v>347</v>
      </c>
      <c r="E18" s="254" t="s">
        <v>487</v>
      </c>
      <c r="F18" s="255">
        <v>0</v>
      </c>
      <c r="G18" s="256">
        <v>0</v>
      </c>
      <c r="H18" s="256">
        <v>1</v>
      </c>
      <c r="I18" s="257">
        <v>0</v>
      </c>
      <c r="J18" s="232" t="s">
        <v>346</v>
      </c>
      <c r="K18" s="233"/>
      <c r="L18" s="233"/>
      <c r="M18" s="234">
        <v>500000</v>
      </c>
    </row>
    <row r="19" spans="1:13" ht="78.75" customHeight="1" thickBot="1">
      <c r="A19" s="894"/>
      <c r="B19" s="220" t="s">
        <v>488</v>
      </c>
      <c r="C19" s="221" t="s">
        <v>333</v>
      </c>
      <c r="D19" s="221" t="s">
        <v>348</v>
      </c>
      <c r="E19" s="258" t="s">
        <v>489</v>
      </c>
      <c r="F19" s="259">
        <v>0</v>
      </c>
      <c r="G19" s="260">
        <v>1</v>
      </c>
      <c r="H19" s="260">
        <v>1</v>
      </c>
      <c r="I19" s="261">
        <v>1</v>
      </c>
      <c r="J19" s="245" t="s">
        <v>349</v>
      </c>
      <c r="K19" s="246"/>
      <c r="L19" s="246"/>
      <c r="M19" s="247">
        <v>100000</v>
      </c>
    </row>
    <row r="20" spans="1:13" ht="1.5" customHeight="1" thickBot="1">
      <c r="A20" s="897"/>
      <c r="B20" s="310"/>
      <c r="C20" s="311"/>
      <c r="D20" s="312"/>
      <c r="E20" s="313"/>
      <c r="F20" s="314"/>
      <c r="G20" s="315"/>
      <c r="H20" s="315"/>
      <c r="I20" s="316"/>
      <c r="J20" s="317"/>
      <c r="K20" s="283"/>
      <c r="L20" s="283"/>
      <c r="M20" s="318"/>
    </row>
    <row r="21" spans="1:13" ht="136.5" hidden="1" customHeight="1" thickBot="1">
      <c r="A21" s="898"/>
      <c r="B21" s="319"/>
      <c r="C21" s="303"/>
      <c r="D21" s="320"/>
      <c r="E21" s="321"/>
      <c r="F21" s="322"/>
      <c r="G21" s="322"/>
      <c r="H21" s="322"/>
      <c r="I21" s="322"/>
      <c r="J21" s="323"/>
      <c r="K21" s="324"/>
      <c r="L21" s="324"/>
      <c r="M21" s="325"/>
    </row>
    <row r="22" spans="1:13" ht="136.5" customHeight="1" thickBot="1">
      <c r="A22" s="339" t="s">
        <v>490</v>
      </c>
      <c r="B22" s="340" t="s">
        <v>491</v>
      </c>
      <c r="C22" s="341" t="s">
        <v>352</v>
      </c>
      <c r="D22" s="342" t="s">
        <v>492</v>
      </c>
      <c r="E22" s="436" t="s">
        <v>493</v>
      </c>
      <c r="F22" s="435">
        <v>0</v>
      </c>
      <c r="G22" s="328">
        <v>0</v>
      </c>
      <c r="H22" s="328">
        <v>0</v>
      </c>
      <c r="I22" s="251">
        <v>0.3</v>
      </c>
      <c r="J22" s="219" t="s">
        <v>494</v>
      </c>
      <c r="K22" s="252"/>
      <c r="L22" s="252"/>
      <c r="M22" s="903">
        <v>600000</v>
      </c>
    </row>
    <row r="23" spans="1:13" ht="151.5" customHeight="1" thickBot="1">
      <c r="A23" s="344" t="s">
        <v>495</v>
      </c>
      <c r="B23" s="345" t="s">
        <v>496</v>
      </c>
      <c r="C23" s="341" t="s">
        <v>352</v>
      </c>
      <c r="D23" s="342" t="s">
        <v>497</v>
      </c>
      <c r="E23" s="436" t="s">
        <v>498</v>
      </c>
      <c r="F23" s="346">
        <v>0</v>
      </c>
      <c r="G23" s="256">
        <v>0</v>
      </c>
      <c r="H23" s="264">
        <v>0</v>
      </c>
      <c r="I23" s="437">
        <v>0.3</v>
      </c>
      <c r="J23" s="347" t="s">
        <v>353</v>
      </c>
      <c r="K23" s="348"/>
      <c r="L23" s="348"/>
      <c r="M23" s="904"/>
    </row>
    <row r="24" spans="1:13" ht="151.5" customHeight="1">
      <c r="A24" s="349" t="s">
        <v>499</v>
      </c>
      <c r="B24" s="350" t="s">
        <v>500</v>
      </c>
      <c r="C24" s="341" t="s">
        <v>352</v>
      </c>
      <c r="D24" s="343" t="s">
        <v>501</v>
      </c>
      <c r="E24" s="351" t="s">
        <v>502</v>
      </c>
      <c r="F24" s="265">
        <v>0.25</v>
      </c>
      <c r="G24" s="265">
        <v>0.25</v>
      </c>
      <c r="H24" s="265">
        <v>0.25</v>
      </c>
      <c r="I24" s="265">
        <v>0.25</v>
      </c>
      <c r="J24" s="347" t="s">
        <v>503</v>
      </c>
      <c r="K24" s="348"/>
      <c r="L24" s="348"/>
      <c r="M24" s="905"/>
    </row>
    <row r="25" spans="1:13" ht="151.5" customHeight="1" thickBot="1">
      <c r="A25" s="349" t="s">
        <v>504</v>
      </c>
      <c r="B25" s="253" t="s">
        <v>505</v>
      </c>
      <c r="C25" s="352" t="s">
        <v>352</v>
      </c>
      <c r="D25" s="343" t="s">
        <v>506</v>
      </c>
      <c r="E25" s="343" t="s">
        <v>507</v>
      </c>
      <c r="F25" s="353">
        <v>0</v>
      </c>
      <c r="G25" s="332">
        <v>1</v>
      </c>
      <c r="H25" s="332">
        <v>0</v>
      </c>
      <c r="I25" s="198">
        <v>0</v>
      </c>
      <c r="J25" s="232" t="s">
        <v>508</v>
      </c>
      <c r="K25" s="233"/>
      <c r="L25" s="233"/>
      <c r="M25" s="266">
        <v>7000000</v>
      </c>
    </row>
    <row r="26" spans="1:13" ht="129.75" customHeight="1" thickBot="1">
      <c r="A26" s="909" t="s">
        <v>509</v>
      </c>
      <c r="B26" s="355" t="s">
        <v>510</v>
      </c>
      <c r="C26" s="356" t="s">
        <v>352</v>
      </c>
      <c r="D26" s="343" t="s">
        <v>511</v>
      </c>
      <c r="E26" s="357" t="s">
        <v>512</v>
      </c>
      <c r="F26" s="270">
        <v>0</v>
      </c>
      <c r="G26" s="271">
        <v>0</v>
      </c>
      <c r="H26" s="271">
        <v>0</v>
      </c>
      <c r="I26" s="281">
        <v>1</v>
      </c>
      <c r="J26" s="358" t="s">
        <v>22</v>
      </c>
      <c r="K26" s="359"/>
      <c r="L26" s="359"/>
      <c r="M26" s="360"/>
    </row>
    <row r="27" spans="1:13" ht="129.75" customHeight="1" thickBot="1">
      <c r="A27" s="910"/>
      <c r="B27" s="361" t="s">
        <v>513</v>
      </c>
      <c r="C27" s="227" t="s">
        <v>352</v>
      </c>
      <c r="D27" s="362" t="s">
        <v>514</v>
      </c>
      <c r="E27" s="357" t="s">
        <v>515</v>
      </c>
      <c r="F27" s="256">
        <v>0</v>
      </c>
      <c r="G27" s="256">
        <v>0</v>
      </c>
      <c r="H27" s="256">
        <v>0</v>
      </c>
      <c r="I27" s="256">
        <v>3</v>
      </c>
      <c r="J27" s="227" t="s">
        <v>22</v>
      </c>
      <c r="K27" s="233"/>
      <c r="L27" s="233"/>
      <c r="M27" s="354"/>
    </row>
    <row r="28" spans="1:13" ht="98.25" customHeight="1" thickBot="1">
      <c r="A28" s="363" t="s">
        <v>516</v>
      </c>
      <c r="B28" s="350" t="s">
        <v>517</v>
      </c>
      <c r="C28" s="240" t="s">
        <v>352</v>
      </c>
      <c r="D28" s="343" t="s">
        <v>501</v>
      </c>
      <c r="E28" s="364" t="s">
        <v>518</v>
      </c>
      <c r="F28" s="365">
        <v>0</v>
      </c>
      <c r="G28" s="366">
        <v>1</v>
      </c>
      <c r="H28" s="367">
        <v>0</v>
      </c>
      <c r="I28" s="368">
        <v>0</v>
      </c>
      <c r="J28" s="369" t="s">
        <v>270</v>
      </c>
      <c r="K28" s="370"/>
      <c r="L28" s="370"/>
      <c r="M28" s="286">
        <v>35750234.810000002</v>
      </c>
    </row>
    <row r="29" spans="1:13" ht="82.5" customHeight="1">
      <c r="A29" s="916" t="s">
        <v>519</v>
      </c>
      <c r="B29" s="371" t="s">
        <v>520</v>
      </c>
      <c r="C29" s="372" t="s">
        <v>521</v>
      </c>
      <c r="D29" s="373" t="s">
        <v>522</v>
      </c>
      <c r="E29" s="374" t="s">
        <v>523</v>
      </c>
      <c r="F29" s="375">
        <v>0.25</v>
      </c>
      <c r="G29" s="376">
        <v>0.25</v>
      </c>
      <c r="H29" s="377">
        <v>0.25</v>
      </c>
      <c r="I29" s="378">
        <v>0.25</v>
      </c>
      <c r="J29" s="379" t="s">
        <v>524</v>
      </c>
      <c r="K29" s="252"/>
      <c r="L29" s="252"/>
      <c r="M29" s="918">
        <v>12000000</v>
      </c>
    </row>
    <row r="30" spans="1:13" ht="71.25">
      <c r="A30" s="916"/>
      <c r="B30" s="380" t="s">
        <v>525</v>
      </c>
      <c r="C30" s="227" t="s">
        <v>526</v>
      </c>
      <c r="D30" s="262" t="s">
        <v>527</v>
      </c>
      <c r="E30" s="276" t="s">
        <v>528</v>
      </c>
      <c r="F30" s="265">
        <v>0.05</v>
      </c>
      <c r="G30" s="265">
        <v>0.05</v>
      </c>
      <c r="H30" s="265">
        <v>0</v>
      </c>
      <c r="I30" s="265">
        <v>0</v>
      </c>
      <c r="J30" s="227" t="s">
        <v>529</v>
      </c>
      <c r="K30" s="233"/>
      <c r="L30" s="233"/>
      <c r="M30" s="919"/>
    </row>
    <row r="31" spans="1:13" ht="78.75" customHeight="1">
      <c r="A31" s="916"/>
      <c r="B31" s="381" t="s">
        <v>530</v>
      </c>
      <c r="C31" s="382" t="s">
        <v>526</v>
      </c>
      <c r="D31" s="262" t="s">
        <v>531</v>
      </c>
      <c r="E31" s="276" t="s">
        <v>532</v>
      </c>
      <c r="F31" s="256">
        <v>0</v>
      </c>
      <c r="G31" s="265">
        <v>0.15</v>
      </c>
      <c r="H31" s="383">
        <v>0</v>
      </c>
      <c r="I31" s="383">
        <v>0.1</v>
      </c>
      <c r="J31" s="384" t="s">
        <v>533</v>
      </c>
      <c r="K31" s="233"/>
      <c r="L31" s="233"/>
      <c r="M31" s="919"/>
    </row>
    <row r="32" spans="1:13" ht="83.25" customHeight="1" thickBot="1">
      <c r="A32" s="916"/>
      <c r="B32" s="385" t="s">
        <v>534</v>
      </c>
      <c r="C32" s="386" t="s">
        <v>535</v>
      </c>
      <c r="D32" s="326" t="s">
        <v>531</v>
      </c>
      <c r="E32" s="387" t="s">
        <v>536</v>
      </c>
      <c r="F32" s="388">
        <v>0</v>
      </c>
      <c r="G32" s="388">
        <v>0</v>
      </c>
      <c r="H32" s="388">
        <v>0.05</v>
      </c>
      <c r="I32" s="388">
        <v>0.05</v>
      </c>
      <c r="J32" s="301" t="s">
        <v>533</v>
      </c>
      <c r="K32" s="359"/>
      <c r="L32" s="359"/>
      <c r="M32" s="919"/>
    </row>
    <row r="33" spans="1:15" ht="57.75" thickBot="1">
      <c r="A33" s="917"/>
      <c r="B33" s="389" t="s">
        <v>537</v>
      </c>
      <c r="C33" s="221" t="s">
        <v>526</v>
      </c>
      <c r="D33" s="263" t="s">
        <v>538</v>
      </c>
      <c r="E33" s="438" t="s">
        <v>539</v>
      </c>
      <c r="F33" s="242">
        <v>0</v>
      </c>
      <c r="G33" s="439">
        <v>0.1</v>
      </c>
      <c r="H33" s="439">
        <v>0.15</v>
      </c>
      <c r="I33" s="269">
        <v>0.25</v>
      </c>
      <c r="J33" s="390" t="s">
        <v>540</v>
      </c>
      <c r="K33" s="246"/>
      <c r="L33" s="246"/>
      <c r="M33" s="920"/>
    </row>
    <row r="34" spans="1:15" ht="85.5">
      <c r="A34" s="914" t="s">
        <v>541</v>
      </c>
      <c r="B34" s="391" t="s">
        <v>542</v>
      </c>
      <c r="C34" s="392" t="s">
        <v>543</v>
      </c>
      <c r="D34" s="392" t="s">
        <v>357</v>
      </c>
      <c r="E34" s="393" t="s">
        <v>358</v>
      </c>
      <c r="F34" s="394">
        <v>0.25</v>
      </c>
      <c r="G34" s="395">
        <v>0.25</v>
      </c>
      <c r="H34" s="396">
        <v>0.25</v>
      </c>
      <c r="I34" s="368">
        <v>0.25</v>
      </c>
      <c r="J34" s="397" t="s">
        <v>270</v>
      </c>
      <c r="K34" s="398"/>
      <c r="L34" s="398"/>
      <c r="M34" s="399">
        <v>15000000</v>
      </c>
    </row>
    <row r="35" spans="1:15" ht="91.5" customHeight="1" thickBot="1">
      <c r="A35" s="915"/>
      <c r="B35" s="400" t="s">
        <v>544</v>
      </c>
      <c r="C35" s="237" t="s">
        <v>543</v>
      </c>
      <c r="D35" s="237" t="s">
        <v>357</v>
      </c>
      <c r="E35" s="401" t="s">
        <v>358</v>
      </c>
      <c r="F35" s="383">
        <v>0.25</v>
      </c>
      <c r="G35" s="383">
        <v>0.25</v>
      </c>
      <c r="H35" s="265">
        <v>0.25</v>
      </c>
      <c r="I35" s="383">
        <v>0.25</v>
      </c>
      <c r="J35" s="237" t="s">
        <v>270</v>
      </c>
      <c r="K35" s="402"/>
      <c r="L35" s="402"/>
      <c r="M35" s="403">
        <v>15000000</v>
      </c>
    </row>
    <row r="36" spans="1:15" ht="89.25" customHeight="1">
      <c r="A36" s="911" t="s">
        <v>545</v>
      </c>
      <c r="B36" s="225" t="s">
        <v>360</v>
      </c>
      <c r="C36" s="227" t="s">
        <v>356</v>
      </c>
      <c r="D36" s="227" t="s">
        <v>361</v>
      </c>
      <c r="E36" s="441" t="s">
        <v>546</v>
      </c>
      <c r="F36" s="440">
        <v>0</v>
      </c>
      <c r="G36" s="440">
        <v>0.25</v>
      </c>
      <c r="H36" s="437">
        <v>0.25</v>
      </c>
      <c r="I36" s="383">
        <v>0</v>
      </c>
      <c r="J36" s="227" t="s">
        <v>346</v>
      </c>
      <c r="K36" s="233"/>
      <c r="L36" s="233"/>
      <c r="M36" s="404">
        <v>70000</v>
      </c>
    </row>
    <row r="37" spans="1:15" ht="72" thickBot="1">
      <c r="A37" s="913"/>
      <c r="B37" s="405" t="s">
        <v>547</v>
      </c>
      <c r="C37" s="221" t="s">
        <v>356</v>
      </c>
      <c r="D37" s="221" t="s">
        <v>362</v>
      </c>
      <c r="E37" s="258" t="s">
        <v>548</v>
      </c>
      <c r="F37" s="277">
        <v>0.25</v>
      </c>
      <c r="G37" s="268">
        <v>0.25</v>
      </c>
      <c r="H37" s="243">
        <v>0.25</v>
      </c>
      <c r="I37" s="269">
        <v>0.25</v>
      </c>
      <c r="J37" s="245" t="s">
        <v>363</v>
      </c>
      <c r="K37" s="246"/>
      <c r="L37" s="246"/>
      <c r="M37" s="406">
        <v>25000</v>
      </c>
    </row>
    <row r="38" spans="1:15" ht="107.25" customHeight="1">
      <c r="A38" s="911" t="s">
        <v>549</v>
      </c>
      <c r="B38" s="223" t="s">
        <v>550</v>
      </c>
      <c r="C38" s="217" t="s">
        <v>356</v>
      </c>
      <c r="D38" s="217" t="s">
        <v>365</v>
      </c>
      <c r="E38" s="443" t="s">
        <v>551</v>
      </c>
      <c r="F38" s="407">
        <v>0.25</v>
      </c>
      <c r="G38" s="408">
        <v>0.25</v>
      </c>
      <c r="H38" s="278">
        <v>0.25</v>
      </c>
      <c r="I38" s="409">
        <v>0.25</v>
      </c>
      <c r="J38" s="219" t="s">
        <v>552</v>
      </c>
      <c r="K38" s="252"/>
      <c r="L38" s="252"/>
      <c r="M38" s="279">
        <v>120000</v>
      </c>
    </row>
    <row r="39" spans="1:15" ht="128.25">
      <c r="A39" s="912"/>
      <c r="B39" s="253" t="s">
        <v>366</v>
      </c>
      <c r="C39" s="227" t="s">
        <v>356</v>
      </c>
      <c r="D39" s="227" t="s">
        <v>553</v>
      </c>
      <c r="E39" s="254" t="s">
        <v>367</v>
      </c>
      <c r="F39" s="275">
        <v>0</v>
      </c>
      <c r="G39" s="272">
        <v>0</v>
      </c>
      <c r="H39" s="332">
        <v>0.1</v>
      </c>
      <c r="I39" s="267">
        <v>0</v>
      </c>
      <c r="J39" s="232" t="s">
        <v>368</v>
      </c>
      <c r="K39" s="233"/>
      <c r="L39" s="233"/>
      <c r="M39" s="266">
        <v>50000</v>
      </c>
    </row>
    <row r="40" spans="1:15" ht="71.25">
      <c r="A40" s="912"/>
      <c r="B40" s="253" t="s">
        <v>369</v>
      </c>
      <c r="C40" s="227" t="s">
        <v>356</v>
      </c>
      <c r="D40" s="227" t="s">
        <v>370</v>
      </c>
      <c r="E40" s="254" t="s">
        <v>371</v>
      </c>
      <c r="F40" s="270">
        <v>0</v>
      </c>
      <c r="G40" s="271">
        <v>0</v>
      </c>
      <c r="H40" s="280">
        <v>1</v>
      </c>
      <c r="I40" s="281">
        <v>2</v>
      </c>
      <c r="J40" s="232" t="s">
        <v>346</v>
      </c>
      <c r="K40" s="233"/>
      <c r="L40" s="233"/>
      <c r="M40" s="266">
        <v>80000</v>
      </c>
    </row>
    <row r="41" spans="1:15" ht="70.5" customHeight="1">
      <c r="A41" s="912"/>
      <c r="B41" s="235" t="s">
        <v>372</v>
      </c>
      <c r="C41" s="237" t="s">
        <v>356</v>
      </c>
      <c r="D41" s="237" t="s">
        <v>373</v>
      </c>
      <c r="E41" s="282" t="s">
        <v>374</v>
      </c>
      <c r="F41" s="270">
        <v>0</v>
      </c>
      <c r="G41" s="271">
        <v>0</v>
      </c>
      <c r="H41" s="280">
        <v>0</v>
      </c>
      <c r="I41" s="281">
        <v>1</v>
      </c>
      <c r="J41" s="239" t="s">
        <v>346</v>
      </c>
      <c r="K41" s="283"/>
      <c r="L41" s="233"/>
      <c r="M41" s="266">
        <v>150000</v>
      </c>
    </row>
    <row r="42" spans="1:15" ht="78.75" hidden="1" customHeight="1">
      <c r="A42" s="912"/>
      <c r="B42" s="253"/>
      <c r="C42" s="227"/>
      <c r="D42" s="227"/>
      <c r="E42" s="254"/>
      <c r="F42" s="270"/>
      <c r="G42" s="271"/>
      <c r="H42" s="280"/>
      <c r="I42" s="281"/>
      <c r="J42" s="232"/>
      <c r="K42" s="283"/>
      <c r="L42" s="233"/>
      <c r="M42" s="266"/>
    </row>
    <row r="43" spans="1:15" ht="71.25" hidden="1" customHeight="1">
      <c r="A43" s="912"/>
      <c r="B43" s="253"/>
      <c r="C43" s="227"/>
      <c r="D43" s="227"/>
      <c r="E43" s="276"/>
      <c r="F43" s="256"/>
      <c r="G43" s="256"/>
      <c r="H43" s="264"/>
      <c r="I43" s="256"/>
      <c r="J43" s="227"/>
      <c r="K43" s="283"/>
      <c r="L43" s="233"/>
      <c r="M43" s="266"/>
    </row>
    <row r="44" spans="1:15" ht="72" thickBot="1">
      <c r="A44" s="913"/>
      <c r="B44" s="220" t="s">
        <v>554</v>
      </c>
      <c r="C44" s="221" t="s">
        <v>356</v>
      </c>
      <c r="D44" s="221" t="s">
        <v>555</v>
      </c>
      <c r="E44" s="410" t="s">
        <v>377</v>
      </c>
      <c r="F44" s="260"/>
      <c r="G44" s="260">
        <v>1</v>
      </c>
      <c r="H44" s="411">
        <v>1</v>
      </c>
      <c r="I44" s="260">
        <v>1</v>
      </c>
      <c r="J44" s="221" t="s">
        <v>378</v>
      </c>
      <c r="K44" s="324"/>
      <c r="L44" s="246"/>
      <c r="M44" s="412">
        <v>1200000</v>
      </c>
    </row>
    <row r="45" spans="1:15" ht="70.5" customHeight="1">
      <c r="A45" s="906" t="s">
        <v>556</v>
      </c>
      <c r="B45" s="284" t="s">
        <v>557</v>
      </c>
      <c r="C45" s="217" t="s">
        <v>356</v>
      </c>
      <c r="D45" s="217" t="s">
        <v>375</v>
      </c>
      <c r="E45" s="218" t="s">
        <v>376</v>
      </c>
      <c r="F45" s="413">
        <v>0</v>
      </c>
      <c r="G45" s="414">
        <v>0</v>
      </c>
      <c r="H45" s="415">
        <v>1</v>
      </c>
      <c r="I45" s="416">
        <v>0</v>
      </c>
      <c r="J45" s="219" t="s">
        <v>380</v>
      </c>
      <c r="K45" s="252"/>
      <c r="L45" s="252"/>
      <c r="M45" s="279">
        <v>1600000</v>
      </c>
    </row>
    <row r="46" spans="1:15" ht="102.75" hidden="1" customHeight="1" thickBot="1">
      <c r="A46" s="907"/>
      <c r="B46" s="285"/>
      <c r="C46" s="237"/>
      <c r="D46" s="237"/>
      <c r="E46" s="282"/>
      <c r="F46" s="270"/>
      <c r="G46" s="271"/>
      <c r="H46" s="280">
        <v>0</v>
      </c>
      <c r="I46" s="267"/>
      <c r="J46" s="239"/>
      <c r="K46" s="283"/>
      <c r="L46" s="233"/>
      <c r="M46" s="286"/>
    </row>
    <row r="47" spans="1:15" ht="71.25">
      <c r="A47" s="907"/>
      <c r="B47" s="225" t="s">
        <v>558</v>
      </c>
      <c r="C47" s="227" t="s">
        <v>356</v>
      </c>
      <c r="D47" s="227" t="s">
        <v>381</v>
      </c>
      <c r="E47" s="444" t="s">
        <v>559</v>
      </c>
      <c r="F47" s="270">
        <v>0</v>
      </c>
      <c r="G47" s="332">
        <v>0.5</v>
      </c>
      <c r="H47" s="280">
        <v>0</v>
      </c>
      <c r="I47" s="267">
        <v>0.5</v>
      </c>
      <c r="J47" s="232" t="s">
        <v>383</v>
      </c>
      <c r="K47" s="233"/>
      <c r="L47" s="233"/>
      <c r="M47" s="266">
        <v>15000000</v>
      </c>
      <c r="N47" s="199"/>
      <c r="O47" s="199"/>
    </row>
    <row r="48" spans="1:15" ht="85.5">
      <c r="A48" s="907"/>
      <c r="B48" s="285" t="s">
        <v>560</v>
      </c>
      <c r="C48" s="237" t="s">
        <v>543</v>
      </c>
      <c r="D48" s="237" t="s">
        <v>384</v>
      </c>
      <c r="E48" s="282" t="s">
        <v>382</v>
      </c>
      <c r="F48" s="333">
        <v>0.2</v>
      </c>
      <c r="G48" s="332">
        <v>0.2</v>
      </c>
      <c r="H48" s="332">
        <v>0.2</v>
      </c>
      <c r="I48" s="267">
        <v>0.2</v>
      </c>
      <c r="J48" s="232" t="s">
        <v>385</v>
      </c>
      <c r="K48" s="233"/>
      <c r="L48" s="233"/>
      <c r="M48" s="266">
        <v>12500000</v>
      </c>
    </row>
    <row r="49" spans="1:15" ht="71.25">
      <c r="A49" s="907"/>
      <c r="B49" s="253" t="s">
        <v>561</v>
      </c>
      <c r="C49" s="227" t="s">
        <v>356</v>
      </c>
      <c r="D49" s="227" t="s">
        <v>375</v>
      </c>
      <c r="E49" s="254" t="s">
        <v>376</v>
      </c>
      <c r="F49" s="270">
        <v>0</v>
      </c>
      <c r="G49" s="270">
        <v>0</v>
      </c>
      <c r="H49" s="280">
        <v>1</v>
      </c>
      <c r="I49" s="281">
        <v>0</v>
      </c>
      <c r="J49" s="232" t="s">
        <v>380</v>
      </c>
      <c r="K49" s="233"/>
      <c r="L49" s="233"/>
      <c r="M49" s="266">
        <v>2000000</v>
      </c>
    </row>
    <row r="50" spans="1:15" ht="72" thickBot="1">
      <c r="A50" s="908"/>
      <c r="B50" s="417" t="s">
        <v>562</v>
      </c>
      <c r="C50" s="227" t="s">
        <v>356</v>
      </c>
      <c r="D50" s="273" t="s">
        <v>386</v>
      </c>
      <c r="E50" s="418" t="s">
        <v>387</v>
      </c>
      <c r="F50" s="419">
        <v>0</v>
      </c>
      <c r="G50" s="271">
        <v>0</v>
      </c>
      <c r="H50" s="273">
        <v>1</v>
      </c>
      <c r="I50" s="281">
        <v>0</v>
      </c>
      <c r="J50" s="358" t="s">
        <v>388</v>
      </c>
      <c r="K50" s="246"/>
      <c r="L50" s="246"/>
      <c r="M50" s="420">
        <v>15000000</v>
      </c>
    </row>
    <row r="51" spans="1:15" ht="83.25" customHeight="1" thickBot="1">
      <c r="A51" s="895" t="s">
        <v>563</v>
      </c>
      <c r="B51" s="253" t="s">
        <v>564</v>
      </c>
      <c r="C51" s="227" t="s">
        <v>356</v>
      </c>
      <c r="D51" s="227" t="s">
        <v>397</v>
      </c>
      <c r="E51" s="254" t="s">
        <v>398</v>
      </c>
      <c r="F51" s="275">
        <v>0</v>
      </c>
      <c r="G51" s="272">
        <v>0</v>
      </c>
      <c r="H51" s="290">
        <v>0.5</v>
      </c>
      <c r="I51" s="267">
        <v>0.5</v>
      </c>
      <c r="J51" s="232" t="s">
        <v>399</v>
      </c>
      <c r="K51" s="252"/>
      <c r="L51" s="252"/>
      <c r="M51" s="234">
        <v>500000</v>
      </c>
    </row>
    <row r="52" spans="1:15" ht="84" customHeight="1">
      <c r="A52" s="896"/>
      <c r="B52" s="225" t="s">
        <v>565</v>
      </c>
      <c r="C52" s="227" t="s">
        <v>356</v>
      </c>
      <c r="D52" s="227" t="s">
        <v>400</v>
      </c>
      <c r="E52" s="274" t="s">
        <v>566</v>
      </c>
      <c r="F52" s="265">
        <v>0.2</v>
      </c>
      <c r="G52" s="265">
        <v>0.2</v>
      </c>
      <c r="H52" s="265">
        <v>0.2</v>
      </c>
      <c r="I52" s="267">
        <v>0.2</v>
      </c>
      <c r="J52" s="232" t="s">
        <v>401</v>
      </c>
      <c r="K52" s="252"/>
      <c r="L52" s="252"/>
      <c r="M52" s="234">
        <v>800000</v>
      </c>
    </row>
    <row r="53" spans="1:15" ht="89.25" customHeight="1" thickBot="1">
      <c r="A53" s="896"/>
      <c r="B53" s="405" t="s">
        <v>567</v>
      </c>
      <c r="C53" s="227" t="s">
        <v>356</v>
      </c>
      <c r="D53" s="221" t="s">
        <v>402</v>
      </c>
      <c r="E53" s="274" t="s">
        <v>403</v>
      </c>
      <c r="F53" s="242">
        <v>0.1</v>
      </c>
      <c r="G53" s="243">
        <v>0.3</v>
      </c>
      <c r="H53" s="243">
        <v>0.3</v>
      </c>
      <c r="I53" s="244">
        <v>0.3</v>
      </c>
      <c r="J53" s="245" t="s">
        <v>404</v>
      </c>
      <c r="K53" s="246"/>
      <c r="L53" s="246"/>
      <c r="M53" s="247">
        <v>3000000</v>
      </c>
    </row>
    <row r="54" spans="1:15" ht="15" hidden="1" customHeight="1" thickBot="1">
      <c r="A54" s="204"/>
      <c r="B54" s="284"/>
      <c r="C54" s="217"/>
      <c r="D54" s="217"/>
      <c r="E54" s="218"/>
      <c r="F54" s="288"/>
      <c r="G54" s="278"/>
      <c r="H54" s="278"/>
      <c r="I54" s="287"/>
      <c r="J54" s="219"/>
      <c r="K54" s="252"/>
      <c r="L54" s="252"/>
      <c r="M54" s="289"/>
    </row>
    <row r="55" spans="1:15" ht="90" customHeight="1" thickBot="1">
      <c r="A55" s="329" t="s">
        <v>568</v>
      </c>
      <c r="B55" s="220" t="s">
        <v>569</v>
      </c>
      <c r="C55" s="221" t="s">
        <v>390</v>
      </c>
      <c r="D55" s="221" t="s">
        <v>392</v>
      </c>
      <c r="E55" s="258" t="s">
        <v>393</v>
      </c>
      <c r="F55" s="275">
        <v>0</v>
      </c>
      <c r="G55" s="272">
        <v>0</v>
      </c>
      <c r="H55" s="290">
        <v>0</v>
      </c>
      <c r="I55" s="267">
        <v>1</v>
      </c>
      <c r="J55" s="222" t="s">
        <v>394</v>
      </c>
      <c r="K55" s="233"/>
      <c r="L55" s="233"/>
      <c r="M55" s="234">
        <v>100000</v>
      </c>
    </row>
    <row r="56" spans="1:15" ht="2.25" hidden="1" customHeight="1" thickBot="1">
      <c r="A56" s="330"/>
      <c r="B56" s="225"/>
      <c r="C56" s="227"/>
      <c r="D56" s="227"/>
      <c r="E56" s="254"/>
      <c r="F56" s="275"/>
      <c r="G56" s="272"/>
      <c r="H56" s="290"/>
      <c r="I56" s="267"/>
      <c r="J56" s="232"/>
      <c r="K56" s="233"/>
      <c r="L56" s="233"/>
      <c r="M56" s="291"/>
    </row>
    <row r="57" spans="1:15" ht="15.75" hidden="1" thickBot="1">
      <c r="A57" s="331"/>
      <c r="B57" s="204"/>
      <c r="C57" s="204"/>
      <c r="D57" s="204"/>
      <c r="E57" s="204"/>
      <c r="F57" s="277"/>
      <c r="G57" s="268"/>
      <c r="H57" s="292"/>
      <c r="I57" s="269"/>
      <c r="J57" s="204"/>
      <c r="K57" s="246"/>
      <c r="L57" s="246"/>
      <c r="M57" s="247"/>
    </row>
    <row r="58" spans="1:15" ht="93.75" customHeight="1" thickBot="1">
      <c r="A58" s="421" t="s">
        <v>570</v>
      </c>
      <c r="B58" s="422" t="s">
        <v>571</v>
      </c>
      <c r="C58" s="423" t="s">
        <v>396</v>
      </c>
      <c r="D58" s="423" t="s">
        <v>406</v>
      </c>
      <c r="E58" s="276" t="s">
        <v>407</v>
      </c>
      <c r="F58" s="424">
        <v>0.25</v>
      </c>
      <c r="G58" s="425">
        <v>0.25</v>
      </c>
      <c r="H58" s="426">
        <v>0.25</v>
      </c>
      <c r="I58" s="425">
        <v>0.25</v>
      </c>
      <c r="J58" s="423" t="s">
        <v>408</v>
      </c>
      <c r="K58" s="427"/>
      <c r="L58" s="427"/>
      <c r="M58" s="428">
        <v>1500000</v>
      </c>
    </row>
    <row r="59" spans="1:15" ht="60.75" thickBot="1">
      <c r="A59" s="429" t="s">
        <v>572</v>
      </c>
      <c r="B59" s="422" t="s">
        <v>573</v>
      </c>
      <c r="C59" s="423" t="s">
        <v>396</v>
      </c>
      <c r="D59" s="423" t="s">
        <v>410</v>
      </c>
      <c r="E59" s="442" t="s">
        <v>411</v>
      </c>
      <c r="F59" s="430">
        <v>0</v>
      </c>
      <c r="G59" s="430">
        <v>0</v>
      </c>
      <c r="H59" s="430">
        <v>0</v>
      </c>
      <c r="I59" s="431">
        <v>0.8</v>
      </c>
      <c r="J59" s="432" t="s">
        <v>391</v>
      </c>
      <c r="K59" s="427"/>
      <c r="L59" s="427"/>
      <c r="M59" s="433">
        <v>27825420.329999998</v>
      </c>
    </row>
    <row r="60" spans="1:15" ht="45.75" thickBot="1">
      <c r="A60" s="421" t="s">
        <v>574</v>
      </c>
      <c r="B60" s="422" t="s">
        <v>575</v>
      </c>
      <c r="C60" s="423" t="s">
        <v>576</v>
      </c>
      <c r="D60" s="434" t="s">
        <v>413</v>
      </c>
      <c r="E60" s="434" t="s">
        <v>415</v>
      </c>
      <c r="F60" s="430">
        <v>0</v>
      </c>
      <c r="G60" s="430">
        <v>0</v>
      </c>
      <c r="H60" s="430">
        <v>0</v>
      </c>
      <c r="I60" s="431">
        <v>1</v>
      </c>
      <c r="J60" s="434" t="s">
        <v>386</v>
      </c>
      <c r="K60" s="427"/>
      <c r="L60" s="427"/>
      <c r="M60" s="286">
        <v>35750234.810000002</v>
      </c>
    </row>
    <row r="61" spans="1:15" ht="15">
      <c r="M61" s="214">
        <f>SUM(M11:M60)</f>
        <v>239648889.94999999</v>
      </c>
    </row>
    <row r="62" spans="1:15">
      <c r="A62" s="204"/>
      <c r="B62" s="204"/>
      <c r="C62" s="204"/>
      <c r="D62" s="204"/>
      <c r="E62" s="204"/>
      <c r="F62" s="459"/>
      <c r="G62" s="459"/>
      <c r="H62" s="459"/>
      <c r="I62" s="459"/>
      <c r="J62" s="204"/>
      <c r="K62" s="204"/>
      <c r="L62" s="204"/>
      <c r="M62" s="204"/>
      <c r="N62" s="204"/>
      <c r="O62" s="204"/>
    </row>
    <row r="63" spans="1:15" ht="15">
      <c r="F63" s="460"/>
      <c r="G63" s="460"/>
      <c r="H63" s="460"/>
      <c r="I63" s="460"/>
      <c r="K63" s="205"/>
      <c r="L63" s="205"/>
      <c r="M63" s="205"/>
      <c r="N63" s="205"/>
      <c r="O63" s="205"/>
    </row>
    <row r="64" spans="1:15" ht="15">
      <c r="B64" s="206"/>
      <c r="C64" s="206"/>
      <c r="D64" s="207"/>
      <c r="E64" s="207"/>
      <c r="F64" s="461"/>
      <c r="G64" s="461"/>
      <c r="H64" s="461"/>
      <c r="I64" s="461"/>
      <c r="J64" s="207"/>
      <c r="K64" s="205"/>
      <c r="L64" s="205"/>
      <c r="M64" s="205"/>
      <c r="N64" s="205"/>
      <c r="O64" s="205"/>
    </row>
    <row r="65" spans="1:15" ht="15">
      <c r="B65" s="861"/>
      <c r="C65" s="861"/>
      <c r="D65" s="921"/>
      <c r="E65" s="205"/>
      <c r="F65" s="462"/>
      <c r="G65" s="462"/>
      <c r="H65" s="462"/>
      <c r="I65" s="462"/>
      <c r="J65" s="205"/>
      <c r="K65" s="205"/>
      <c r="L65" s="205"/>
      <c r="M65" s="205"/>
      <c r="N65" s="205"/>
      <c r="O65" s="205"/>
    </row>
    <row r="66" spans="1:15" ht="15">
      <c r="B66" s="206"/>
      <c r="C66" s="206"/>
      <c r="D66" s="207"/>
      <c r="E66" s="207"/>
      <c r="F66" s="461"/>
      <c r="G66" s="461"/>
      <c r="H66" s="461"/>
      <c r="I66" s="461"/>
      <c r="J66" s="207"/>
      <c r="K66" s="209"/>
      <c r="L66" s="209"/>
      <c r="M66" s="209"/>
      <c r="N66" s="209"/>
      <c r="O66" s="207"/>
    </row>
    <row r="67" spans="1:15" ht="30.75" thickBot="1">
      <c r="B67" s="922" t="s">
        <v>577</v>
      </c>
      <c r="C67" s="922"/>
      <c r="D67" s="464" t="s">
        <v>76</v>
      </c>
      <c r="E67" s="464"/>
      <c r="F67" s="465"/>
      <c r="G67" s="465"/>
      <c r="H67" s="465"/>
      <c r="I67" s="465"/>
      <c r="J67" s="464"/>
      <c r="K67" s="464"/>
      <c r="L67" s="464"/>
      <c r="M67" s="205"/>
      <c r="N67" s="205"/>
    </row>
    <row r="68" spans="1:15" ht="15">
      <c r="B68" s="210"/>
      <c r="C68" s="211"/>
      <c r="D68" s="211"/>
      <c r="E68" s="466"/>
      <c r="F68" s="467"/>
      <c r="G68" s="467"/>
      <c r="H68" s="467"/>
      <c r="I68" s="468"/>
      <c r="J68" s="211"/>
      <c r="K68" s="211"/>
      <c r="L68" s="466"/>
      <c r="M68" s="211"/>
      <c r="N68" s="211"/>
    </row>
    <row r="69" spans="1:15" ht="15">
      <c r="A69" s="208"/>
      <c r="B69" s="208"/>
      <c r="C69" s="204"/>
      <c r="D69" s="204"/>
      <c r="E69" s="204"/>
      <c r="F69" s="459"/>
      <c r="G69" s="459"/>
      <c r="H69" s="459"/>
      <c r="I69" s="459"/>
      <c r="J69" s="204"/>
      <c r="K69" s="204"/>
      <c r="L69" s="204"/>
      <c r="M69" s="204"/>
      <c r="N69" s="204"/>
      <c r="O69" s="212"/>
    </row>
    <row r="70" spans="1:15" ht="15" customHeight="1">
      <c r="A70" s="923" t="s">
        <v>85</v>
      </c>
      <c r="B70" s="923" t="s">
        <v>1</v>
      </c>
      <c r="C70" s="923" t="s">
        <v>2</v>
      </c>
      <c r="D70" s="923" t="s">
        <v>3</v>
      </c>
      <c r="E70" s="923" t="s">
        <v>578</v>
      </c>
      <c r="F70" s="927" t="s">
        <v>4</v>
      </c>
      <c r="G70" s="927"/>
      <c r="H70" s="927"/>
      <c r="I70" s="927"/>
      <c r="J70" s="923" t="s">
        <v>5</v>
      </c>
      <c r="K70" s="923" t="s">
        <v>86</v>
      </c>
      <c r="L70" s="923"/>
      <c r="M70" s="923" t="s">
        <v>16</v>
      </c>
    </row>
    <row r="71" spans="1:15" ht="15">
      <c r="A71" s="923"/>
      <c r="B71" s="923"/>
      <c r="C71" s="923"/>
      <c r="D71" s="923"/>
      <c r="E71" s="923"/>
      <c r="F71" s="559" t="s">
        <v>6</v>
      </c>
      <c r="G71" s="559" t="s">
        <v>7</v>
      </c>
      <c r="H71" s="559" t="s">
        <v>8</v>
      </c>
      <c r="I71" s="559" t="s">
        <v>9</v>
      </c>
      <c r="J71" s="923"/>
      <c r="K71" s="560" t="s">
        <v>89</v>
      </c>
      <c r="L71" s="561" t="s">
        <v>17</v>
      </c>
      <c r="M71" s="923"/>
    </row>
    <row r="72" spans="1:15" ht="60" customHeight="1">
      <c r="A72" s="924" t="s">
        <v>579</v>
      </c>
      <c r="B72" s="469" t="s">
        <v>580</v>
      </c>
      <c r="C72" s="469" t="s">
        <v>581</v>
      </c>
      <c r="D72" s="469" t="s">
        <v>582</v>
      </c>
      <c r="E72" s="470" t="s">
        <v>583</v>
      </c>
      <c r="F72" s="471">
        <v>0.25</v>
      </c>
      <c r="G72" s="471">
        <v>0.25</v>
      </c>
      <c r="H72" s="471">
        <v>0.25</v>
      </c>
      <c r="I72" s="471">
        <v>0.25</v>
      </c>
      <c r="J72" s="472" t="s">
        <v>584</v>
      </c>
      <c r="K72" s="925" t="s">
        <v>585</v>
      </c>
      <c r="L72" s="925" t="s">
        <v>586</v>
      </c>
      <c r="M72" s="926"/>
    </row>
    <row r="73" spans="1:15" ht="60">
      <c r="A73" s="924"/>
      <c r="B73" s="469" t="s">
        <v>587</v>
      </c>
      <c r="C73" s="469" t="s">
        <v>581</v>
      </c>
      <c r="D73" s="469" t="s">
        <v>588</v>
      </c>
      <c r="E73" s="470" t="s">
        <v>583</v>
      </c>
      <c r="F73" s="471">
        <v>0.25</v>
      </c>
      <c r="G73" s="471">
        <v>0.25</v>
      </c>
      <c r="H73" s="471">
        <v>0.25</v>
      </c>
      <c r="I73" s="471">
        <v>0.25</v>
      </c>
      <c r="J73" s="470" t="s">
        <v>589</v>
      </c>
      <c r="K73" s="925"/>
      <c r="L73" s="925"/>
      <c r="M73" s="926"/>
    </row>
    <row r="74" spans="1:15" ht="90">
      <c r="A74" s="924"/>
      <c r="B74" s="469" t="s">
        <v>590</v>
      </c>
      <c r="C74" s="469" t="s">
        <v>591</v>
      </c>
      <c r="D74" s="469" t="s">
        <v>592</v>
      </c>
      <c r="E74" s="470" t="s">
        <v>583</v>
      </c>
      <c r="F74" s="471">
        <v>0.25</v>
      </c>
      <c r="G74" s="471">
        <v>0.25</v>
      </c>
      <c r="H74" s="471">
        <v>0.25</v>
      </c>
      <c r="I74" s="471">
        <v>0.25</v>
      </c>
      <c r="J74" s="469" t="s">
        <v>593</v>
      </c>
      <c r="K74" s="925"/>
      <c r="L74" s="925"/>
      <c r="M74" s="926"/>
    </row>
    <row r="75" spans="1:15" ht="60">
      <c r="A75" s="924"/>
      <c r="B75" s="469" t="s">
        <v>594</v>
      </c>
      <c r="C75" s="469" t="s">
        <v>591</v>
      </c>
      <c r="D75" s="469" t="s">
        <v>595</v>
      </c>
      <c r="E75" s="470" t="s">
        <v>583</v>
      </c>
      <c r="F75" s="471">
        <v>0.25</v>
      </c>
      <c r="G75" s="471">
        <v>0.25</v>
      </c>
      <c r="H75" s="471">
        <v>0.25</v>
      </c>
      <c r="I75" s="471">
        <v>0.25</v>
      </c>
      <c r="J75" s="469" t="s">
        <v>596</v>
      </c>
      <c r="K75" s="925"/>
      <c r="L75" s="925"/>
      <c r="M75" s="926"/>
    </row>
    <row r="76" spans="1:15" ht="135">
      <c r="A76" s="473" t="s">
        <v>597</v>
      </c>
      <c r="B76" s="474" t="s">
        <v>598</v>
      </c>
      <c r="C76" s="469" t="s">
        <v>599</v>
      </c>
      <c r="D76" s="474" t="s">
        <v>600</v>
      </c>
      <c r="E76" s="470" t="s">
        <v>583</v>
      </c>
      <c r="F76" s="471">
        <v>0.25</v>
      </c>
      <c r="G76" s="471">
        <v>0.25</v>
      </c>
      <c r="H76" s="471">
        <v>0.25</v>
      </c>
      <c r="I76" s="471">
        <v>0.25</v>
      </c>
      <c r="J76" s="469" t="s">
        <v>601</v>
      </c>
      <c r="K76" s="475" t="s">
        <v>585</v>
      </c>
      <c r="L76" s="475" t="s">
        <v>602</v>
      </c>
      <c r="M76" s="477"/>
    </row>
    <row r="77" spans="1:15" ht="60">
      <c r="A77" s="473" t="s">
        <v>603</v>
      </c>
      <c r="B77" s="474" t="s">
        <v>604</v>
      </c>
      <c r="C77" s="469" t="s">
        <v>599</v>
      </c>
      <c r="D77" s="474" t="s">
        <v>605</v>
      </c>
      <c r="E77" s="470" t="s">
        <v>583</v>
      </c>
      <c r="F77" s="471">
        <v>0.25</v>
      </c>
      <c r="G77" s="471">
        <v>0.25</v>
      </c>
      <c r="H77" s="471">
        <v>0.25</v>
      </c>
      <c r="I77" s="471">
        <v>0.25</v>
      </c>
      <c r="J77" s="469" t="s">
        <v>606</v>
      </c>
      <c r="K77" s="476" t="s">
        <v>607</v>
      </c>
      <c r="L77" s="476" t="s">
        <v>608</v>
      </c>
      <c r="M77" s="478"/>
    </row>
    <row r="78" spans="1:15" ht="60">
      <c r="A78" s="928" t="s">
        <v>267</v>
      </c>
      <c r="B78" s="469" t="s">
        <v>609</v>
      </c>
      <c r="C78" s="469" t="s">
        <v>581</v>
      </c>
      <c r="D78" s="474" t="s">
        <v>610</v>
      </c>
      <c r="E78" s="470" t="s">
        <v>583</v>
      </c>
      <c r="F78" s="471">
        <v>0.25</v>
      </c>
      <c r="G78" s="471">
        <v>0.25</v>
      </c>
      <c r="H78" s="471">
        <v>0.25</v>
      </c>
      <c r="I78" s="471">
        <v>0.25</v>
      </c>
      <c r="J78" s="469" t="s">
        <v>606</v>
      </c>
      <c r="K78" s="930" t="s">
        <v>585</v>
      </c>
      <c r="L78" s="930" t="s">
        <v>611</v>
      </c>
      <c r="M78" s="926">
        <v>900000</v>
      </c>
    </row>
    <row r="79" spans="1:15" ht="60">
      <c r="A79" s="929"/>
      <c r="B79" s="469" t="s">
        <v>612</v>
      </c>
      <c r="C79" s="469" t="s">
        <v>581</v>
      </c>
      <c r="D79" s="474" t="s">
        <v>613</v>
      </c>
      <c r="E79" s="470" t="s">
        <v>583</v>
      </c>
      <c r="F79" s="471">
        <v>0.25</v>
      </c>
      <c r="G79" s="471">
        <v>0.25</v>
      </c>
      <c r="H79" s="471">
        <v>0.25</v>
      </c>
      <c r="I79" s="471">
        <v>0.25</v>
      </c>
      <c r="J79" s="469" t="s">
        <v>614</v>
      </c>
      <c r="K79" s="930"/>
      <c r="L79" s="930"/>
      <c r="M79" s="926"/>
    </row>
    <row r="80" spans="1:15" ht="60">
      <c r="A80" s="929"/>
      <c r="B80" s="469" t="s">
        <v>615</v>
      </c>
      <c r="C80" s="469" t="s">
        <v>581</v>
      </c>
      <c r="D80" s="474" t="s">
        <v>616</v>
      </c>
      <c r="E80" s="470" t="s">
        <v>583</v>
      </c>
      <c r="F80" s="471">
        <v>0.25</v>
      </c>
      <c r="G80" s="471">
        <v>0.25</v>
      </c>
      <c r="H80" s="471">
        <v>0.25</v>
      </c>
      <c r="I80" s="471">
        <v>0.25</v>
      </c>
      <c r="J80" s="469" t="s">
        <v>617</v>
      </c>
      <c r="K80" s="930"/>
      <c r="L80" s="930"/>
      <c r="M80" s="926"/>
    </row>
    <row r="81" spans="1:13" ht="60">
      <c r="A81" s="929"/>
      <c r="B81" s="474" t="s">
        <v>618</v>
      </c>
      <c r="C81" s="469" t="s">
        <v>581</v>
      </c>
      <c r="D81" s="469" t="s">
        <v>619</v>
      </c>
      <c r="E81" s="470" t="s">
        <v>583</v>
      </c>
      <c r="F81" s="471">
        <v>0.25</v>
      </c>
      <c r="G81" s="471">
        <v>0.25</v>
      </c>
      <c r="H81" s="471">
        <v>0.25</v>
      </c>
      <c r="I81" s="471">
        <v>0.25</v>
      </c>
      <c r="J81" s="469" t="s">
        <v>620</v>
      </c>
      <c r="K81" s="930"/>
      <c r="L81" s="930"/>
      <c r="M81" s="926"/>
    </row>
    <row r="82" spans="1:13" ht="60">
      <c r="A82" s="928" t="s">
        <v>268</v>
      </c>
      <c r="B82" s="469" t="s">
        <v>621</v>
      </c>
      <c r="C82" s="469" t="s">
        <v>622</v>
      </c>
      <c r="D82" s="474" t="s">
        <v>623</v>
      </c>
      <c r="E82" s="470" t="s">
        <v>583</v>
      </c>
      <c r="F82" s="471">
        <v>0.25</v>
      </c>
      <c r="G82" s="471">
        <v>0.25</v>
      </c>
      <c r="H82" s="471">
        <v>0.25</v>
      </c>
      <c r="I82" s="471">
        <v>0.25</v>
      </c>
      <c r="J82" s="469" t="s">
        <v>624</v>
      </c>
      <c r="K82" s="930" t="s">
        <v>607</v>
      </c>
      <c r="L82" s="930" t="s">
        <v>625</v>
      </c>
      <c r="M82" s="926"/>
    </row>
    <row r="83" spans="1:13" ht="60">
      <c r="A83" s="928"/>
      <c r="B83" s="474" t="s">
        <v>626</v>
      </c>
      <c r="C83" s="469" t="s">
        <v>599</v>
      </c>
      <c r="D83" s="474" t="s">
        <v>627</v>
      </c>
      <c r="E83" s="470" t="s">
        <v>583</v>
      </c>
      <c r="F83" s="471">
        <v>0.25</v>
      </c>
      <c r="G83" s="471">
        <v>0.25</v>
      </c>
      <c r="H83" s="471">
        <v>0.25</v>
      </c>
      <c r="I83" s="471">
        <v>0.25</v>
      </c>
      <c r="J83" s="469" t="s">
        <v>628</v>
      </c>
      <c r="K83" s="930"/>
      <c r="L83" s="930"/>
      <c r="M83" s="926"/>
    </row>
    <row r="84" spans="1:13" ht="60">
      <c r="A84" s="928"/>
      <c r="B84" s="469" t="s">
        <v>629</v>
      </c>
      <c r="C84" s="469" t="s">
        <v>622</v>
      </c>
      <c r="D84" s="474" t="s">
        <v>630</v>
      </c>
      <c r="E84" s="470" t="s">
        <v>583</v>
      </c>
      <c r="F84" s="471">
        <v>0.25</v>
      </c>
      <c r="G84" s="471">
        <v>0.25</v>
      </c>
      <c r="H84" s="471">
        <v>0.25</v>
      </c>
      <c r="I84" s="471">
        <v>0.25</v>
      </c>
      <c r="J84" s="469" t="s">
        <v>631</v>
      </c>
      <c r="K84" s="930"/>
      <c r="L84" s="930"/>
      <c r="M84" s="926"/>
    </row>
    <row r="85" spans="1:13" ht="90">
      <c r="A85" s="928"/>
      <c r="B85" s="474" t="s">
        <v>632</v>
      </c>
      <c r="C85" s="469" t="s">
        <v>581</v>
      </c>
      <c r="D85" s="474" t="s">
        <v>633</v>
      </c>
      <c r="E85" s="470" t="s">
        <v>583</v>
      </c>
      <c r="F85" s="471">
        <v>0.25</v>
      </c>
      <c r="G85" s="471">
        <v>0.25</v>
      </c>
      <c r="H85" s="471">
        <v>0.25</v>
      </c>
      <c r="I85" s="471">
        <v>0.25</v>
      </c>
      <c r="J85" s="469" t="s">
        <v>634</v>
      </c>
      <c r="K85" s="930"/>
      <c r="L85" s="930" t="s">
        <v>635</v>
      </c>
      <c r="M85" s="926"/>
    </row>
    <row r="86" spans="1:13" ht="60">
      <c r="A86" s="928"/>
      <c r="B86" s="469" t="s">
        <v>636</v>
      </c>
      <c r="C86" s="469" t="s">
        <v>622</v>
      </c>
      <c r="D86" s="469" t="s">
        <v>637</v>
      </c>
      <c r="E86" s="470" t="s">
        <v>583</v>
      </c>
      <c r="F86" s="471">
        <v>0.25</v>
      </c>
      <c r="G86" s="471">
        <v>0.25</v>
      </c>
      <c r="H86" s="471">
        <v>0.25</v>
      </c>
      <c r="I86" s="471">
        <v>0.25</v>
      </c>
      <c r="J86" s="469" t="s">
        <v>638</v>
      </c>
      <c r="K86" s="930"/>
      <c r="L86" s="930"/>
      <c r="M86" s="926"/>
    </row>
    <row r="87" spans="1:13" ht="60">
      <c r="A87" s="928"/>
      <c r="B87" s="469" t="s">
        <v>639</v>
      </c>
      <c r="C87" s="469" t="s">
        <v>599</v>
      </c>
      <c r="D87" s="469" t="s">
        <v>640</v>
      </c>
      <c r="E87" s="470" t="s">
        <v>583</v>
      </c>
      <c r="F87" s="471">
        <v>0.25</v>
      </c>
      <c r="G87" s="471">
        <v>0.25</v>
      </c>
      <c r="H87" s="471">
        <v>0.25</v>
      </c>
      <c r="I87" s="471">
        <v>0.25</v>
      </c>
      <c r="J87" s="469" t="s">
        <v>641</v>
      </c>
      <c r="K87" s="930"/>
      <c r="L87" s="930"/>
      <c r="M87" s="926"/>
    </row>
    <row r="88" spans="1:13" ht="75">
      <c r="A88" s="928"/>
      <c r="B88" s="469" t="s">
        <v>642</v>
      </c>
      <c r="C88" s="469" t="s">
        <v>599</v>
      </c>
      <c r="D88" s="469" t="s">
        <v>643</v>
      </c>
      <c r="E88" s="470" t="s">
        <v>583</v>
      </c>
      <c r="F88" s="471">
        <v>0.25</v>
      </c>
      <c r="G88" s="471">
        <v>0.25</v>
      </c>
      <c r="H88" s="471">
        <v>0.25</v>
      </c>
      <c r="I88" s="471">
        <v>0.25</v>
      </c>
      <c r="J88" s="469" t="s">
        <v>644</v>
      </c>
      <c r="K88" s="930"/>
      <c r="L88" s="930"/>
      <c r="M88" s="926"/>
    </row>
    <row r="89" spans="1:13" ht="60">
      <c r="A89" s="928"/>
      <c r="B89" s="469" t="s">
        <v>645</v>
      </c>
      <c r="C89" s="469" t="s">
        <v>599</v>
      </c>
      <c r="D89" s="469" t="s">
        <v>646</v>
      </c>
      <c r="E89" s="470" t="s">
        <v>583</v>
      </c>
      <c r="F89" s="471">
        <v>0.25</v>
      </c>
      <c r="G89" s="471">
        <v>0.25</v>
      </c>
      <c r="H89" s="471">
        <v>0.25</v>
      </c>
      <c r="I89" s="471">
        <v>0.25</v>
      </c>
      <c r="J89" s="469" t="s">
        <v>647</v>
      </c>
      <c r="K89" s="930"/>
      <c r="L89" s="930"/>
      <c r="M89" s="926"/>
    </row>
    <row r="90" spans="1:13" ht="60">
      <c r="A90" s="928"/>
      <c r="B90" s="469" t="s">
        <v>648</v>
      </c>
      <c r="C90" s="469" t="s">
        <v>599</v>
      </c>
      <c r="D90" s="469" t="s">
        <v>646</v>
      </c>
      <c r="E90" s="470" t="s">
        <v>583</v>
      </c>
      <c r="F90" s="471">
        <v>0.25</v>
      </c>
      <c r="G90" s="471">
        <v>0.25</v>
      </c>
      <c r="H90" s="471">
        <v>0.25</v>
      </c>
      <c r="I90" s="471">
        <v>0.25</v>
      </c>
      <c r="J90" s="469" t="s">
        <v>649</v>
      </c>
      <c r="K90" s="930"/>
      <c r="L90" s="930"/>
      <c r="M90" s="926"/>
    </row>
    <row r="91" spans="1:13" ht="60">
      <c r="A91" s="928" t="s">
        <v>269</v>
      </c>
      <c r="B91" s="469" t="s">
        <v>650</v>
      </c>
      <c r="C91" s="469" t="s">
        <v>651</v>
      </c>
      <c r="D91" s="469" t="s">
        <v>652</v>
      </c>
      <c r="E91" s="470" t="s">
        <v>583</v>
      </c>
      <c r="F91" s="471">
        <v>0.25</v>
      </c>
      <c r="G91" s="471">
        <v>0.25</v>
      </c>
      <c r="H91" s="471">
        <v>0.25</v>
      </c>
      <c r="I91" s="471">
        <v>0.25</v>
      </c>
      <c r="J91" s="469" t="s">
        <v>653</v>
      </c>
      <c r="K91" s="930" t="s">
        <v>230</v>
      </c>
      <c r="L91" s="930" t="s">
        <v>654</v>
      </c>
      <c r="M91" s="926"/>
    </row>
    <row r="92" spans="1:13" ht="60">
      <c r="A92" s="929"/>
      <c r="B92" s="469" t="s">
        <v>655</v>
      </c>
      <c r="C92" s="469" t="s">
        <v>656</v>
      </c>
      <c r="D92" s="469" t="s">
        <v>657</v>
      </c>
      <c r="E92" s="470" t="s">
        <v>583</v>
      </c>
      <c r="F92" s="471">
        <v>0.25</v>
      </c>
      <c r="G92" s="471">
        <v>0.25</v>
      </c>
      <c r="H92" s="471">
        <v>0.25</v>
      </c>
      <c r="I92" s="471">
        <v>0.25</v>
      </c>
      <c r="J92" s="469" t="s">
        <v>658</v>
      </c>
      <c r="K92" s="929"/>
      <c r="L92" s="929"/>
      <c r="M92" s="929"/>
    </row>
    <row r="93" spans="1:13" ht="60">
      <c r="A93" s="929"/>
      <c r="B93" s="469" t="s">
        <v>659</v>
      </c>
      <c r="C93" s="469" t="s">
        <v>660</v>
      </c>
      <c r="D93" s="469" t="s">
        <v>657</v>
      </c>
      <c r="E93" s="470" t="s">
        <v>583</v>
      </c>
      <c r="F93" s="471">
        <v>0.25</v>
      </c>
      <c r="G93" s="471">
        <v>0.25</v>
      </c>
      <c r="H93" s="471">
        <v>0.25</v>
      </c>
      <c r="I93" s="471">
        <v>0.25</v>
      </c>
      <c r="J93" s="469" t="s">
        <v>270</v>
      </c>
      <c r="K93" s="929"/>
      <c r="L93" s="929"/>
      <c r="M93" s="929"/>
    </row>
    <row r="94" spans="1:13" ht="75">
      <c r="A94" s="929"/>
      <c r="B94" s="469" t="s">
        <v>661</v>
      </c>
      <c r="C94" s="469" t="s">
        <v>662</v>
      </c>
      <c r="D94" s="469" t="s">
        <v>657</v>
      </c>
      <c r="E94" s="470" t="s">
        <v>583</v>
      </c>
      <c r="F94" s="471">
        <v>0.25</v>
      </c>
      <c r="G94" s="471">
        <v>0.25</v>
      </c>
      <c r="H94" s="471">
        <v>0.25</v>
      </c>
      <c r="I94" s="471">
        <v>0.25</v>
      </c>
      <c r="J94" s="469" t="s">
        <v>663</v>
      </c>
      <c r="K94" s="929"/>
      <c r="L94" s="929"/>
      <c r="M94" s="929"/>
    </row>
    <row r="95" spans="1:13" ht="60">
      <c r="A95" s="929"/>
      <c r="B95" s="469" t="s">
        <v>664</v>
      </c>
      <c r="C95" s="469" t="s">
        <v>665</v>
      </c>
      <c r="D95" s="469" t="s">
        <v>666</v>
      </c>
      <c r="E95" s="470" t="s">
        <v>583</v>
      </c>
      <c r="F95" s="471">
        <v>0.25</v>
      </c>
      <c r="G95" s="471">
        <v>0.25</v>
      </c>
      <c r="H95" s="471">
        <v>0.25</v>
      </c>
      <c r="I95" s="471">
        <v>0.25</v>
      </c>
      <c r="J95" s="469" t="s">
        <v>667</v>
      </c>
      <c r="K95" s="929"/>
      <c r="L95" s="929"/>
      <c r="M95" s="929"/>
    </row>
    <row r="96" spans="1:13" ht="60">
      <c r="A96" s="928" t="s">
        <v>271</v>
      </c>
      <c r="B96" s="469" t="s">
        <v>668</v>
      </c>
      <c r="C96" s="934" t="s">
        <v>591</v>
      </c>
      <c r="D96" s="469" t="s">
        <v>669</v>
      </c>
      <c r="E96" s="470" t="s">
        <v>583</v>
      </c>
      <c r="F96" s="471">
        <v>0.25</v>
      </c>
      <c r="G96" s="471">
        <v>0.25</v>
      </c>
      <c r="H96" s="471">
        <v>0.25</v>
      </c>
      <c r="I96" s="471">
        <v>0.25</v>
      </c>
      <c r="J96" s="469" t="s">
        <v>670</v>
      </c>
      <c r="K96" s="930" t="s">
        <v>671</v>
      </c>
      <c r="L96" s="930" t="s">
        <v>672</v>
      </c>
      <c r="M96" s="926"/>
    </row>
    <row r="97" spans="1:15" ht="60">
      <c r="A97" s="928"/>
      <c r="B97" s="469" t="s">
        <v>673</v>
      </c>
      <c r="C97" s="934"/>
      <c r="D97" s="469" t="s">
        <v>674</v>
      </c>
      <c r="E97" s="470" t="s">
        <v>583</v>
      </c>
      <c r="F97" s="471">
        <v>0.25</v>
      </c>
      <c r="G97" s="471">
        <v>0.25</v>
      </c>
      <c r="H97" s="471">
        <v>0.25</v>
      </c>
      <c r="I97" s="471">
        <v>0.25</v>
      </c>
      <c r="J97" s="469" t="s">
        <v>675</v>
      </c>
      <c r="K97" s="930"/>
      <c r="L97" s="930"/>
      <c r="M97" s="926"/>
    </row>
    <row r="98" spans="1:15" ht="60">
      <c r="A98" s="928"/>
      <c r="B98" s="469" t="s">
        <v>676</v>
      </c>
      <c r="C98" s="934"/>
      <c r="D98" s="469" t="s">
        <v>677</v>
      </c>
      <c r="E98" s="470" t="s">
        <v>583</v>
      </c>
      <c r="F98" s="471">
        <v>0.25</v>
      </c>
      <c r="G98" s="471">
        <v>0.25</v>
      </c>
      <c r="H98" s="471">
        <v>0.25</v>
      </c>
      <c r="I98" s="471">
        <v>0.25</v>
      </c>
      <c r="J98" s="469" t="s">
        <v>678</v>
      </c>
      <c r="K98" s="930"/>
      <c r="L98" s="930"/>
      <c r="M98" s="926"/>
    </row>
    <row r="99" spans="1:15" ht="60">
      <c r="A99" s="928"/>
      <c r="B99" s="469" t="s">
        <v>679</v>
      </c>
      <c r="C99" s="934"/>
      <c r="D99" s="469" t="s">
        <v>680</v>
      </c>
      <c r="E99" s="470" t="s">
        <v>583</v>
      </c>
      <c r="F99" s="471">
        <v>0.25</v>
      </c>
      <c r="G99" s="471">
        <v>0.25</v>
      </c>
      <c r="H99" s="471">
        <v>0.25</v>
      </c>
      <c r="I99" s="471">
        <v>0.25</v>
      </c>
      <c r="J99" s="469" t="s">
        <v>681</v>
      </c>
      <c r="K99" s="930"/>
      <c r="L99" s="930"/>
      <c r="M99" s="926"/>
    </row>
    <row r="100" spans="1:15" ht="60">
      <c r="A100" s="928"/>
      <c r="B100" s="469" t="s">
        <v>682</v>
      </c>
      <c r="C100" s="934"/>
      <c r="D100" s="469" t="s">
        <v>683</v>
      </c>
      <c r="E100" s="470" t="s">
        <v>583</v>
      </c>
      <c r="F100" s="471">
        <v>0.25</v>
      </c>
      <c r="G100" s="471">
        <v>0.25</v>
      </c>
      <c r="H100" s="471">
        <v>0.25</v>
      </c>
      <c r="I100" s="471">
        <v>0.25</v>
      </c>
      <c r="J100" s="469" t="s">
        <v>684</v>
      </c>
      <c r="K100" s="930"/>
      <c r="L100" s="930"/>
      <c r="M100" s="926"/>
    </row>
    <row r="101" spans="1:15" ht="60">
      <c r="A101" s="928"/>
      <c r="B101" s="481" t="s">
        <v>685</v>
      </c>
      <c r="C101" s="934"/>
      <c r="D101" s="469" t="s">
        <v>686</v>
      </c>
      <c r="E101" s="470" t="s">
        <v>583</v>
      </c>
      <c r="F101" s="471">
        <v>0.25</v>
      </c>
      <c r="G101" s="471">
        <v>0.25</v>
      </c>
      <c r="H101" s="471">
        <v>0.25</v>
      </c>
      <c r="I101" s="471">
        <v>0.25</v>
      </c>
      <c r="J101" s="469" t="s">
        <v>687</v>
      </c>
      <c r="K101" s="930"/>
      <c r="L101" s="930"/>
      <c r="M101" s="926"/>
    </row>
    <row r="102" spans="1:15" ht="60">
      <c r="A102" s="928" t="s">
        <v>272</v>
      </c>
      <c r="B102" s="469" t="s">
        <v>688</v>
      </c>
      <c r="C102" s="934"/>
      <c r="D102" s="469" t="s">
        <v>689</v>
      </c>
      <c r="E102" s="470" t="s">
        <v>583</v>
      </c>
      <c r="F102" s="471">
        <v>0.25</v>
      </c>
      <c r="G102" s="471">
        <v>0.25</v>
      </c>
      <c r="H102" s="471">
        <v>0.25</v>
      </c>
      <c r="I102" s="471">
        <v>0.25</v>
      </c>
      <c r="J102" s="469" t="s">
        <v>689</v>
      </c>
      <c r="K102" s="930"/>
      <c r="L102" s="930"/>
      <c r="M102" s="926"/>
    </row>
    <row r="103" spans="1:15" ht="60">
      <c r="A103" s="928"/>
      <c r="B103" s="469" t="s">
        <v>690</v>
      </c>
      <c r="C103" s="934"/>
      <c r="D103" s="469" t="s">
        <v>680</v>
      </c>
      <c r="E103" s="470" t="s">
        <v>583</v>
      </c>
      <c r="F103" s="471">
        <v>0.25</v>
      </c>
      <c r="G103" s="471">
        <v>0.25</v>
      </c>
      <c r="H103" s="471">
        <v>0.25</v>
      </c>
      <c r="I103" s="471">
        <v>0.25</v>
      </c>
      <c r="J103" s="469" t="s">
        <v>681</v>
      </c>
      <c r="K103" s="930"/>
      <c r="L103" s="930"/>
      <c r="M103" s="926"/>
    </row>
    <row r="104" spans="1:15" ht="60">
      <c r="A104" s="928"/>
      <c r="B104" s="469" t="s">
        <v>691</v>
      </c>
      <c r="C104" s="934"/>
      <c r="D104" s="469" t="s">
        <v>692</v>
      </c>
      <c r="E104" s="470" t="s">
        <v>583</v>
      </c>
      <c r="F104" s="471">
        <v>0.25</v>
      </c>
      <c r="G104" s="471">
        <v>0.25</v>
      </c>
      <c r="H104" s="471">
        <v>0.25</v>
      </c>
      <c r="I104" s="471">
        <v>0.25</v>
      </c>
      <c r="J104" s="469" t="s">
        <v>693</v>
      </c>
      <c r="K104" s="930"/>
      <c r="L104" s="930"/>
      <c r="M104" s="926"/>
    </row>
    <row r="105" spans="1:15" ht="60">
      <c r="A105" s="928"/>
      <c r="B105" s="469" t="s">
        <v>694</v>
      </c>
      <c r="C105" s="934"/>
      <c r="D105" s="469" t="s">
        <v>695</v>
      </c>
      <c r="E105" s="470" t="s">
        <v>583</v>
      </c>
      <c r="F105" s="471">
        <v>0.25</v>
      </c>
      <c r="G105" s="471">
        <v>0.25</v>
      </c>
      <c r="H105" s="471">
        <v>0.25</v>
      </c>
      <c r="I105" s="471">
        <v>0.25</v>
      </c>
      <c r="J105" s="469" t="s">
        <v>696</v>
      </c>
      <c r="K105" s="930"/>
      <c r="L105" s="930"/>
      <c r="M105" s="926"/>
    </row>
    <row r="106" spans="1:15" ht="60">
      <c r="A106" s="935" t="s">
        <v>273</v>
      </c>
      <c r="B106" s="469" t="s">
        <v>697</v>
      </c>
      <c r="C106" s="934"/>
      <c r="D106" s="469" t="s">
        <v>698</v>
      </c>
      <c r="E106" s="470" t="s">
        <v>583</v>
      </c>
      <c r="F106" s="471">
        <v>0.25</v>
      </c>
      <c r="G106" s="471">
        <v>0.25</v>
      </c>
      <c r="H106" s="471">
        <v>0.25</v>
      </c>
      <c r="I106" s="471">
        <v>0.25</v>
      </c>
      <c r="J106" s="469" t="s">
        <v>589</v>
      </c>
      <c r="K106" s="930"/>
      <c r="L106" s="930"/>
      <c r="M106" s="926"/>
    </row>
    <row r="107" spans="1:15" ht="75">
      <c r="A107" s="935"/>
      <c r="B107" s="469" t="s">
        <v>699</v>
      </c>
      <c r="C107" s="934"/>
      <c r="D107" s="469" t="s">
        <v>700</v>
      </c>
      <c r="E107" s="470" t="s">
        <v>583</v>
      </c>
      <c r="F107" s="471">
        <v>0.25</v>
      </c>
      <c r="G107" s="471">
        <v>0.25</v>
      </c>
      <c r="H107" s="471">
        <v>0.25</v>
      </c>
      <c r="I107" s="471">
        <v>0.25</v>
      </c>
      <c r="J107" s="474" t="s">
        <v>701</v>
      </c>
      <c r="K107" s="930"/>
      <c r="L107" s="930"/>
      <c r="M107" s="926"/>
    </row>
    <row r="108" spans="1:15" ht="60">
      <c r="A108" s="935"/>
      <c r="B108" s="469" t="s">
        <v>702</v>
      </c>
      <c r="C108" s="934"/>
      <c r="D108" s="474" t="s">
        <v>703</v>
      </c>
      <c r="E108" s="470" t="s">
        <v>583</v>
      </c>
      <c r="F108" s="471">
        <v>0.25</v>
      </c>
      <c r="G108" s="471">
        <v>0.25</v>
      </c>
      <c r="H108" s="471">
        <v>0.25</v>
      </c>
      <c r="I108" s="471">
        <v>0.25</v>
      </c>
      <c r="J108" s="474" t="s">
        <v>696</v>
      </c>
      <c r="K108" s="930"/>
      <c r="L108" s="930"/>
      <c r="M108" s="926"/>
    </row>
    <row r="109" spans="1:15" ht="75">
      <c r="A109" s="473" t="s">
        <v>274</v>
      </c>
      <c r="B109" s="469" t="s">
        <v>704</v>
      </c>
      <c r="C109" s="934"/>
      <c r="D109" s="482" t="s">
        <v>705</v>
      </c>
      <c r="E109" s="470" t="s">
        <v>583</v>
      </c>
      <c r="F109" s="471">
        <v>0.25</v>
      </c>
      <c r="G109" s="471">
        <v>0.25</v>
      </c>
      <c r="H109" s="471">
        <v>0.25</v>
      </c>
      <c r="I109" s="471">
        <v>0.25</v>
      </c>
      <c r="J109" s="474" t="s">
        <v>706</v>
      </c>
      <c r="K109" s="930"/>
      <c r="L109" s="930"/>
      <c r="M109" s="926"/>
    </row>
    <row r="110" spans="1:15" ht="135">
      <c r="A110" s="473" t="s">
        <v>707</v>
      </c>
      <c r="B110" s="469" t="s">
        <v>708</v>
      </c>
      <c r="C110" s="469" t="s">
        <v>591</v>
      </c>
      <c r="D110" s="482" t="s">
        <v>709</v>
      </c>
      <c r="E110" s="474">
        <v>1</v>
      </c>
      <c r="F110" s="483"/>
      <c r="G110" s="483">
        <v>1</v>
      </c>
      <c r="H110" s="483"/>
      <c r="I110" s="483"/>
      <c r="J110" s="474" t="s">
        <v>710</v>
      </c>
      <c r="K110" s="475" t="s">
        <v>585</v>
      </c>
      <c r="L110" s="476" t="s">
        <v>711</v>
      </c>
      <c r="M110" s="478">
        <v>2200000</v>
      </c>
    </row>
    <row r="112" spans="1:15">
      <c r="A112" s="204"/>
      <c r="B112" s="204"/>
      <c r="C112" s="204"/>
      <c r="D112" s="204"/>
      <c r="E112" s="204"/>
      <c r="F112" s="204"/>
      <c r="G112" s="204"/>
      <c r="H112" s="204"/>
      <c r="I112" s="204"/>
      <c r="J112" s="204"/>
      <c r="K112" s="204"/>
      <c r="L112" s="204"/>
      <c r="M112" s="204"/>
      <c r="N112" s="204"/>
      <c r="O112" s="204"/>
    </row>
    <row r="113" spans="1:15" ht="15">
      <c r="B113" s="205"/>
      <c r="L113" s="205"/>
      <c r="M113" s="205"/>
      <c r="N113" s="205"/>
      <c r="O113" s="205"/>
    </row>
    <row r="114" spans="1:15" ht="15.75" thickBot="1">
      <c r="B114" s="205"/>
      <c r="C114" s="463"/>
      <c r="D114" s="463"/>
      <c r="E114" s="207"/>
      <c r="F114" s="207"/>
      <c r="G114" s="207"/>
      <c r="H114" s="207"/>
      <c r="I114" s="207"/>
      <c r="J114" s="207"/>
      <c r="K114" s="207"/>
      <c r="L114" s="205"/>
      <c r="M114" s="205"/>
      <c r="N114" s="205"/>
      <c r="O114" s="205"/>
    </row>
    <row r="115" spans="1:15" ht="34.5" customHeight="1" thickBot="1">
      <c r="B115" s="205"/>
      <c r="C115" s="861" t="s">
        <v>712</v>
      </c>
      <c r="D115" s="861"/>
      <c r="E115" s="862"/>
      <c r="F115" s="931" t="s">
        <v>1528</v>
      </c>
      <c r="G115" s="932"/>
      <c r="H115" s="932"/>
      <c r="I115" s="932"/>
      <c r="J115" s="932"/>
      <c r="K115" s="932"/>
      <c r="L115" s="933"/>
      <c r="M115" s="205"/>
      <c r="N115" s="205"/>
      <c r="O115" s="205"/>
    </row>
    <row r="116" spans="1:15" ht="15">
      <c r="B116" s="207"/>
      <c r="C116" s="463"/>
      <c r="D116" s="463"/>
      <c r="E116" s="208"/>
      <c r="F116" s="207"/>
      <c r="G116" s="207"/>
      <c r="H116" s="207"/>
      <c r="I116" s="207"/>
      <c r="J116" s="207"/>
      <c r="K116" s="208"/>
      <c r="L116" s="209"/>
      <c r="M116" s="209"/>
      <c r="N116" s="209"/>
      <c r="O116" s="207"/>
    </row>
    <row r="117" spans="1:15" ht="15">
      <c r="B117" s="210"/>
      <c r="C117" s="210"/>
      <c r="D117" s="211"/>
      <c r="E117" s="211"/>
      <c r="F117" s="211"/>
      <c r="G117" s="211"/>
      <c r="H117" s="211"/>
      <c r="I117" s="211"/>
      <c r="J117" s="211"/>
      <c r="K117" s="211"/>
      <c r="L117" s="211"/>
      <c r="M117" s="211"/>
      <c r="N117" s="211"/>
      <c r="O117" s="211"/>
    </row>
    <row r="118" spans="1:15" ht="15">
      <c r="A118" s="208"/>
      <c r="B118" s="208"/>
      <c r="C118" s="204"/>
      <c r="D118" s="204"/>
      <c r="E118" s="204"/>
      <c r="F118" s="204"/>
      <c r="G118" s="204"/>
      <c r="H118" s="204"/>
      <c r="I118" s="204"/>
      <c r="J118" s="204"/>
      <c r="K118" s="204"/>
      <c r="L118" s="204"/>
      <c r="M118" s="204"/>
      <c r="N118" s="204"/>
      <c r="O118" s="212"/>
    </row>
    <row r="119" spans="1:15" ht="15.75" thickBot="1">
      <c r="A119" s="208"/>
      <c r="B119" s="208"/>
      <c r="C119" s="204"/>
      <c r="D119" s="204"/>
      <c r="E119" s="204"/>
      <c r="F119" s="204"/>
      <c r="G119" s="204"/>
      <c r="H119" s="204"/>
      <c r="I119" s="204"/>
      <c r="J119" s="204"/>
      <c r="K119" s="204"/>
      <c r="L119" s="204"/>
      <c r="M119" s="204"/>
      <c r="N119" s="212"/>
    </row>
    <row r="120" spans="1:15" ht="15.75" customHeight="1" thickBot="1">
      <c r="A120" s="866" t="s">
        <v>85</v>
      </c>
      <c r="B120" s="868" t="s">
        <v>1</v>
      </c>
      <c r="C120" s="868" t="s">
        <v>2</v>
      </c>
      <c r="D120" s="868" t="s">
        <v>3</v>
      </c>
      <c r="E120" s="870" t="s">
        <v>473</v>
      </c>
      <c r="F120" s="872" t="s">
        <v>4</v>
      </c>
      <c r="G120" s="873"/>
      <c r="H120" s="873"/>
      <c r="I120" s="874"/>
      <c r="J120" s="866" t="s">
        <v>5</v>
      </c>
      <c r="K120" s="876" t="s">
        <v>713</v>
      </c>
      <c r="L120" s="877"/>
      <c r="M120" s="878" t="s">
        <v>16</v>
      </c>
      <c r="N120" s="556"/>
    </row>
    <row r="121" spans="1:15" ht="45.75" customHeight="1" thickBot="1">
      <c r="A121" s="867"/>
      <c r="B121" s="888"/>
      <c r="C121" s="888"/>
      <c r="D121" s="888"/>
      <c r="E121" s="889"/>
      <c r="F121" s="487" t="s">
        <v>6</v>
      </c>
      <c r="G121" s="488" t="s">
        <v>7</v>
      </c>
      <c r="H121" s="488" t="s">
        <v>8</v>
      </c>
      <c r="I121" s="489" t="s">
        <v>9</v>
      </c>
      <c r="J121" s="867"/>
      <c r="K121" s="215" t="s">
        <v>89</v>
      </c>
      <c r="L121" s="216" t="s">
        <v>10</v>
      </c>
      <c r="M121" s="879"/>
    </row>
    <row r="122" spans="1:15" ht="42.75" customHeight="1">
      <c r="A122" s="880" t="s">
        <v>714</v>
      </c>
      <c r="B122" s="490" t="s">
        <v>715</v>
      </c>
      <c r="C122" s="491" t="s">
        <v>716</v>
      </c>
      <c r="D122" s="491" t="s">
        <v>717</v>
      </c>
      <c r="E122" s="492">
        <v>1</v>
      </c>
      <c r="F122" s="493">
        <v>0.25</v>
      </c>
      <c r="G122" s="493">
        <v>0.25</v>
      </c>
      <c r="H122" s="493">
        <v>0.25</v>
      </c>
      <c r="I122" s="493">
        <v>0.25</v>
      </c>
      <c r="J122" s="491" t="s">
        <v>718</v>
      </c>
      <c r="K122" s="881" t="s">
        <v>719</v>
      </c>
      <c r="L122" s="882"/>
      <c r="M122" s="557"/>
    </row>
    <row r="123" spans="1:15" ht="57">
      <c r="A123" s="880"/>
      <c r="B123" s="495" t="s">
        <v>720</v>
      </c>
      <c r="C123" s="491" t="s">
        <v>721</v>
      </c>
      <c r="D123" s="491" t="s">
        <v>722</v>
      </c>
      <c r="E123" s="492">
        <v>1</v>
      </c>
      <c r="F123" s="493">
        <v>0.25</v>
      </c>
      <c r="G123" s="493">
        <v>0.25</v>
      </c>
      <c r="H123" s="493">
        <v>0.25</v>
      </c>
      <c r="I123" s="493">
        <v>0.25</v>
      </c>
      <c r="J123" s="491" t="s">
        <v>723</v>
      </c>
      <c r="K123" s="881"/>
      <c r="L123" s="882"/>
      <c r="M123" s="494"/>
    </row>
    <row r="124" spans="1:15" ht="57">
      <c r="A124" s="880"/>
      <c r="B124" s="495" t="s">
        <v>724</v>
      </c>
      <c r="C124" s="491" t="s">
        <v>725</v>
      </c>
      <c r="D124" s="496" t="s">
        <v>726</v>
      </c>
      <c r="E124" s="492">
        <v>1</v>
      </c>
      <c r="F124" s="493">
        <v>0.25</v>
      </c>
      <c r="G124" s="493">
        <v>0.25</v>
      </c>
      <c r="H124" s="493">
        <v>0.25</v>
      </c>
      <c r="I124" s="493">
        <v>0.25</v>
      </c>
      <c r="J124" s="491" t="s">
        <v>727</v>
      </c>
      <c r="K124" s="881"/>
      <c r="L124" s="882"/>
      <c r="M124" s="494"/>
    </row>
    <row r="125" spans="1:15" ht="42.75">
      <c r="A125" s="880"/>
      <c r="B125" s="495" t="s">
        <v>728</v>
      </c>
      <c r="C125" s="491" t="s">
        <v>729</v>
      </c>
      <c r="D125" s="496" t="s">
        <v>730</v>
      </c>
      <c r="E125" s="492">
        <v>1</v>
      </c>
      <c r="F125" s="493">
        <v>0.25</v>
      </c>
      <c r="G125" s="493">
        <v>0.25</v>
      </c>
      <c r="H125" s="493">
        <v>0.25</v>
      </c>
      <c r="I125" s="493">
        <v>0.25</v>
      </c>
      <c r="J125" s="491" t="s">
        <v>731</v>
      </c>
      <c r="K125" s="881"/>
      <c r="L125" s="497"/>
      <c r="M125" s="494"/>
    </row>
    <row r="126" spans="1:15" ht="85.5">
      <c r="A126" s="880"/>
      <c r="B126" s="495" t="s">
        <v>732</v>
      </c>
      <c r="C126" s="491" t="s">
        <v>729</v>
      </c>
      <c r="D126" s="491" t="s">
        <v>733</v>
      </c>
      <c r="E126" s="492">
        <v>1</v>
      </c>
      <c r="F126" s="493">
        <v>0.25</v>
      </c>
      <c r="G126" s="493">
        <v>0.25</v>
      </c>
      <c r="H126" s="493">
        <v>0.25</v>
      </c>
      <c r="I126" s="493">
        <v>0.25</v>
      </c>
      <c r="J126" s="491" t="s">
        <v>734</v>
      </c>
      <c r="K126" s="881"/>
      <c r="L126" s="498"/>
      <c r="M126" s="499"/>
    </row>
    <row r="127" spans="1:15" ht="85.5">
      <c r="A127" s="880"/>
      <c r="B127" s="495" t="s">
        <v>735</v>
      </c>
      <c r="C127" s="491" t="s">
        <v>729</v>
      </c>
      <c r="D127" s="491" t="s">
        <v>736</v>
      </c>
      <c r="E127" s="492">
        <v>1</v>
      </c>
      <c r="F127" s="493">
        <v>0.25</v>
      </c>
      <c r="G127" s="493">
        <v>0.25</v>
      </c>
      <c r="H127" s="493">
        <v>0.25</v>
      </c>
      <c r="I127" s="493">
        <v>0.25</v>
      </c>
      <c r="J127" s="491" t="s">
        <v>737</v>
      </c>
      <c r="K127" s="881"/>
      <c r="L127" s="498"/>
      <c r="M127" s="494"/>
    </row>
    <row r="128" spans="1:15" ht="57">
      <c r="A128" s="880"/>
      <c r="B128" s="495" t="s">
        <v>738</v>
      </c>
      <c r="C128" s="491" t="s">
        <v>729</v>
      </c>
      <c r="D128" s="491" t="s">
        <v>739</v>
      </c>
      <c r="E128" s="492">
        <v>1</v>
      </c>
      <c r="F128" s="493">
        <v>0.25</v>
      </c>
      <c r="G128" s="493">
        <v>0.25</v>
      </c>
      <c r="H128" s="493">
        <v>0.25</v>
      </c>
      <c r="I128" s="493">
        <v>0.25</v>
      </c>
      <c r="J128" s="491" t="s">
        <v>740</v>
      </c>
      <c r="K128" s="881"/>
      <c r="L128" s="498"/>
      <c r="M128" s="494"/>
    </row>
    <row r="129" spans="1:13" ht="57">
      <c r="A129" s="880"/>
      <c r="B129" s="495" t="s">
        <v>741</v>
      </c>
      <c r="C129" s="491" t="s">
        <v>729</v>
      </c>
      <c r="D129" s="491" t="s">
        <v>742</v>
      </c>
      <c r="E129" s="492">
        <v>1</v>
      </c>
      <c r="F129" s="493">
        <v>0.25</v>
      </c>
      <c r="G129" s="493">
        <v>0.25</v>
      </c>
      <c r="H129" s="493">
        <v>0.25</v>
      </c>
      <c r="I129" s="493">
        <v>0.25</v>
      </c>
      <c r="J129" s="491" t="s">
        <v>743</v>
      </c>
      <c r="K129" s="881"/>
      <c r="L129" s="498"/>
      <c r="M129" s="499"/>
    </row>
    <row r="130" spans="1:13" ht="28.5">
      <c r="A130" s="880"/>
      <c r="B130" s="495" t="s">
        <v>744</v>
      </c>
      <c r="C130" s="491" t="s">
        <v>729</v>
      </c>
      <c r="D130" s="491" t="s">
        <v>745</v>
      </c>
      <c r="E130" s="492">
        <v>1</v>
      </c>
      <c r="F130" s="493">
        <v>0.25</v>
      </c>
      <c r="G130" s="493">
        <v>0.25</v>
      </c>
      <c r="H130" s="493">
        <v>0.25</v>
      </c>
      <c r="I130" s="493">
        <v>0.25</v>
      </c>
      <c r="J130" s="491" t="s">
        <v>746</v>
      </c>
      <c r="K130" s="881"/>
      <c r="L130" s="498"/>
      <c r="M130" s="499"/>
    </row>
    <row r="131" spans="1:13" ht="42.75">
      <c r="A131" s="880"/>
      <c r="B131" s="495" t="s">
        <v>747</v>
      </c>
      <c r="C131" s="491" t="s">
        <v>729</v>
      </c>
      <c r="D131" s="491" t="s">
        <v>748</v>
      </c>
      <c r="E131" s="492">
        <v>1</v>
      </c>
      <c r="F131" s="493">
        <v>0.25</v>
      </c>
      <c r="G131" s="493">
        <v>0.25</v>
      </c>
      <c r="H131" s="493">
        <v>0.25</v>
      </c>
      <c r="I131" s="493">
        <v>0.25</v>
      </c>
      <c r="J131" s="437" t="s">
        <v>749</v>
      </c>
      <c r="K131" s="881"/>
      <c r="L131" s="498"/>
      <c r="M131" s="494"/>
    </row>
    <row r="132" spans="1:13" ht="85.5">
      <c r="A132" s="880"/>
      <c r="B132" s="495" t="s">
        <v>750</v>
      </c>
      <c r="C132" s="491" t="s">
        <v>729</v>
      </c>
      <c r="D132" s="491" t="s">
        <v>751</v>
      </c>
      <c r="E132" s="492">
        <v>1</v>
      </c>
      <c r="F132" s="493">
        <v>0.25</v>
      </c>
      <c r="G132" s="493">
        <v>0.25</v>
      </c>
      <c r="H132" s="493">
        <v>0.25</v>
      </c>
      <c r="I132" s="493">
        <v>0.25</v>
      </c>
      <c r="J132" s="491" t="s">
        <v>752</v>
      </c>
      <c r="K132" s="881"/>
      <c r="L132" s="498"/>
      <c r="M132" s="494"/>
    </row>
    <row r="133" spans="1:13" ht="42.75">
      <c r="A133" s="880"/>
      <c r="B133" s="495" t="s">
        <v>753</v>
      </c>
      <c r="C133" s="491" t="s">
        <v>729</v>
      </c>
      <c r="D133" s="491" t="s">
        <v>754</v>
      </c>
      <c r="E133" s="492">
        <v>1</v>
      </c>
      <c r="F133" s="493">
        <v>0.25</v>
      </c>
      <c r="G133" s="493">
        <v>0.25</v>
      </c>
      <c r="H133" s="493">
        <v>0.25</v>
      </c>
      <c r="I133" s="493">
        <v>0.25</v>
      </c>
      <c r="J133" s="491" t="s">
        <v>755</v>
      </c>
      <c r="K133" s="881"/>
      <c r="L133" s="498"/>
      <c r="M133" s="499"/>
    </row>
    <row r="134" spans="1:13" ht="199.5">
      <c r="A134" s="883" t="s">
        <v>756</v>
      </c>
      <c r="B134" s="495" t="s">
        <v>757</v>
      </c>
      <c r="C134" s="491" t="s">
        <v>758</v>
      </c>
      <c r="D134" s="491" t="s">
        <v>759</v>
      </c>
      <c r="E134" s="492">
        <v>1</v>
      </c>
      <c r="F134" s="493">
        <v>0.25</v>
      </c>
      <c r="G134" s="493">
        <v>0.25</v>
      </c>
      <c r="H134" s="493">
        <v>0.25</v>
      </c>
      <c r="I134" s="493">
        <v>0.25</v>
      </c>
      <c r="J134" s="491" t="s">
        <v>760</v>
      </c>
      <c r="K134" s="881"/>
      <c r="L134" s="490"/>
      <c r="M134" s="499"/>
    </row>
    <row r="135" spans="1:13" ht="57" customHeight="1">
      <c r="A135" s="883"/>
      <c r="B135" s="495" t="s">
        <v>761</v>
      </c>
      <c r="C135" s="491" t="s">
        <v>729</v>
      </c>
      <c r="D135" s="496" t="s">
        <v>762</v>
      </c>
      <c r="E135" s="492">
        <v>1</v>
      </c>
      <c r="F135" s="493">
        <v>0.25</v>
      </c>
      <c r="G135" s="493">
        <v>0.25</v>
      </c>
      <c r="H135" s="493">
        <v>0.25</v>
      </c>
      <c r="I135" s="493">
        <v>0.25</v>
      </c>
      <c r="J135" s="491" t="s">
        <v>763</v>
      </c>
      <c r="K135" s="498"/>
      <c r="L135" s="884" t="s">
        <v>764</v>
      </c>
      <c r="M135" s="499"/>
    </row>
    <row r="136" spans="1:13" ht="71.25">
      <c r="A136" s="883"/>
      <c r="B136" s="495" t="s">
        <v>765</v>
      </c>
      <c r="C136" s="491" t="s">
        <v>729</v>
      </c>
      <c r="D136" s="496" t="s">
        <v>766</v>
      </c>
      <c r="E136" s="492">
        <v>1</v>
      </c>
      <c r="F136" s="493">
        <v>0.25</v>
      </c>
      <c r="G136" s="493">
        <v>0.25</v>
      </c>
      <c r="H136" s="493">
        <v>0.25</v>
      </c>
      <c r="I136" s="493">
        <v>0.25</v>
      </c>
      <c r="J136" s="491" t="s">
        <v>767</v>
      </c>
      <c r="K136" s="498"/>
      <c r="L136" s="884"/>
      <c r="M136" s="499"/>
    </row>
    <row r="137" spans="1:13" ht="57">
      <c r="A137" s="883"/>
      <c r="B137" s="495" t="s">
        <v>768</v>
      </c>
      <c r="C137" s="491" t="s">
        <v>729</v>
      </c>
      <c r="D137" s="496" t="s">
        <v>769</v>
      </c>
      <c r="E137" s="492">
        <v>1</v>
      </c>
      <c r="F137" s="493">
        <v>0.25</v>
      </c>
      <c r="G137" s="493">
        <v>0.25</v>
      </c>
      <c r="H137" s="493">
        <v>0.25</v>
      </c>
      <c r="I137" s="493">
        <v>0.25</v>
      </c>
      <c r="J137" s="491" t="s">
        <v>770</v>
      </c>
      <c r="K137" s="498"/>
      <c r="L137" s="884"/>
      <c r="M137" s="499"/>
    </row>
    <row r="138" spans="1:13" ht="42.75" customHeight="1">
      <c r="A138" s="883"/>
      <c r="B138" s="495" t="s">
        <v>771</v>
      </c>
      <c r="C138" s="491" t="s">
        <v>729</v>
      </c>
      <c r="D138" s="491" t="s">
        <v>772</v>
      </c>
      <c r="E138" s="492">
        <v>1</v>
      </c>
      <c r="F138" s="493">
        <v>0.25</v>
      </c>
      <c r="G138" s="493">
        <v>0.25</v>
      </c>
      <c r="H138" s="493">
        <v>0.25</v>
      </c>
      <c r="I138" s="493">
        <v>0.25</v>
      </c>
      <c r="J138" s="491" t="s">
        <v>773</v>
      </c>
      <c r="K138" s="498"/>
      <c r="L138" s="884"/>
      <c r="M138" s="494"/>
    </row>
    <row r="139" spans="1:13" ht="42.75">
      <c r="A139" s="883"/>
      <c r="B139" s="500" t="s">
        <v>774</v>
      </c>
      <c r="C139" s="491" t="s">
        <v>775</v>
      </c>
      <c r="D139" s="491" t="s">
        <v>772</v>
      </c>
      <c r="E139" s="501">
        <v>1</v>
      </c>
      <c r="F139" s="493">
        <v>0.25</v>
      </c>
      <c r="G139" s="493">
        <v>0.25</v>
      </c>
      <c r="H139" s="493">
        <v>0.25</v>
      </c>
      <c r="I139" s="493">
        <v>0.25</v>
      </c>
      <c r="J139" s="491" t="s">
        <v>773</v>
      </c>
      <c r="K139" s="490"/>
      <c r="L139" s="490"/>
      <c r="M139" s="490"/>
    </row>
    <row r="140" spans="1:13" ht="42.75">
      <c r="A140" s="883"/>
      <c r="B140" s="500" t="s">
        <v>776</v>
      </c>
      <c r="C140" s="491" t="s">
        <v>775</v>
      </c>
      <c r="D140" s="491"/>
      <c r="E140" s="501">
        <v>1</v>
      </c>
      <c r="F140" s="493">
        <v>0.25</v>
      </c>
      <c r="G140" s="493">
        <v>0.25</v>
      </c>
      <c r="H140" s="493">
        <v>0.25</v>
      </c>
      <c r="I140" s="493">
        <v>0.25</v>
      </c>
      <c r="J140" s="491" t="s">
        <v>777</v>
      </c>
      <c r="K140" s="490"/>
      <c r="L140" s="490"/>
      <c r="M140" s="490"/>
    </row>
    <row r="141" spans="1:13" ht="42.75">
      <c r="A141" s="883"/>
      <c r="B141" s="502" t="s">
        <v>778</v>
      </c>
      <c r="C141" s="491" t="s">
        <v>729</v>
      </c>
      <c r="D141" s="491" t="s">
        <v>772</v>
      </c>
      <c r="E141" s="501">
        <v>1</v>
      </c>
      <c r="F141" s="493">
        <v>0.25</v>
      </c>
      <c r="G141" s="493">
        <v>0.25</v>
      </c>
      <c r="H141" s="493">
        <v>0.25</v>
      </c>
      <c r="I141" s="493">
        <v>0.25</v>
      </c>
      <c r="J141" s="491" t="s">
        <v>773</v>
      </c>
      <c r="K141" s="490"/>
      <c r="L141" s="490"/>
      <c r="M141" s="490"/>
    </row>
    <row r="142" spans="1:13" ht="71.25">
      <c r="A142" s="859" t="s">
        <v>779</v>
      </c>
      <c r="B142" s="495" t="s">
        <v>780</v>
      </c>
      <c r="C142" s="491" t="s">
        <v>781</v>
      </c>
      <c r="D142" s="491" t="s">
        <v>782</v>
      </c>
      <c r="E142" s="492">
        <v>1</v>
      </c>
      <c r="F142" s="493">
        <v>0.25</v>
      </c>
      <c r="G142" s="493">
        <v>0.25</v>
      </c>
      <c r="H142" s="493">
        <v>0.25</v>
      </c>
      <c r="I142" s="493">
        <v>0.25</v>
      </c>
      <c r="J142" s="491" t="s">
        <v>783</v>
      </c>
      <c r="K142" s="498"/>
      <c r="L142" s="498"/>
      <c r="M142" s="494"/>
    </row>
    <row r="143" spans="1:13" ht="42.75">
      <c r="A143" s="860"/>
      <c r="B143" s="503" t="s">
        <v>784</v>
      </c>
      <c r="C143" s="504" t="s">
        <v>785</v>
      </c>
      <c r="D143" s="505" t="s">
        <v>786</v>
      </c>
      <c r="E143" s="492">
        <v>1</v>
      </c>
      <c r="F143" s="493">
        <v>0.5</v>
      </c>
      <c r="G143" s="493">
        <v>0.5</v>
      </c>
      <c r="H143" s="506"/>
      <c r="I143" s="506"/>
      <c r="J143" s="504" t="s">
        <v>787</v>
      </c>
      <c r="K143" s="498"/>
      <c r="L143" s="498"/>
      <c r="M143" s="507"/>
    </row>
    <row r="145" spans="1:13">
      <c r="A145" s="204"/>
      <c r="B145" s="204"/>
      <c r="C145" s="204"/>
      <c r="D145" s="204"/>
      <c r="E145" s="204"/>
      <c r="F145" s="204"/>
      <c r="G145" s="204"/>
      <c r="H145" s="204"/>
      <c r="I145" s="204"/>
      <c r="J145" s="204"/>
      <c r="K145" s="204"/>
      <c r="L145" s="204"/>
      <c r="M145" s="204"/>
    </row>
    <row r="146" spans="1:13" ht="15">
      <c r="B146" s="205"/>
      <c r="L146" s="205"/>
      <c r="M146" s="205"/>
    </row>
    <row r="147" spans="1:13" ht="15.75" thickBot="1">
      <c r="B147" s="205"/>
      <c r="C147" s="463"/>
      <c r="D147" s="463"/>
      <c r="E147" s="207"/>
      <c r="F147" s="207"/>
      <c r="G147" s="207"/>
      <c r="H147" s="207"/>
      <c r="I147" s="207"/>
      <c r="J147" s="207"/>
      <c r="K147" s="207"/>
      <c r="L147" s="205"/>
      <c r="M147" s="205"/>
    </row>
    <row r="148" spans="1:13" ht="18.75" thickBot="1">
      <c r="B148" s="205"/>
      <c r="C148" s="861" t="s">
        <v>712</v>
      </c>
      <c r="D148" s="861"/>
      <c r="E148" s="862"/>
      <c r="F148" s="863" t="s">
        <v>788</v>
      </c>
      <c r="G148" s="864"/>
      <c r="H148" s="864"/>
      <c r="I148" s="864"/>
      <c r="J148" s="864"/>
      <c r="K148" s="864"/>
      <c r="L148" s="865"/>
      <c r="M148" s="205"/>
    </row>
    <row r="149" spans="1:13" ht="15">
      <c r="B149" s="207"/>
      <c r="C149" s="463"/>
      <c r="D149" s="463"/>
      <c r="E149" s="208"/>
      <c r="F149" s="207"/>
      <c r="G149" s="207"/>
      <c r="H149" s="207"/>
      <c r="I149" s="207"/>
      <c r="J149" s="207"/>
      <c r="K149" s="208"/>
      <c r="L149" s="209"/>
      <c r="M149" s="207"/>
    </row>
    <row r="150" spans="1:13" ht="15">
      <c r="B150" s="210"/>
      <c r="C150" s="210"/>
      <c r="D150" s="211"/>
      <c r="E150" s="211"/>
      <c r="F150" s="211"/>
      <c r="G150" s="211"/>
      <c r="H150" s="211"/>
      <c r="I150" s="211"/>
      <c r="J150" s="211"/>
      <c r="K150" s="211"/>
      <c r="L150" s="211"/>
      <c r="M150" s="211"/>
    </row>
    <row r="151" spans="1:13" ht="15">
      <c r="B151" s="210"/>
      <c r="C151" s="210"/>
      <c r="D151" s="211"/>
      <c r="E151" s="211"/>
      <c r="F151" s="211"/>
      <c r="G151" s="211"/>
      <c r="H151" s="211"/>
      <c r="I151" s="211"/>
      <c r="J151" s="211"/>
      <c r="K151" s="211"/>
      <c r="L151" s="211"/>
      <c r="M151" s="211"/>
    </row>
    <row r="152" spans="1:13" ht="15.75" thickBot="1">
      <c r="A152" s="208"/>
      <c r="B152" s="208"/>
      <c r="C152" s="204"/>
      <c r="D152" s="204"/>
      <c r="E152" s="204"/>
      <c r="F152" s="204"/>
      <c r="G152" s="204"/>
      <c r="H152" s="204"/>
      <c r="I152" s="204"/>
      <c r="J152" s="204"/>
      <c r="K152" s="204"/>
      <c r="L152" s="204"/>
    </row>
    <row r="153" spans="1:13" ht="15.75" thickBot="1">
      <c r="A153" s="866" t="s">
        <v>85</v>
      </c>
      <c r="B153" s="868" t="s">
        <v>1</v>
      </c>
      <c r="C153" s="868" t="s">
        <v>2</v>
      </c>
      <c r="D153" s="868" t="s">
        <v>3</v>
      </c>
      <c r="E153" s="870" t="s">
        <v>473</v>
      </c>
      <c r="F153" s="872" t="s">
        <v>4</v>
      </c>
      <c r="G153" s="873"/>
      <c r="H153" s="873"/>
      <c r="I153" s="874"/>
      <c r="J153" s="866" t="s">
        <v>5</v>
      </c>
      <c r="K153" s="876" t="s">
        <v>474</v>
      </c>
      <c r="L153" s="877"/>
      <c r="M153" s="866" t="s">
        <v>16</v>
      </c>
    </row>
    <row r="154" spans="1:13" ht="49.5" customHeight="1" thickBot="1">
      <c r="A154" s="867"/>
      <c r="B154" s="869"/>
      <c r="C154" s="869"/>
      <c r="D154" s="869"/>
      <c r="E154" s="871"/>
      <c r="F154" s="203" t="s">
        <v>6</v>
      </c>
      <c r="G154" s="202" t="s">
        <v>7</v>
      </c>
      <c r="H154" s="202" t="s">
        <v>8</v>
      </c>
      <c r="I154" s="201" t="s">
        <v>9</v>
      </c>
      <c r="J154" s="875"/>
      <c r="K154" s="215" t="s">
        <v>89</v>
      </c>
      <c r="L154" s="215" t="s">
        <v>10</v>
      </c>
      <c r="M154" s="875"/>
    </row>
    <row r="155" spans="1:13" ht="45">
      <c r="A155" s="851" t="s">
        <v>77</v>
      </c>
      <c r="B155" s="508" t="s">
        <v>789</v>
      </c>
      <c r="C155" s="853" t="s">
        <v>790</v>
      </c>
      <c r="D155" s="509" t="s">
        <v>791</v>
      </c>
      <c r="E155" s="510">
        <v>1</v>
      </c>
      <c r="F155" s="511"/>
      <c r="G155" s="512">
        <v>1</v>
      </c>
      <c r="H155" s="511"/>
      <c r="I155" s="512"/>
      <c r="J155" s="509" t="s">
        <v>792</v>
      </c>
      <c r="K155" s="854" t="s">
        <v>793</v>
      </c>
      <c r="L155" s="854" t="s">
        <v>794</v>
      </c>
      <c r="M155" s="513">
        <v>0</v>
      </c>
    </row>
    <row r="156" spans="1:13" ht="45">
      <c r="A156" s="852"/>
      <c r="B156" s="514" t="s">
        <v>795</v>
      </c>
      <c r="C156" s="848"/>
      <c r="D156" s="480" t="s">
        <v>796</v>
      </c>
      <c r="E156" s="515">
        <v>1</v>
      </c>
      <c r="F156" s="516"/>
      <c r="G156" s="515">
        <v>0.5</v>
      </c>
      <c r="H156" s="515">
        <v>0.25</v>
      </c>
      <c r="I156" s="515">
        <v>0.25</v>
      </c>
      <c r="J156" s="480" t="s">
        <v>797</v>
      </c>
      <c r="K156" s="855"/>
      <c r="L156" s="855"/>
      <c r="M156" s="517">
        <v>0</v>
      </c>
    </row>
    <row r="157" spans="1:13" ht="45">
      <c r="A157" s="845" t="s">
        <v>798</v>
      </c>
      <c r="B157" s="514" t="s">
        <v>799</v>
      </c>
      <c r="C157" s="847" t="s">
        <v>790</v>
      </c>
      <c r="D157" s="480" t="s">
        <v>800</v>
      </c>
      <c r="E157" s="518">
        <v>18</v>
      </c>
      <c r="F157" s="512">
        <v>3</v>
      </c>
      <c r="G157" s="512">
        <v>6</v>
      </c>
      <c r="H157" s="512">
        <v>6</v>
      </c>
      <c r="I157" s="512">
        <v>3</v>
      </c>
      <c r="J157" s="480" t="s">
        <v>801</v>
      </c>
      <c r="K157" s="856" t="s">
        <v>802</v>
      </c>
      <c r="L157" s="856" t="s">
        <v>803</v>
      </c>
      <c r="M157" s="517"/>
    </row>
    <row r="158" spans="1:13" ht="45">
      <c r="A158" s="849"/>
      <c r="B158" s="481" t="s">
        <v>804</v>
      </c>
      <c r="C158" s="850"/>
      <c r="D158" s="480" t="s">
        <v>805</v>
      </c>
      <c r="E158" s="519">
        <v>9</v>
      </c>
      <c r="F158" s="512"/>
      <c r="G158" s="512">
        <v>3</v>
      </c>
      <c r="H158" s="512">
        <v>3</v>
      </c>
      <c r="I158" s="512">
        <v>3</v>
      </c>
      <c r="J158" s="480" t="s">
        <v>806</v>
      </c>
      <c r="K158" s="857"/>
      <c r="L158" s="857"/>
      <c r="M158" s="517"/>
    </row>
    <row r="159" spans="1:13" ht="45">
      <c r="A159" s="846"/>
      <c r="B159" s="514" t="s">
        <v>807</v>
      </c>
      <c r="C159" s="848"/>
      <c r="D159" s="480" t="s">
        <v>808</v>
      </c>
      <c r="E159" s="519">
        <v>5</v>
      </c>
      <c r="F159" s="516"/>
      <c r="G159" s="516">
        <v>2</v>
      </c>
      <c r="H159" s="516">
        <v>2</v>
      </c>
      <c r="I159" s="516">
        <v>1</v>
      </c>
      <c r="J159" s="480" t="s">
        <v>809</v>
      </c>
      <c r="K159" s="857"/>
      <c r="L159" s="857"/>
      <c r="M159" s="517"/>
    </row>
    <row r="160" spans="1:13" ht="60">
      <c r="A160" s="845" t="s">
        <v>810</v>
      </c>
      <c r="B160" s="514" t="s">
        <v>811</v>
      </c>
      <c r="C160" s="847" t="s">
        <v>790</v>
      </c>
      <c r="D160" s="480" t="s">
        <v>812</v>
      </c>
      <c r="E160" s="519">
        <v>1</v>
      </c>
      <c r="F160" s="520"/>
      <c r="G160" s="520">
        <v>1</v>
      </c>
      <c r="H160" s="520"/>
      <c r="I160" s="472"/>
      <c r="J160" s="480" t="s">
        <v>813</v>
      </c>
      <c r="K160" s="857"/>
      <c r="L160" s="857"/>
      <c r="M160" s="517"/>
    </row>
    <row r="161" spans="1:13" ht="60">
      <c r="A161" s="846"/>
      <c r="B161" s="514" t="s">
        <v>814</v>
      </c>
      <c r="C161" s="848"/>
      <c r="D161" s="480" t="s">
        <v>815</v>
      </c>
      <c r="E161" s="521">
        <v>2</v>
      </c>
      <c r="F161" s="520">
        <v>0.5</v>
      </c>
      <c r="G161" s="472"/>
      <c r="H161" s="520">
        <v>0.5</v>
      </c>
      <c r="I161" s="472"/>
      <c r="J161" s="480" t="s">
        <v>816</v>
      </c>
      <c r="K161" s="858"/>
      <c r="L161" s="858"/>
      <c r="M161" s="517"/>
    </row>
    <row r="162" spans="1:13" ht="60">
      <c r="A162" s="845" t="s">
        <v>817</v>
      </c>
      <c r="B162" s="514" t="s">
        <v>818</v>
      </c>
      <c r="C162" s="847" t="s">
        <v>790</v>
      </c>
      <c r="D162" s="480" t="s">
        <v>819</v>
      </c>
      <c r="E162" s="521">
        <v>48</v>
      </c>
      <c r="F162" s="516">
        <v>12</v>
      </c>
      <c r="G162" s="516">
        <v>12</v>
      </c>
      <c r="H162" s="516">
        <v>12</v>
      </c>
      <c r="I162" s="516">
        <v>12</v>
      </c>
      <c r="J162" s="480" t="s">
        <v>820</v>
      </c>
      <c r="K162" s="522"/>
      <c r="L162" s="522"/>
      <c r="M162" s="517"/>
    </row>
    <row r="163" spans="1:13" ht="60">
      <c r="A163" s="846"/>
      <c r="B163" s="514" t="s">
        <v>821</v>
      </c>
      <c r="C163" s="848"/>
      <c r="D163" s="480" t="s">
        <v>822</v>
      </c>
      <c r="E163" s="521">
        <v>2</v>
      </c>
      <c r="F163" s="520"/>
      <c r="G163" s="472">
        <v>1</v>
      </c>
      <c r="H163" s="520"/>
      <c r="I163" s="472">
        <v>1</v>
      </c>
      <c r="J163" s="480" t="s">
        <v>823</v>
      </c>
      <c r="K163" s="522"/>
      <c r="L163" s="522"/>
      <c r="M163" s="517"/>
    </row>
    <row r="164" spans="1:13" ht="195">
      <c r="A164" s="845" t="s">
        <v>824</v>
      </c>
      <c r="B164" s="523" t="s">
        <v>825</v>
      </c>
      <c r="C164" s="847" t="s">
        <v>826</v>
      </c>
      <c r="D164" s="474" t="s">
        <v>827</v>
      </c>
      <c r="E164" s="521">
        <v>4</v>
      </c>
      <c r="F164" s="472">
        <v>1</v>
      </c>
      <c r="G164" s="472">
        <v>1</v>
      </c>
      <c r="H164" s="472">
        <v>1</v>
      </c>
      <c r="I164" s="472">
        <v>1</v>
      </c>
      <c r="J164" s="480" t="s">
        <v>828</v>
      </c>
      <c r="K164" s="479" t="s">
        <v>793</v>
      </c>
      <c r="L164" s="479" t="s">
        <v>794</v>
      </c>
      <c r="M164" s="517"/>
    </row>
    <row r="165" spans="1:13" ht="60">
      <c r="A165" s="849"/>
      <c r="B165" s="523" t="s">
        <v>829</v>
      </c>
      <c r="C165" s="850"/>
      <c r="D165" s="474" t="s">
        <v>830</v>
      </c>
      <c r="E165" s="521">
        <v>1</v>
      </c>
      <c r="F165" s="472">
        <v>1</v>
      </c>
      <c r="G165" s="472"/>
      <c r="H165" s="472"/>
      <c r="I165" s="472"/>
      <c r="J165" s="480" t="s">
        <v>831</v>
      </c>
      <c r="K165" s="840" t="s">
        <v>832</v>
      </c>
      <c r="L165" s="840" t="s">
        <v>833</v>
      </c>
      <c r="M165" s="517"/>
    </row>
    <row r="166" spans="1:13" ht="45">
      <c r="A166" s="846"/>
      <c r="B166" s="523" t="s">
        <v>834</v>
      </c>
      <c r="C166" s="848"/>
      <c r="D166" s="474" t="s">
        <v>835</v>
      </c>
      <c r="E166" s="521">
        <v>6</v>
      </c>
      <c r="F166" s="472"/>
      <c r="G166" s="472">
        <v>2</v>
      </c>
      <c r="H166" s="472">
        <v>2</v>
      </c>
      <c r="I166" s="472">
        <v>2</v>
      </c>
      <c r="J166" s="480" t="s">
        <v>836</v>
      </c>
      <c r="K166" s="841"/>
      <c r="L166" s="841"/>
      <c r="M166" s="517"/>
    </row>
    <row r="167" spans="1:13" ht="150">
      <c r="A167" s="842" t="s">
        <v>837</v>
      </c>
      <c r="B167" s="481" t="s">
        <v>838</v>
      </c>
      <c r="C167" s="480" t="s">
        <v>826</v>
      </c>
      <c r="D167" s="474" t="s">
        <v>839</v>
      </c>
      <c r="E167" s="521">
        <v>1</v>
      </c>
      <c r="F167" s="520"/>
      <c r="G167" s="520"/>
      <c r="H167" s="524">
        <v>1</v>
      </c>
      <c r="I167" s="520"/>
      <c r="J167" s="480" t="s">
        <v>840</v>
      </c>
      <c r="K167" s="479" t="s">
        <v>841</v>
      </c>
      <c r="L167" s="479" t="s">
        <v>842</v>
      </c>
      <c r="M167" s="517"/>
    </row>
    <row r="168" spans="1:13" ht="225">
      <c r="A168" s="843"/>
      <c r="B168" s="514" t="s">
        <v>843</v>
      </c>
      <c r="C168" s="480" t="s">
        <v>844</v>
      </c>
      <c r="D168" s="474" t="s">
        <v>845</v>
      </c>
      <c r="E168" s="521">
        <v>4</v>
      </c>
      <c r="F168" s="524">
        <v>1</v>
      </c>
      <c r="G168" s="472">
        <v>1</v>
      </c>
      <c r="H168" s="524">
        <v>1</v>
      </c>
      <c r="I168" s="472">
        <v>1</v>
      </c>
      <c r="J168" s="480" t="s">
        <v>846</v>
      </c>
      <c r="K168" s="479" t="s">
        <v>841</v>
      </c>
      <c r="L168" s="479" t="s">
        <v>847</v>
      </c>
      <c r="M168" s="517"/>
    </row>
    <row r="169" spans="1:13" ht="75">
      <c r="A169" s="842" t="s">
        <v>848</v>
      </c>
      <c r="B169" s="481" t="s">
        <v>849</v>
      </c>
      <c r="C169" s="480" t="s">
        <v>850</v>
      </c>
      <c r="D169" s="474" t="s">
        <v>851</v>
      </c>
      <c r="E169" s="521">
        <v>8</v>
      </c>
      <c r="F169" s="525">
        <v>2</v>
      </c>
      <c r="G169" s="525">
        <v>2</v>
      </c>
      <c r="H169" s="526">
        <v>2</v>
      </c>
      <c r="I169" s="525">
        <v>2</v>
      </c>
      <c r="J169" s="480" t="s">
        <v>852</v>
      </c>
      <c r="L169" s="490"/>
      <c r="M169" s="517"/>
    </row>
    <row r="170" spans="1:13" ht="270">
      <c r="A170" s="843"/>
      <c r="B170" s="514" t="s">
        <v>853</v>
      </c>
      <c r="C170" s="480" t="s">
        <v>850</v>
      </c>
      <c r="D170" s="474" t="s">
        <v>854</v>
      </c>
      <c r="E170" s="521">
        <v>3</v>
      </c>
      <c r="F170" s="526"/>
      <c r="G170" s="525">
        <v>1</v>
      </c>
      <c r="H170" s="526">
        <v>1</v>
      </c>
      <c r="I170" s="525">
        <v>1</v>
      </c>
      <c r="J170" s="480" t="s">
        <v>855</v>
      </c>
      <c r="K170" s="527" t="s">
        <v>856</v>
      </c>
      <c r="L170" s="479" t="s">
        <v>857</v>
      </c>
      <c r="M170" s="517"/>
    </row>
    <row r="171" spans="1:13" ht="180">
      <c r="A171" s="842" t="s">
        <v>858</v>
      </c>
      <c r="B171" s="481" t="s">
        <v>859</v>
      </c>
      <c r="C171" s="480" t="s">
        <v>850</v>
      </c>
      <c r="D171" s="474" t="s">
        <v>860</v>
      </c>
      <c r="E171" s="521">
        <v>4</v>
      </c>
      <c r="F171" s="525">
        <v>1</v>
      </c>
      <c r="G171" s="525">
        <v>1</v>
      </c>
      <c r="H171" s="526">
        <v>1</v>
      </c>
      <c r="I171" s="525">
        <v>1</v>
      </c>
      <c r="J171" s="474" t="s">
        <v>861</v>
      </c>
      <c r="K171" s="479" t="s">
        <v>862</v>
      </c>
      <c r="L171" s="479" t="s">
        <v>863</v>
      </c>
      <c r="M171" s="517"/>
    </row>
    <row r="172" spans="1:13" ht="270">
      <c r="A172" s="844"/>
      <c r="B172" s="481" t="s">
        <v>864</v>
      </c>
      <c r="C172" s="480" t="s">
        <v>850</v>
      </c>
      <c r="D172" s="474" t="s">
        <v>865</v>
      </c>
      <c r="E172" s="521">
        <v>1</v>
      </c>
      <c r="F172" s="525"/>
      <c r="G172" s="525"/>
      <c r="H172" s="526">
        <v>1</v>
      </c>
      <c r="I172" s="525"/>
      <c r="J172" s="474" t="s">
        <v>866</v>
      </c>
      <c r="K172" s="527" t="s">
        <v>856</v>
      </c>
      <c r="L172" s="479" t="s">
        <v>857</v>
      </c>
      <c r="M172" s="517"/>
    </row>
    <row r="173" spans="1:13" ht="180">
      <c r="A173" s="843"/>
      <c r="B173" s="481" t="s">
        <v>867</v>
      </c>
      <c r="C173" s="480" t="s">
        <v>850</v>
      </c>
      <c r="D173" s="474" t="s">
        <v>868</v>
      </c>
      <c r="E173" s="521">
        <v>2</v>
      </c>
      <c r="F173" s="526"/>
      <c r="G173" s="525">
        <v>1</v>
      </c>
      <c r="H173" s="526">
        <v>1</v>
      </c>
      <c r="I173" s="525"/>
      <c r="J173" s="474" t="s">
        <v>869</v>
      </c>
      <c r="K173" s="479" t="s">
        <v>862</v>
      </c>
      <c r="L173" s="479" t="s">
        <v>863</v>
      </c>
      <c r="M173" s="517"/>
    </row>
    <row r="174" spans="1:13" ht="195">
      <c r="A174" s="842" t="s">
        <v>870</v>
      </c>
      <c r="B174" s="481" t="s">
        <v>871</v>
      </c>
      <c r="C174" s="480" t="s">
        <v>850</v>
      </c>
      <c r="D174" s="474" t="s">
        <v>872</v>
      </c>
      <c r="E174" s="521">
        <v>1</v>
      </c>
      <c r="F174" s="525">
        <v>1</v>
      </c>
      <c r="G174" s="525"/>
      <c r="H174" s="526"/>
      <c r="I174" s="525"/>
      <c r="J174" s="480" t="s">
        <v>873</v>
      </c>
      <c r="K174" s="479" t="s">
        <v>793</v>
      </c>
      <c r="L174" s="479" t="s">
        <v>874</v>
      </c>
      <c r="M174" s="517"/>
    </row>
    <row r="175" spans="1:13" ht="195">
      <c r="A175" s="844"/>
      <c r="B175" s="481" t="s">
        <v>875</v>
      </c>
      <c r="C175" s="480" t="s">
        <v>850</v>
      </c>
      <c r="D175" s="474" t="s">
        <v>876</v>
      </c>
      <c r="E175" s="521">
        <v>4</v>
      </c>
      <c r="F175" s="526"/>
      <c r="G175" s="525">
        <v>4</v>
      </c>
      <c r="H175" s="526"/>
      <c r="I175" s="525"/>
      <c r="J175" s="480" t="s">
        <v>877</v>
      </c>
      <c r="K175" s="479" t="s">
        <v>793</v>
      </c>
      <c r="L175" s="479" t="s">
        <v>874</v>
      </c>
      <c r="M175" s="517"/>
    </row>
    <row r="176" spans="1:13" ht="45">
      <c r="A176" s="843"/>
      <c r="B176" s="481" t="s">
        <v>878</v>
      </c>
      <c r="C176" s="480" t="s">
        <v>850</v>
      </c>
      <c r="D176" s="474" t="s">
        <v>865</v>
      </c>
      <c r="E176" s="521">
        <v>1</v>
      </c>
      <c r="F176" s="526"/>
      <c r="G176" s="525"/>
      <c r="H176" s="526">
        <v>1</v>
      </c>
      <c r="I176" s="525"/>
      <c r="J176" s="474" t="s">
        <v>866</v>
      </c>
      <c r="K176" s="479"/>
      <c r="L176" s="479"/>
      <c r="M176" s="517"/>
    </row>
  </sheetData>
  <mergeCells count="110">
    <mergeCell ref="F115:L115"/>
    <mergeCell ref="A91:A95"/>
    <mergeCell ref="K91:K95"/>
    <mergeCell ref="L91:L95"/>
    <mergeCell ref="M91:M95"/>
    <mergeCell ref="A96:A101"/>
    <mergeCell ref="C96:C109"/>
    <mergeCell ref="K96:K109"/>
    <mergeCell ref="L96:L109"/>
    <mergeCell ref="M96:M109"/>
    <mergeCell ref="A102:A105"/>
    <mergeCell ref="A106:A108"/>
    <mergeCell ref="A78:A81"/>
    <mergeCell ref="K78:K81"/>
    <mergeCell ref="L78:L81"/>
    <mergeCell ref="M78:M81"/>
    <mergeCell ref="A82:A90"/>
    <mergeCell ref="K82:K90"/>
    <mergeCell ref="L82:L84"/>
    <mergeCell ref="M82:M90"/>
    <mergeCell ref="L85:L90"/>
    <mergeCell ref="B65:D65"/>
    <mergeCell ref="B67:C67"/>
    <mergeCell ref="A70:A71"/>
    <mergeCell ref="B70:B71"/>
    <mergeCell ref="C70:C71"/>
    <mergeCell ref="D70:D71"/>
    <mergeCell ref="M70:M71"/>
    <mergeCell ref="A72:A75"/>
    <mergeCell ref="K72:K75"/>
    <mergeCell ref="L72:L75"/>
    <mergeCell ref="M72:M75"/>
    <mergeCell ref="E70:E71"/>
    <mergeCell ref="F70:I70"/>
    <mergeCell ref="J70:J71"/>
    <mergeCell ref="K70:L70"/>
    <mergeCell ref="M9:M10"/>
    <mergeCell ref="A9:A10"/>
    <mergeCell ref="B9:B10"/>
    <mergeCell ref="C9:C10"/>
    <mergeCell ref="D9:D10"/>
    <mergeCell ref="E9:E10"/>
    <mergeCell ref="F9:I9"/>
    <mergeCell ref="J9:J10"/>
    <mergeCell ref="K9:L9"/>
    <mergeCell ref="K11:K12"/>
    <mergeCell ref="L11:L12"/>
    <mergeCell ref="M22:M24"/>
    <mergeCell ref="A45:A50"/>
    <mergeCell ref="A26:A27"/>
    <mergeCell ref="A38:A44"/>
    <mergeCell ref="A36:A37"/>
    <mergeCell ref="A34:A35"/>
    <mergeCell ref="A29:A33"/>
    <mergeCell ref="M29:M33"/>
    <mergeCell ref="M153:M154"/>
    <mergeCell ref="M120:M121"/>
    <mergeCell ref="A122:A133"/>
    <mergeCell ref="K122:K134"/>
    <mergeCell ref="L122:L124"/>
    <mergeCell ref="A134:A141"/>
    <mergeCell ref="L135:L138"/>
    <mergeCell ref="F4:L4"/>
    <mergeCell ref="C115:E115"/>
    <mergeCell ref="A120:A121"/>
    <mergeCell ref="B120:B121"/>
    <mergeCell ref="C120:C121"/>
    <mergeCell ref="D120:D121"/>
    <mergeCell ref="E120:E121"/>
    <mergeCell ref="F120:I120"/>
    <mergeCell ref="J120:J121"/>
    <mergeCell ref="K120:L120"/>
    <mergeCell ref="C4:E4"/>
    <mergeCell ref="A11:A12"/>
    <mergeCell ref="A17:A19"/>
    <mergeCell ref="A51:A53"/>
    <mergeCell ref="A13:A16"/>
    <mergeCell ref="A20:A21"/>
    <mergeCell ref="M11:M12"/>
    <mergeCell ref="A142:A143"/>
    <mergeCell ref="C148:E148"/>
    <mergeCell ref="F148:L148"/>
    <mergeCell ref="A153:A154"/>
    <mergeCell ref="B153:B154"/>
    <mergeCell ref="C153:C154"/>
    <mergeCell ref="D153:D154"/>
    <mergeCell ref="E153:E154"/>
    <mergeCell ref="F153:I153"/>
    <mergeCell ref="J153:J154"/>
    <mergeCell ref="K153:L153"/>
    <mergeCell ref="A155:A156"/>
    <mergeCell ref="C155:C156"/>
    <mergeCell ref="K155:K156"/>
    <mergeCell ref="L155:L156"/>
    <mergeCell ref="A157:A159"/>
    <mergeCell ref="C157:C159"/>
    <mergeCell ref="K157:K161"/>
    <mergeCell ref="L157:L161"/>
    <mergeCell ref="A160:A161"/>
    <mergeCell ref="C160:C161"/>
    <mergeCell ref="L165:L166"/>
    <mergeCell ref="A167:A168"/>
    <mergeCell ref="A169:A170"/>
    <mergeCell ref="A171:A173"/>
    <mergeCell ref="A174:A176"/>
    <mergeCell ref="A162:A163"/>
    <mergeCell ref="C162:C163"/>
    <mergeCell ref="A164:A166"/>
    <mergeCell ref="C164:C166"/>
    <mergeCell ref="K165:K166"/>
  </mergeCells>
  <printOptions horizontalCentered="1" verticalCentered="1"/>
  <pageMargins left="0.25" right="0.25" top="0.75" bottom="0.75" header="0.3" footer="0.3"/>
  <pageSetup paperSize="5" scale="36" fitToWidth="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M19"/>
  <sheetViews>
    <sheetView view="pageBreakPreview" zoomScale="60" zoomScaleNormal="110" workbookViewId="0">
      <selection activeCell="O19" sqref="O19"/>
    </sheetView>
  </sheetViews>
  <sheetFormatPr baseColWidth="10" defaultColWidth="9.140625" defaultRowHeight="12.75"/>
  <cols>
    <col min="1" max="1" width="17.85546875" customWidth="1"/>
    <col min="2" max="2" width="22.42578125" customWidth="1"/>
    <col min="3" max="3" width="15" customWidth="1"/>
    <col min="4" max="4" width="14.42578125" customWidth="1"/>
    <col min="5" max="5" width="14.140625" customWidth="1"/>
    <col min="10" max="10" width="20.85546875" customWidth="1"/>
    <col min="11" max="11" width="18.7109375" customWidth="1"/>
    <col min="12" max="12" width="17.85546875" customWidth="1"/>
    <col min="13" max="13" width="22.28515625" customWidth="1"/>
  </cols>
  <sheetData>
    <row r="1" spans="1:13" ht="14.25">
      <c r="A1" s="200"/>
      <c r="B1" s="204"/>
      <c r="C1" s="204"/>
      <c r="D1" s="204"/>
      <c r="E1" s="204"/>
      <c r="F1" s="204"/>
      <c r="G1" s="204"/>
      <c r="H1" s="204"/>
      <c r="I1" s="204"/>
      <c r="J1" s="204"/>
      <c r="K1" s="204"/>
      <c r="L1" s="204"/>
      <c r="M1" s="204"/>
    </row>
    <row r="2" spans="1:13" ht="15">
      <c r="A2" s="200"/>
      <c r="B2" s="205"/>
      <c r="C2" s="200"/>
      <c r="D2" s="200"/>
      <c r="E2" s="200"/>
      <c r="F2" s="200"/>
      <c r="G2" s="200"/>
      <c r="H2" s="200"/>
      <c r="I2" s="200"/>
      <c r="J2" s="200"/>
      <c r="K2" s="200"/>
      <c r="L2" s="205"/>
      <c r="M2" s="205"/>
    </row>
    <row r="3" spans="1:13" ht="15.75" thickBot="1">
      <c r="A3" s="200"/>
      <c r="B3" s="205"/>
      <c r="C3" s="626"/>
      <c r="D3" s="626"/>
      <c r="E3" s="207"/>
      <c r="F3" s="207"/>
      <c r="G3" s="207"/>
      <c r="H3" s="207"/>
      <c r="I3" s="207"/>
      <c r="J3" s="207"/>
      <c r="K3" s="207"/>
      <c r="L3" s="205"/>
      <c r="M3" s="205"/>
    </row>
    <row r="4" spans="1:13" ht="15.75" thickBot="1">
      <c r="A4" s="200"/>
      <c r="B4" s="205"/>
      <c r="C4" s="861" t="s">
        <v>712</v>
      </c>
      <c r="D4" s="861"/>
      <c r="E4" s="862"/>
      <c r="F4" s="628"/>
      <c r="G4" s="700" t="s">
        <v>1529</v>
      </c>
      <c r="H4" s="629"/>
      <c r="I4" s="629"/>
      <c r="J4" s="629"/>
      <c r="K4" s="629"/>
      <c r="L4" s="630"/>
      <c r="M4" s="205"/>
    </row>
    <row r="5" spans="1:13" ht="15">
      <c r="A5" s="200"/>
      <c r="B5" s="207"/>
      <c r="C5" s="204"/>
      <c r="D5" s="626"/>
      <c r="E5" s="208"/>
      <c r="F5" s="207"/>
      <c r="G5" s="207"/>
      <c r="H5" s="207"/>
      <c r="I5" s="207"/>
      <c r="J5" s="207"/>
      <c r="K5" s="208"/>
      <c r="L5" s="209"/>
      <c r="M5" s="207"/>
    </row>
    <row r="6" spans="1:13" ht="15">
      <c r="A6" s="200"/>
      <c r="B6" s="210"/>
      <c r="C6" s="210"/>
      <c r="D6" s="211"/>
      <c r="E6" s="211"/>
      <c r="F6" s="211"/>
      <c r="G6" s="211"/>
      <c r="H6" s="211"/>
      <c r="I6" s="211"/>
      <c r="J6" s="211"/>
      <c r="K6" s="211"/>
      <c r="L6" s="211"/>
      <c r="M6" s="211"/>
    </row>
    <row r="7" spans="1:13" ht="15.75" thickBot="1">
      <c r="A7" s="208"/>
      <c r="B7" s="208"/>
      <c r="C7" s="204"/>
      <c r="D7" s="204"/>
      <c r="E7" s="204"/>
      <c r="F7" s="204"/>
      <c r="G7" s="204"/>
      <c r="H7" s="204"/>
      <c r="I7" s="204"/>
      <c r="J7" s="204"/>
      <c r="K7" s="204"/>
      <c r="L7" s="204"/>
      <c r="M7" s="200"/>
    </row>
    <row r="8" spans="1:13" ht="15.75" thickBot="1">
      <c r="A8" s="866" t="s">
        <v>85</v>
      </c>
      <c r="B8" s="868" t="s">
        <v>1</v>
      </c>
      <c r="C8" s="868" t="s">
        <v>2</v>
      </c>
      <c r="D8" s="868" t="s">
        <v>3</v>
      </c>
      <c r="E8" s="870" t="s">
        <v>473</v>
      </c>
      <c r="F8" s="872" t="s">
        <v>4</v>
      </c>
      <c r="G8" s="873"/>
      <c r="H8" s="873"/>
      <c r="I8" s="874"/>
      <c r="J8" s="866" t="s">
        <v>5</v>
      </c>
      <c r="K8" s="876" t="s">
        <v>713</v>
      </c>
      <c r="L8" s="877"/>
      <c r="M8" s="874" t="s">
        <v>16</v>
      </c>
    </row>
    <row r="9" spans="1:13" ht="27.75" customHeight="1" thickBot="1">
      <c r="A9" s="867"/>
      <c r="B9" s="869"/>
      <c r="C9" s="869"/>
      <c r="D9" s="869"/>
      <c r="E9" s="871"/>
      <c r="F9" s="203" t="s">
        <v>6</v>
      </c>
      <c r="G9" s="202" t="s">
        <v>7</v>
      </c>
      <c r="H9" s="202" t="s">
        <v>8</v>
      </c>
      <c r="I9" s="201" t="s">
        <v>9</v>
      </c>
      <c r="J9" s="875"/>
      <c r="K9" s="215" t="s">
        <v>89</v>
      </c>
      <c r="L9" s="625" t="s">
        <v>10</v>
      </c>
      <c r="M9" s="939"/>
    </row>
    <row r="10" spans="1:13" ht="57" customHeight="1">
      <c r="A10" s="701" t="s">
        <v>1530</v>
      </c>
      <c r="B10" s="533" t="s">
        <v>1531</v>
      </c>
      <c r="C10" s="634" t="s">
        <v>1532</v>
      </c>
      <c r="D10" s="634" t="s">
        <v>1533</v>
      </c>
      <c r="E10" s="614">
        <v>1</v>
      </c>
      <c r="F10" s="702"/>
      <c r="G10" s="703"/>
      <c r="H10" s="702"/>
      <c r="I10" s="703">
        <v>1</v>
      </c>
      <c r="J10" s="634" t="s">
        <v>1534</v>
      </c>
      <c r="K10" s="595" t="s">
        <v>1420</v>
      </c>
      <c r="L10" s="595" t="s">
        <v>1535</v>
      </c>
      <c r="M10" s="940"/>
    </row>
    <row r="11" spans="1:13" ht="75">
      <c r="A11" s="701" t="s">
        <v>1536</v>
      </c>
      <c r="B11" s="537" t="s">
        <v>1537</v>
      </c>
      <c r="C11" s="632" t="s">
        <v>1532</v>
      </c>
      <c r="D11" s="632" t="s">
        <v>1538</v>
      </c>
      <c r="E11" s="534">
        <v>2</v>
      </c>
      <c r="F11" s="704"/>
      <c r="G11" s="705">
        <v>1</v>
      </c>
      <c r="H11" s="200"/>
      <c r="I11" s="705">
        <v>1</v>
      </c>
      <c r="J11" s="632" t="s">
        <v>1539</v>
      </c>
      <c r="K11" s="595" t="s">
        <v>1420</v>
      </c>
      <c r="L11" s="595" t="s">
        <v>1535</v>
      </c>
      <c r="M11" s="938"/>
    </row>
    <row r="12" spans="1:13" ht="150">
      <c r="A12" s="701" t="s">
        <v>1540</v>
      </c>
      <c r="B12" s="537" t="s">
        <v>1541</v>
      </c>
      <c r="C12" s="632" t="s">
        <v>1532</v>
      </c>
      <c r="D12" s="632" t="s">
        <v>1542</v>
      </c>
      <c r="E12" s="534">
        <v>12</v>
      </c>
      <c r="F12" s="706">
        <v>3</v>
      </c>
      <c r="G12" s="706">
        <v>3</v>
      </c>
      <c r="H12" s="706">
        <v>3</v>
      </c>
      <c r="I12" s="706">
        <v>3</v>
      </c>
      <c r="J12" s="632" t="s">
        <v>1543</v>
      </c>
      <c r="K12" s="595" t="s">
        <v>1420</v>
      </c>
      <c r="L12" s="595" t="s">
        <v>1535</v>
      </c>
      <c r="M12" s="937"/>
    </row>
    <row r="13" spans="1:13" ht="180">
      <c r="A13" s="707" t="s">
        <v>1544</v>
      </c>
      <c r="B13" s="537" t="s">
        <v>1545</v>
      </c>
      <c r="C13" s="632" t="s">
        <v>1546</v>
      </c>
      <c r="D13" s="632" t="s">
        <v>1547</v>
      </c>
      <c r="E13" s="548">
        <v>12</v>
      </c>
      <c r="F13" s="706">
        <v>3</v>
      </c>
      <c r="G13" s="706">
        <v>3</v>
      </c>
      <c r="H13" s="706">
        <v>3</v>
      </c>
      <c r="I13" s="706">
        <v>3</v>
      </c>
      <c r="J13" s="632" t="s">
        <v>1544</v>
      </c>
      <c r="K13" s="595" t="s">
        <v>1420</v>
      </c>
      <c r="L13" s="635" t="s">
        <v>1548</v>
      </c>
      <c r="M13" s="936"/>
    </row>
    <row r="14" spans="1:13" ht="150">
      <c r="A14" s="707" t="s">
        <v>1549</v>
      </c>
      <c r="B14" s="675" t="s">
        <v>1550</v>
      </c>
      <c r="C14" s="632" t="s">
        <v>1551</v>
      </c>
      <c r="D14" s="632" t="s">
        <v>1552</v>
      </c>
      <c r="E14" s="534">
        <v>2</v>
      </c>
      <c r="F14" s="706"/>
      <c r="G14" s="706">
        <v>1</v>
      </c>
      <c r="H14" s="704"/>
      <c r="I14" s="706">
        <v>1</v>
      </c>
      <c r="J14" s="632" t="s">
        <v>1549</v>
      </c>
      <c r="K14" s="595" t="s">
        <v>1420</v>
      </c>
      <c r="L14" s="635" t="s">
        <v>1548</v>
      </c>
      <c r="M14" s="937"/>
    </row>
    <row r="15" spans="1:13" ht="135">
      <c r="A15" s="707" t="s">
        <v>1553</v>
      </c>
      <c r="B15" s="26" t="s">
        <v>1554</v>
      </c>
      <c r="C15" s="632" t="s">
        <v>1555</v>
      </c>
      <c r="D15" s="631" t="s">
        <v>1556</v>
      </c>
      <c r="E15" s="534">
        <v>12</v>
      </c>
      <c r="F15" s="706">
        <v>3</v>
      </c>
      <c r="G15" s="706">
        <v>3</v>
      </c>
      <c r="H15" s="706">
        <v>3</v>
      </c>
      <c r="I15" s="706">
        <v>3</v>
      </c>
      <c r="J15" s="632" t="s">
        <v>1557</v>
      </c>
      <c r="K15" s="595" t="s">
        <v>1420</v>
      </c>
      <c r="L15" s="635" t="s">
        <v>1548</v>
      </c>
      <c r="M15" s="936"/>
    </row>
    <row r="16" spans="1:13" ht="165">
      <c r="A16" s="707" t="s">
        <v>1558</v>
      </c>
      <c r="B16" s="26" t="s">
        <v>1559</v>
      </c>
      <c r="C16" s="632" t="s">
        <v>1555</v>
      </c>
      <c r="D16" s="631" t="s">
        <v>1560</v>
      </c>
      <c r="E16" s="492">
        <v>1</v>
      </c>
      <c r="F16" s="704"/>
      <c r="G16" s="704"/>
      <c r="H16" s="704">
        <v>1</v>
      </c>
      <c r="I16" s="704"/>
      <c r="J16" s="632" t="s">
        <v>1561</v>
      </c>
      <c r="K16" s="595" t="s">
        <v>1420</v>
      </c>
      <c r="L16" s="635" t="s">
        <v>1548</v>
      </c>
      <c r="M16" s="937"/>
    </row>
    <row r="17" spans="1:13" ht="165">
      <c r="A17" s="707" t="s">
        <v>1562</v>
      </c>
      <c r="B17" s="446" t="s">
        <v>1563</v>
      </c>
      <c r="C17" s="631" t="s">
        <v>1551</v>
      </c>
      <c r="D17" s="631" t="s">
        <v>1564</v>
      </c>
      <c r="E17" s="449">
        <v>2</v>
      </c>
      <c r="F17" s="23"/>
      <c r="G17" s="449">
        <v>1</v>
      </c>
      <c r="H17" s="708"/>
      <c r="I17" s="449">
        <v>1</v>
      </c>
      <c r="J17" s="631" t="s">
        <v>1565</v>
      </c>
      <c r="K17" s="595" t="s">
        <v>1420</v>
      </c>
      <c r="L17" s="635" t="s">
        <v>1548</v>
      </c>
      <c r="M17" s="936"/>
    </row>
    <row r="18" spans="1:13" ht="165">
      <c r="A18" s="707" t="s">
        <v>1566</v>
      </c>
      <c r="B18" s="446" t="s">
        <v>1567</v>
      </c>
      <c r="C18" s="631" t="s">
        <v>1568</v>
      </c>
      <c r="D18" s="631" t="s">
        <v>1569</v>
      </c>
      <c r="E18" s="449">
        <v>12</v>
      </c>
      <c r="F18" s="706">
        <v>3</v>
      </c>
      <c r="G18" s="706">
        <v>3</v>
      </c>
      <c r="H18" s="706">
        <v>3</v>
      </c>
      <c r="I18" s="706">
        <v>3</v>
      </c>
      <c r="J18" s="631" t="s">
        <v>1570</v>
      </c>
      <c r="K18" s="595" t="s">
        <v>1420</v>
      </c>
      <c r="L18" s="635" t="s">
        <v>1548</v>
      </c>
      <c r="M18" s="938"/>
    </row>
    <row r="19" spans="1:13" ht="150">
      <c r="A19" s="707" t="s">
        <v>1571</v>
      </c>
      <c r="B19" s="454" t="s">
        <v>1572</v>
      </c>
      <c r="C19" s="631" t="s">
        <v>1573</v>
      </c>
      <c r="D19" s="631" t="s">
        <v>1574</v>
      </c>
      <c r="E19" s="627">
        <v>1</v>
      </c>
      <c r="F19" s="708">
        <v>0.25</v>
      </c>
      <c r="G19" s="708">
        <v>0.25</v>
      </c>
      <c r="H19" s="708">
        <v>0.25</v>
      </c>
      <c r="I19" s="708">
        <v>0.25</v>
      </c>
      <c r="J19" s="708" t="s">
        <v>1575</v>
      </c>
      <c r="K19" s="595" t="s">
        <v>1420</v>
      </c>
      <c r="L19" s="633" t="s">
        <v>1576</v>
      </c>
      <c r="M19" s="937"/>
    </row>
  </sheetData>
  <mergeCells count="14">
    <mergeCell ref="C4:E4"/>
    <mergeCell ref="A8:A9"/>
    <mergeCell ref="B8:B9"/>
    <mergeCell ref="C8:C9"/>
    <mergeCell ref="D8:D9"/>
    <mergeCell ref="E8:E9"/>
    <mergeCell ref="M15:M16"/>
    <mergeCell ref="M17:M19"/>
    <mergeCell ref="F8:I8"/>
    <mergeCell ref="J8:J9"/>
    <mergeCell ref="K8:L8"/>
    <mergeCell ref="M8:M9"/>
    <mergeCell ref="M10:M12"/>
    <mergeCell ref="M13:M14"/>
  </mergeCells>
  <pageMargins left="0.70866141732283472" right="0.70866141732283472" top="0.74803149606299213" bottom="0.74803149606299213" header="0.31496062992125984" footer="0.31496062992125984"/>
  <pageSetup paperSize="5" scale="81"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O264"/>
  <sheetViews>
    <sheetView view="pageBreakPreview" zoomScale="60" zoomScaleNormal="85" workbookViewId="0">
      <selection activeCell="A137" sqref="A137:A140"/>
    </sheetView>
  </sheetViews>
  <sheetFormatPr baseColWidth="10" defaultColWidth="11.42578125" defaultRowHeight="15"/>
  <cols>
    <col min="1" max="1" width="28.85546875" style="44" customWidth="1"/>
    <col min="2" max="2" width="36.7109375" style="44" customWidth="1"/>
    <col min="3" max="3" width="26.42578125" style="44" customWidth="1"/>
    <col min="4" max="4" width="19" style="44" customWidth="1"/>
    <col min="5" max="5" width="21.5703125" style="44" customWidth="1"/>
    <col min="6" max="6" width="11.85546875" style="44" customWidth="1"/>
    <col min="7" max="7" width="12.42578125" style="44" customWidth="1"/>
    <col min="8" max="8" width="11" style="44" customWidth="1"/>
    <col min="9" max="9" width="12.140625" style="44" customWidth="1"/>
    <col min="10" max="10" width="20.7109375" style="44" customWidth="1"/>
    <col min="11" max="11" width="18.28515625" style="44" customWidth="1"/>
    <col min="12" max="12" width="16.42578125" style="44" customWidth="1"/>
    <col min="13" max="13" width="33.5703125" style="44" customWidth="1"/>
    <col min="14" max="14" width="27.28515625" style="184" customWidth="1"/>
    <col min="15" max="15" width="25" style="184" bestFit="1" customWidth="1"/>
    <col min="16" max="16" width="7.140625" style="44" bestFit="1" customWidth="1"/>
    <col min="17" max="256" width="11.42578125" style="44"/>
    <col min="257" max="257" width="3.5703125" style="44" customWidth="1"/>
    <col min="258" max="258" width="59" style="44" customWidth="1"/>
    <col min="259" max="259" width="22.140625" style="44" bestFit="1" customWidth="1"/>
    <col min="260" max="260" width="33" style="44" customWidth="1"/>
    <col min="261" max="261" width="14.42578125" style="44" bestFit="1" customWidth="1"/>
    <col min="262" max="262" width="23.7109375" style="44" bestFit="1" customWidth="1"/>
    <col min="263" max="263" width="19.85546875" style="44" bestFit="1" customWidth="1"/>
    <col min="264" max="264" width="5.7109375" style="44" bestFit="1" customWidth="1"/>
    <col min="265" max="267" width="4.7109375" style="44" bestFit="1" customWidth="1"/>
    <col min="268" max="268" width="6.7109375" style="44" bestFit="1" customWidth="1"/>
    <col min="269" max="269" width="11.42578125" style="44"/>
    <col min="270" max="270" width="39.7109375" style="44" bestFit="1" customWidth="1"/>
    <col min="271" max="271" width="25" style="44" bestFit="1" customWidth="1"/>
    <col min="272" max="272" width="7.140625" style="44" bestFit="1" customWidth="1"/>
    <col min="273" max="512" width="11.42578125" style="44"/>
    <col min="513" max="513" width="3.5703125" style="44" customWidth="1"/>
    <col min="514" max="514" width="59" style="44" customWidth="1"/>
    <col min="515" max="515" width="22.140625" style="44" bestFit="1" customWidth="1"/>
    <col min="516" max="516" width="33" style="44" customWidth="1"/>
    <col min="517" max="517" width="14.42578125" style="44" bestFit="1" customWidth="1"/>
    <col min="518" max="518" width="23.7109375" style="44" bestFit="1" customWidth="1"/>
    <col min="519" max="519" width="19.85546875" style="44" bestFit="1" customWidth="1"/>
    <col min="520" max="520" width="5.7109375" style="44" bestFit="1" customWidth="1"/>
    <col min="521" max="523" width="4.7109375" style="44" bestFit="1" customWidth="1"/>
    <col min="524" max="524" width="6.7109375" style="44" bestFit="1" customWidth="1"/>
    <col min="525" max="525" width="11.42578125" style="44"/>
    <col min="526" max="526" width="39.7109375" style="44" bestFit="1" customWidth="1"/>
    <col min="527" max="527" width="25" style="44" bestFit="1" customWidth="1"/>
    <col min="528" max="528" width="7.140625" style="44" bestFit="1" customWidth="1"/>
    <col min="529" max="768" width="11.42578125" style="44"/>
    <col min="769" max="769" width="3.5703125" style="44" customWidth="1"/>
    <col min="770" max="770" width="59" style="44" customWidth="1"/>
    <col min="771" max="771" width="22.140625" style="44" bestFit="1" customWidth="1"/>
    <col min="772" max="772" width="33" style="44" customWidth="1"/>
    <col min="773" max="773" width="14.42578125" style="44" bestFit="1" customWidth="1"/>
    <col min="774" max="774" width="23.7109375" style="44" bestFit="1" customWidth="1"/>
    <col min="775" max="775" width="19.85546875" style="44" bestFit="1" customWidth="1"/>
    <col min="776" max="776" width="5.7109375" style="44" bestFit="1" customWidth="1"/>
    <col min="777" max="779" width="4.7109375" style="44" bestFit="1" customWidth="1"/>
    <col min="780" max="780" width="6.7109375" style="44" bestFit="1" customWidth="1"/>
    <col min="781" max="781" width="11.42578125" style="44"/>
    <col min="782" max="782" width="39.7109375" style="44" bestFit="1" customWidth="1"/>
    <col min="783" max="783" width="25" style="44" bestFit="1" customWidth="1"/>
    <col min="784" max="784" width="7.140625" style="44" bestFit="1" customWidth="1"/>
    <col min="785" max="1024" width="11.42578125" style="44"/>
    <col min="1025" max="1025" width="3.5703125" style="44" customWidth="1"/>
    <col min="1026" max="1026" width="59" style="44" customWidth="1"/>
    <col min="1027" max="1027" width="22.140625" style="44" bestFit="1" customWidth="1"/>
    <col min="1028" max="1028" width="33" style="44" customWidth="1"/>
    <col min="1029" max="1029" width="14.42578125" style="44" bestFit="1" customWidth="1"/>
    <col min="1030" max="1030" width="23.7109375" style="44" bestFit="1" customWidth="1"/>
    <col min="1031" max="1031" width="19.85546875" style="44" bestFit="1" customWidth="1"/>
    <col min="1032" max="1032" width="5.7109375" style="44" bestFit="1" customWidth="1"/>
    <col min="1033" max="1035" width="4.7109375" style="44" bestFit="1" customWidth="1"/>
    <col min="1036" max="1036" width="6.7109375" style="44" bestFit="1" customWidth="1"/>
    <col min="1037" max="1037" width="11.42578125" style="44"/>
    <col min="1038" max="1038" width="39.7109375" style="44" bestFit="1" customWidth="1"/>
    <col min="1039" max="1039" width="25" style="44" bestFit="1" customWidth="1"/>
    <col min="1040" max="1040" width="7.140625" style="44" bestFit="1" customWidth="1"/>
    <col min="1041" max="1280" width="11.42578125" style="44"/>
    <col min="1281" max="1281" width="3.5703125" style="44" customWidth="1"/>
    <col min="1282" max="1282" width="59" style="44" customWidth="1"/>
    <col min="1283" max="1283" width="22.140625" style="44" bestFit="1" customWidth="1"/>
    <col min="1284" max="1284" width="33" style="44" customWidth="1"/>
    <col min="1285" max="1285" width="14.42578125" style="44" bestFit="1" customWidth="1"/>
    <col min="1286" max="1286" width="23.7109375" style="44" bestFit="1" customWidth="1"/>
    <col min="1287" max="1287" width="19.85546875" style="44" bestFit="1" customWidth="1"/>
    <col min="1288" max="1288" width="5.7109375" style="44" bestFit="1" customWidth="1"/>
    <col min="1289" max="1291" width="4.7109375" style="44" bestFit="1" customWidth="1"/>
    <col min="1292" max="1292" width="6.7109375" style="44" bestFit="1" customWidth="1"/>
    <col min="1293" max="1293" width="11.42578125" style="44"/>
    <col min="1294" max="1294" width="39.7109375" style="44" bestFit="1" customWidth="1"/>
    <col min="1295" max="1295" width="25" style="44" bestFit="1" customWidth="1"/>
    <col min="1296" max="1296" width="7.140625" style="44" bestFit="1" customWidth="1"/>
    <col min="1297" max="1536" width="11.42578125" style="44"/>
    <col min="1537" max="1537" width="3.5703125" style="44" customWidth="1"/>
    <col min="1538" max="1538" width="59" style="44" customWidth="1"/>
    <col min="1539" max="1539" width="22.140625" style="44" bestFit="1" customWidth="1"/>
    <col min="1540" max="1540" width="33" style="44" customWidth="1"/>
    <col min="1541" max="1541" width="14.42578125" style="44" bestFit="1" customWidth="1"/>
    <col min="1542" max="1542" width="23.7109375" style="44" bestFit="1" customWidth="1"/>
    <col min="1543" max="1543" width="19.85546875" style="44" bestFit="1" customWidth="1"/>
    <col min="1544" max="1544" width="5.7109375" style="44" bestFit="1" customWidth="1"/>
    <col min="1545" max="1547" width="4.7109375" style="44" bestFit="1" customWidth="1"/>
    <col min="1548" max="1548" width="6.7109375" style="44" bestFit="1" customWidth="1"/>
    <col min="1549" max="1549" width="11.42578125" style="44"/>
    <col min="1550" max="1550" width="39.7109375" style="44" bestFit="1" customWidth="1"/>
    <col min="1551" max="1551" width="25" style="44" bestFit="1" customWidth="1"/>
    <col min="1552" max="1552" width="7.140625" style="44" bestFit="1" customWidth="1"/>
    <col min="1553" max="1792" width="11.42578125" style="44"/>
    <col min="1793" max="1793" width="3.5703125" style="44" customWidth="1"/>
    <col min="1794" max="1794" width="59" style="44" customWidth="1"/>
    <col min="1795" max="1795" width="22.140625" style="44" bestFit="1" customWidth="1"/>
    <col min="1796" max="1796" width="33" style="44" customWidth="1"/>
    <col min="1797" max="1797" width="14.42578125" style="44" bestFit="1" customWidth="1"/>
    <col min="1798" max="1798" width="23.7109375" style="44" bestFit="1" customWidth="1"/>
    <col min="1799" max="1799" width="19.85546875" style="44" bestFit="1" customWidth="1"/>
    <col min="1800" max="1800" width="5.7109375" style="44" bestFit="1" customWidth="1"/>
    <col min="1801" max="1803" width="4.7109375" style="44" bestFit="1" customWidth="1"/>
    <col min="1804" max="1804" width="6.7109375" style="44" bestFit="1" customWidth="1"/>
    <col min="1805" max="1805" width="11.42578125" style="44"/>
    <col min="1806" max="1806" width="39.7109375" style="44" bestFit="1" customWidth="1"/>
    <col min="1807" max="1807" width="25" style="44" bestFit="1" customWidth="1"/>
    <col min="1808" max="1808" width="7.140625" style="44" bestFit="1" customWidth="1"/>
    <col min="1809" max="2048" width="11.42578125" style="44"/>
    <col min="2049" max="2049" width="3.5703125" style="44" customWidth="1"/>
    <col min="2050" max="2050" width="59" style="44" customWidth="1"/>
    <col min="2051" max="2051" width="22.140625" style="44" bestFit="1" customWidth="1"/>
    <col min="2052" max="2052" width="33" style="44" customWidth="1"/>
    <col min="2053" max="2053" width="14.42578125" style="44" bestFit="1" customWidth="1"/>
    <col min="2054" max="2054" width="23.7109375" style="44" bestFit="1" customWidth="1"/>
    <col min="2055" max="2055" width="19.85546875" style="44" bestFit="1" customWidth="1"/>
    <col min="2056" max="2056" width="5.7109375" style="44" bestFit="1" customWidth="1"/>
    <col min="2057" max="2059" width="4.7109375" style="44" bestFit="1" customWidth="1"/>
    <col min="2060" max="2060" width="6.7109375" style="44" bestFit="1" customWidth="1"/>
    <col min="2061" max="2061" width="11.42578125" style="44"/>
    <col min="2062" max="2062" width="39.7109375" style="44" bestFit="1" customWidth="1"/>
    <col min="2063" max="2063" width="25" style="44" bestFit="1" customWidth="1"/>
    <col min="2064" max="2064" width="7.140625" style="44" bestFit="1" customWidth="1"/>
    <col min="2065" max="2304" width="11.42578125" style="44"/>
    <col min="2305" max="2305" width="3.5703125" style="44" customWidth="1"/>
    <col min="2306" max="2306" width="59" style="44" customWidth="1"/>
    <col min="2307" max="2307" width="22.140625" style="44" bestFit="1" customWidth="1"/>
    <col min="2308" max="2308" width="33" style="44" customWidth="1"/>
    <col min="2309" max="2309" width="14.42578125" style="44" bestFit="1" customWidth="1"/>
    <col min="2310" max="2310" width="23.7109375" style="44" bestFit="1" customWidth="1"/>
    <col min="2311" max="2311" width="19.85546875" style="44" bestFit="1" customWidth="1"/>
    <col min="2312" max="2312" width="5.7109375" style="44" bestFit="1" customWidth="1"/>
    <col min="2313" max="2315" width="4.7109375" style="44" bestFit="1" customWidth="1"/>
    <col min="2316" max="2316" width="6.7109375" style="44" bestFit="1" customWidth="1"/>
    <col min="2317" max="2317" width="11.42578125" style="44"/>
    <col min="2318" max="2318" width="39.7109375" style="44" bestFit="1" customWidth="1"/>
    <col min="2319" max="2319" width="25" style="44" bestFit="1" customWidth="1"/>
    <col min="2320" max="2320" width="7.140625" style="44" bestFit="1" customWidth="1"/>
    <col min="2321" max="2560" width="11.42578125" style="44"/>
    <col min="2561" max="2561" width="3.5703125" style="44" customWidth="1"/>
    <col min="2562" max="2562" width="59" style="44" customWidth="1"/>
    <col min="2563" max="2563" width="22.140625" style="44" bestFit="1" customWidth="1"/>
    <col min="2564" max="2564" width="33" style="44" customWidth="1"/>
    <col min="2565" max="2565" width="14.42578125" style="44" bestFit="1" customWidth="1"/>
    <col min="2566" max="2566" width="23.7109375" style="44" bestFit="1" customWidth="1"/>
    <col min="2567" max="2567" width="19.85546875" style="44" bestFit="1" customWidth="1"/>
    <col min="2568" max="2568" width="5.7109375" style="44" bestFit="1" customWidth="1"/>
    <col min="2569" max="2571" width="4.7109375" style="44" bestFit="1" customWidth="1"/>
    <col min="2572" max="2572" width="6.7109375" style="44" bestFit="1" customWidth="1"/>
    <col min="2573" max="2573" width="11.42578125" style="44"/>
    <col min="2574" max="2574" width="39.7109375" style="44" bestFit="1" customWidth="1"/>
    <col min="2575" max="2575" width="25" style="44" bestFit="1" customWidth="1"/>
    <col min="2576" max="2576" width="7.140625" style="44" bestFit="1" customWidth="1"/>
    <col min="2577" max="2816" width="11.42578125" style="44"/>
    <col min="2817" max="2817" width="3.5703125" style="44" customWidth="1"/>
    <col min="2818" max="2818" width="59" style="44" customWidth="1"/>
    <col min="2819" max="2819" width="22.140625" style="44" bestFit="1" customWidth="1"/>
    <col min="2820" max="2820" width="33" style="44" customWidth="1"/>
    <col min="2821" max="2821" width="14.42578125" style="44" bestFit="1" customWidth="1"/>
    <col min="2822" max="2822" width="23.7109375" style="44" bestFit="1" customWidth="1"/>
    <col min="2823" max="2823" width="19.85546875" style="44" bestFit="1" customWidth="1"/>
    <col min="2824" max="2824" width="5.7109375" style="44" bestFit="1" customWidth="1"/>
    <col min="2825" max="2827" width="4.7109375" style="44" bestFit="1" customWidth="1"/>
    <col min="2828" max="2828" width="6.7109375" style="44" bestFit="1" customWidth="1"/>
    <col min="2829" max="2829" width="11.42578125" style="44"/>
    <col min="2830" max="2830" width="39.7109375" style="44" bestFit="1" customWidth="1"/>
    <col min="2831" max="2831" width="25" style="44" bestFit="1" customWidth="1"/>
    <col min="2832" max="2832" width="7.140625" style="44" bestFit="1" customWidth="1"/>
    <col min="2833" max="3072" width="11.42578125" style="44"/>
    <col min="3073" max="3073" width="3.5703125" style="44" customWidth="1"/>
    <col min="3074" max="3074" width="59" style="44" customWidth="1"/>
    <col min="3075" max="3075" width="22.140625" style="44" bestFit="1" customWidth="1"/>
    <col min="3076" max="3076" width="33" style="44" customWidth="1"/>
    <col min="3077" max="3077" width="14.42578125" style="44" bestFit="1" customWidth="1"/>
    <col min="3078" max="3078" width="23.7109375" style="44" bestFit="1" customWidth="1"/>
    <col min="3079" max="3079" width="19.85546875" style="44" bestFit="1" customWidth="1"/>
    <col min="3080" max="3080" width="5.7109375" style="44" bestFit="1" customWidth="1"/>
    <col min="3081" max="3083" width="4.7109375" style="44" bestFit="1" customWidth="1"/>
    <col min="3084" max="3084" width="6.7109375" style="44" bestFit="1" customWidth="1"/>
    <col min="3085" max="3085" width="11.42578125" style="44"/>
    <col min="3086" max="3086" width="39.7109375" style="44" bestFit="1" customWidth="1"/>
    <col min="3087" max="3087" width="25" style="44" bestFit="1" customWidth="1"/>
    <col min="3088" max="3088" width="7.140625" style="44" bestFit="1" customWidth="1"/>
    <col min="3089" max="3328" width="11.42578125" style="44"/>
    <col min="3329" max="3329" width="3.5703125" style="44" customWidth="1"/>
    <col min="3330" max="3330" width="59" style="44" customWidth="1"/>
    <col min="3331" max="3331" width="22.140625" style="44" bestFit="1" customWidth="1"/>
    <col min="3332" max="3332" width="33" style="44" customWidth="1"/>
    <col min="3333" max="3333" width="14.42578125" style="44" bestFit="1" customWidth="1"/>
    <col min="3334" max="3334" width="23.7109375" style="44" bestFit="1" customWidth="1"/>
    <col min="3335" max="3335" width="19.85546875" style="44" bestFit="1" customWidth="1"/>
    <col min="3336" max="3336" width="5.7109375" style="44" bestFit="1" customWidth="1"/>
    <col min="3337" max="3339" width="4.7109375" style="44" bestFit="1" customWidth="1"/>
    <col min="3340" max="3340" width="6.7109375" style="44" bestFit="1" customWidth="1"/>
    <col min="3341" max="3341" width="11.42578125" style="44"/>
    <col min="3342" max="3342" width="39.7109375" style="44" bestFit="1" customWidth="1"/>
    <col min="3343" max="3343" width="25" style="44" bestFit="1" customWidth="1"/>
    <col min="3344" max="3344" width="7.140625" style="44" bestFit="1" customWidth="1"/>
    <col min="3345" max="3584" width="11.42578125" style="44"/>
    <col min="3585" max="3585" width="3.5703125" style="44" customWidth="1"/>
    <col min="3586" max="3586" width="59" style="44" customWidth="1"/>
    <col min="3587" max="3587" width="22.140625" style="44" bestFit="1" customWidth="1"/>
    <col min="3588" max="3588" width="33" style="44" customWidth="1"/>
    <col min="3589" max="3589" width="14.42578125" style="44" bestFit="1" customWidth="1"/>
    <col min="3590" max="3590" width="23.7109375" style="44" bestFit="1" customWidth="1"/>
    <col min="3591" max="3591" width="19.85546875" style="44" bestFit="1" customWidth="1"/>
    <col min="3592" max="3592" width="5.7109375" style="44" bestFit="1" customWidth="1"/>
    <col min="3593" max="3595" width="4.7109375" style="44" bestFit="1" customWidth="1"/>
    <col min="3596" max="3596" width="6.7109375" style="44" bestFit="1" customWidth="1"/>
    <col min="3597" max="3597" width="11.42578125" style="44"/>
    <col min="3598" max="3598" width="39.7109375" style="44" bestFit="1" customWidth="1"/>
    <col min="3599" max="3599" width="25" style="44" bestFit="1" customWidth="1"/>
    <col min="3600" max="3600" width="7.140625" style="44" bestFit="1" customWidth="1"/>
    <col min="3601" max="3840" width="11.42578125" style="44"/>
    <col min="3841" max="3841" width="3.5703125" style="44" customWidth="1"/>
    <col min="3842" max="3842" width="59" style="44" customWidth="1"/>
    <col min="3843" max="3843" width="22.140625" style="44" bestFit="1" customWidth="1"/>
    <col min="3844" max="3844" width="33" style="44" customWidth="1"/>
    <col min="3845" max="3845" width="14.42578125" style="44" bestFit="1" customWidth="1"/>
    <col min="3846" max="3846" width="23.7109375" style="44" bestFit="1" customWidth="1"/>
    <col min="3847" max="3847" width="19.85546875" style="44" bestFit="1" customWidth="1"/>
    <col min="3848" max="3848" width="5.7109375" style="44" bestFit="1" customWidth="1"/>
    <col min="3849" max="3851" width="4.7109375" style="44" bestFit="1" customWidth="1"/>
    <col min="3852" max="3852" width="6.7109375" style="44" bestFit="1" customWidth="1"/>
    <col min="3853" max="3853" width="11.42578125" style="44"/>
    <col min="3854" max="3854" width="39.7109375" style="44" bestFit="1" customWidth="1"/>
    <col min="3855" max="3855" width="25" style="44" bestFit="1" customWidth="1"/>
    <col min="3856" max="3856" width="7.140625" style="44" bestFit="1" customWidth="1"/>
    <col min="3857" max="4096" width="11.42578125" style="44"/>
    <col min="4097" max="4097" width="3.5703125" style="44" customWidth="1"/>
    <col min="4098" max="4098" width="59" style="44" customWidth="1"/>
    <col min="4099" max="4099" width="22.140625" style="44" bestFit="1" customWidth="1"/>
    <col min="4100" max="4100" width="33" style="44" customWidth="1"/>
    <col min="4101" max="4101" width="14.42578125" style="44" bestFit="1" customWidth="1"/>
    <col min="4102" max="4102" width="23.7109375" style="44" bestFit="1" customWidth="1"/>
    <col min="4103" max="4103" width="19.85546875" style="44" bestFit="1" customWidth="1"/>
    <col min="4104" max="4104" width="5.7109375" style="44" bestFit="1" customWidth="1"/>
    <col min="4105" max="4107" width="4.7109375" style="44" bestFit="1" customWidth="1"/>
    <col min="4108" max="4108" width="6.7109375" style="44" bestFit="1" customWidth="1"/>
    <col min="4109" max="4109" width="11.42578125" style="44"/>
    <col min="4110" max="4110" width="39.7109375" style="44" bestFit="1" customWidth="1"/>
    <col min="4111" max="4111" width="25" style="44" bestFit="1" customWidth="1"/>
    <col min="4112" max="4112" width="7.140625" style="44" bestFit="1" customWidth="1"/>
    <col min="4113" max="4352" width="11.42578125" style="44"/>
    <col min="4353" max="4353" width="3.5703125" style="44" customWidth="1"/>
    <col min="4354" max="4354" width="59" style="44" customWidth="1"/>
    <col min="4355" max="4355" width="22.140625" style="44" bestFit="1" customWidth="1"/>
    <col min="4356" max="4356" width="33" style="44" customWidth="1"/>
    <col min="4357" max="4357" width="14.42578125" style="44" bestFit="1" customWidth="1"/>
    <col min="4358" max="4358" width="23.7109375" style="44" bestFit="1" customWidth="1"/>
    <col min="4359" max="4359" width="19.85546875" style="44" bestFit="1" customWidth="1"/>
    <col min="4360" max="4360" width="5.7109375" style="44" bestFit="1" customWidth="1"/>
    <col min="4361" max="4363" width="4.7109375" style="44" bestFit="1" customWidth="1"/>
    <col min="4364" max="4364" width="6.7109375" style="44" bestFit="1" customWidth="1"/>
    <col min="4365" max="4365" width="11.42578125" style="44"/>
    <col min="4366" max="4366" width="39.7109375" style="44" bestFit="1" customWidth="1"/>
    <col min="4367" max="4367" width="25" style="44" bestFit="1" customWidth="1"/>
    <col min="4368" max="4368" width="7.140625" style="44" bestFit="1" customWidth="1"/>
    <col min="4369" max="4608" width="11.42578125" style="44"/>
    <col min="4609" max="4609" width="3.5703125" style="44" customWidth="1"/>
    <col min="4610" max="4610" width="59" style="44" customWidth="1"/>
    <col min="4611" max="4611" width="22.140625" style="44" bestFit="1" customWidth="1"/>
    <col min="4612" max="4612" width="33" style="44" customWidth="1"/>
    <col min="4613" max="4613" width="14.42578125" style="44" bestFit="1" customWidth="1"/>
    <col min="4614" max="4614" width="23.7109375" style="44" bestFit="1" customWidth="1"/>
    <col min="4615" max="4615" width="19.85546875" style="44" bestFit="1" customWidth="1"/>
    <col min="4616" max="4616" width="5.7109375" style="44" bestFit="1" customWidth="1"/>
    <col min="4617" max="4619" width="4.7109375" style="44" bestFit="1" customWidth="1"/>
    <col min="4620" max="4620" width="6.7109375" style="44" bestFit="1" customWidth="1"/>
    <col min="4621" max="4621" width="11.42578125" style="44"/>
    <col min="4622" max="4622" width="39.7109375" style="44" bestFit="1" customWidth="1"/>
    <col min="4623" max="4623" width="25" style="44" bestFit="1" customWidth="1"/>
    <col min="4624" max="4624" width="7.140625" style="44" bestFit="1" customWidth="1"/>
    <col min="4625" max="4864" width="11.42578125" style="44"/>
    <col min="4865" max="4865" width="3.5703125" style="44" customWidth="1"/>
    <col min="4866" max="4866" width="59" style="44" customWidth="1"/>
    <col min="4867" max="4867" width="22.140625" style="44" bestFit="1" customWidth="1"/>
    <col min="4868" max="4868" width="33" style="44" customWidth="1"/>
    <col min="4869" max="4869" width="14.42578125" style="44" bestFit="1" customWidth="1"/>
    <col min="4870" max="4870" width="23.7109375" style="44" bestFit="1" customWidth="1"/>
    <col min="4871" max="4871" width="19.85546875" style="44" bestFit="1" customWidth="1"/>
    <col min="4872" max="4872" width="5.7109375" style="44" bestFit="1" customWidth="1"/>
    <col min="4873" max="4875" width="4.7109375" style="44" bestFit="1" customWidth="1"/>
    <col min="4876" max="4876" width="6.7109375" style="44" bestFit="1" customWidth="1"/>
    <col min="4877" max="4877" width="11.42578125" style="44"/>
    <col min="4878" max="4878" width="39.7109375" style="44" bestFit="1" customWidth="1"/>
    <col min="4879" max="4879" width="25" style="44" bestFit="1" customWidth="1"/>
    <col min="4880" max="4880" width="7.140625" style="44" bestFit="1" customWidth="1"/>
    <col min="4881" max="5120" width="11.42578125" style="44"/>
    <col min="5121" max="5121" width="3.5703125" style="44" customWidth="1"/>
    <col min="5122" max="5122" width="59" style="44" customWidth="1"/>
    <col min="5123" max="5123" width="22.140625" style="44" bestFit="1" customWidth="1"/>
    <col min="5124" max="5124" width="33" style="44" customWidth="1"/>
    <col min="5125" max="5125" width="14.42578125" style="44" bestFit="1" customWidth="1"/>
    <col min="5126" max="5126" width="23.7109375" style="44" bestFit="1" customWidth="1"/>
    <col min="5127" max="5127" width="19.85546875" style="44" bestFit="1" customWidth="1"/>
    <col min="5128" max="5128" width="5.7109375" style="44" bestFit="1" customWidth="1"/>
    <col min="5129" max="5131" width="4.7109375" style="44" bestFit="1" customWidth="1"/>
    <col min="5132" max="5132" width="6.7109375" style="44" bestFit="1" customWidth="1"/>
    <col min="5133" max="5133" width="11.42578125" style="44"/>
    <col min="5134" max="5134" width="39.7109375" style="44" bestFit="1" customWidth="1"/>
    <col min="5135" max="5135" width="25" style="44" bestFit="1" customWidth="1"/>
    <col min="5136" max="5136" width="7.140625" style="44" bestFit="1" customWidth="1"/>
    <col min="5137" max="5376" width="11.42578125" style="44"/>
    <col min="5377" max="5377" width="3.5703125" style="44" customWidth="1"/>
    <col min="5378" max="5378" width="59" style="44" customWidth="1"/>
    <col min="5379" max="5379" width="22.140625" style="44" bestFit="1" customWidth="1"/>
    <col min="5380" max="5380" width="33" style="44" customWidth="1"/>
    <col min="5381" max="5381" width="14.42578125" style="44" bestFit="1" customWidth="1"/>
    <col min="5382" max="5382" width="23.7109375" style="44" bestFit="1" customWidth="1"/>
    <col min="5383" max="5383" width="19.85546875" style="44" bestFit="1" customWidth="1"/>
    <col min="5384" max="5384" width="5.7109375" style="44" bestFit="1" customWidth="1"/>
    <col min="5385" max="5387" width="4.7109375" style="44" bestFit="1" customWidth="1"/>
    <col min="5388" max="5388" width="6.7109375" style="44" bestFit="1" customWidth="1"/>
    <col min="5389" max="5389" width="11.42578125" style="44"/>
    <col min="5390" max="5390" width="39.7109375" style="44" bestFit="1" customWidth="1"/>
    <col min="5391" max="5391" width="25" style="44" bestFit="1" customWidth="1"/>
    <col min="5392" max="5392" width="7.140625" style="44" bestFit="1" customWidth="1"/>
    <col min="5393" max="5632" width="11.42578125" style="44"/>
    <col min="5633" max="5633" width="3.5703125" style="44" customWidth="1"/>
    <col min="5634" max="5634" width="59" style="44" customWidth="1"/>
    <col min="5635" max="5635" width="22.140625" style="44" bestFit="1" customWidth="1"/>
    <col min="5636" max="5636" width="33" style="44" customWidth="1"/>
    <col min="5637" max="5637" width="14.42578125" style="44" bestFit="1" customWidth="1"/>
    <col min="5638" max="5638" width="23.7109375" style="44" bestFit="1" customWidth="1"/>
    <col min="5639" max="5639" width="19.85546875" style="44" bestFit="1" customWidth="1"/>
    <col min="5640" max="5640" width="5.7109375" style="44" bestFit="1" customWidth="1"/>
    <col min="5641" max="5643" width="4.7109375" style="44" bestFit="1" customWidth="1"/>
    <col min="5644" max="5644" width="6.7109375" style="44" bestFit="1" customWidth="1"/>
    <col min="5645" max="5645" width="11.42578125" style="44"/>
    <col min="5646" max="5646" width="39.7109375" style="44" bestFit="1" customWidth="1"/>
    <col min="5647" max="5647" width="25" style="44" bestFit="1" customWidth="1"/>
    <col min="5648" max="5648" width="7.140625" style="44" bestFit="1" customWidth="1"/>
    <col min="5649" max="5888" width="11.42578125" style="44"/>
    <col min="5889" max="5889" width="3.5703125" style="44" customWidth="1"/>
    <col min="5890" max="5890" width="59" style="44" customWidth="1"/>
    <col min="5891" max="5891" width="22.140625" style="44" bestFit="1" customWidth="1"/>
    <col min="5892" max="5892" width="33" style="44" customWidth="1"/>
    <col min="5893" max="5893" width="14.42578125" style="44" bestFit="1" customWidth="1"/>
    <col min="5894" max="5894" width="23.7109375" style="44" bestFit="1" customWidth="1"/>
    <col min="5895" max="5895" width="19.85546875" style="44" bestFit="1" customWidth="1"/>
    <col min="5896" max="5896" width="5.7109375" style="44" bestFit="1" customWidth="1"/>
    <col min="5897" max="5899" width="4.7109375" style="44" bestFit="1" customWidth="1"/>
    <col min="5900" max="5900" width="6.7109375" style="44" bestFit="1" customWidth="1"/>
    <col min="5901" max="5901" width="11.42578125" style="44"/>
    <col min="5902" max="5902" width="39.7109375" style="44" bestFit="1" customWidth="1"/>
    <col min="5903" max="5903" width="25" style="44" bestFit="1" customWidth="1"/>
    <col min="5904" max="5904" width="7.140625" style="44" bestFit="1" customWidth="1"/>
    <col min="5905" max="6144" width="11.42578125" style="44"/>
    <col min="6145" max="6145" width="3.5703125" style="44" customWidth="1"/>
    <col min="6146" max="6146" width="59" style="44" customWidth="1"/>
    <col min="6147" max="6147" width="22.140625" style="44" bestFit="1" customWidth="1"/>
    <col min="6148" max="6148" width="33" style="44" customWidth="1"/>
    <col min="6149" max="6149" width="14.42578125" style="44" bestFit="1" customWidth="1"/>
    <col min="6150" max="6150" width="23.7109375" style="44" bestFit="1" customWidth="1"/>
    <col min="6151" max="6151" width="19.85546875" style="44" bestFit="1" customWidth="1"/>
    <col min="6152" max="6152" width="5.7109375" style="44" bestFit="1" customWidth="1"/>
    <col min="6153" max="6155" width="4.7109375" style="44" bestFit="1" customWidth="1"/>
    <col min="6156" max="6156" width="6.7109375" style="44" bestFit="1" customWidth="1"/>
    <col min="6157" max="6157" width="11.42578125" style="44"/>
    <col min="6158" max="6158" width="39.7109375" style="44" bestFit="1" customWidth="1"/>
    <col min="6159" max="6159" width="25" style="44" bestFit="1" customWidth="1"/>
    <col min="6160" max="6160" width="7.140625" style="44" bestFit="1" customWidth="1"/>
    <col min="6161" max="6400" width="11.42578125" style="44"/>
    <col min="6401" max="6401" width="3.5703125" style="44" customWidth="1"/>
    <col min="6402" max="6402" width="59" style="44" customWidth="1"/>
    <col min="6403" max="6403" width="22.140625" style="44" bestFit="1" customWidth="1"/>
    <col min="6404" max="6404" width="33" style="44" customWidth="1"/>
    <col min="6405" max="6405" width="14.42578125" style="44" bestFit="1" customWidth="1"/>
    <col min="6406" max="6406" width="23.7109375" style="44" bestFit="1" customWidth="1"/>
    <col min="6407" max="6407" width="19.85546875" style="44" bestFit="1" customWidth="1"/>
    <col min="6408" max="6408" width="5.7109375" style="44" bestFit="1" customWidth="1"/>
    <col min="6409" max="6411" width="4.7109375" style="44" bestFit="1" customWidth="1"/>
    <col min="6412" max="6412" width="6.7109375" style="44" bestFit="1" customWidth="1"/>
    <col min="6413" max="6413" width="11.42578125" style="44"/>
    <col min="6414" max="6414" width="39.7109375" style="44" bestFit="1" customWidth="1"/>
    <col min="6415" max="6415" width="25" style="44" bestFit="1" customWidth="1"/>
    <col min="6416" max="6416" width="7.140625" style="44" bestFit="1" customWidth="1"/>
    <col min="6417" max="6656" width="11.42578125" style="44"/>
    <col min="6657" max="6657" width="3.5703125" style="44" customWidth="1"/>
    <col min="6658" max="6658" width="59" style="44" customWidth="1"/>
    <col min="6659" max="6659" width="22.140625" style="44" bestFit="1" customWidth="1"/>
    <col min="6660" max="6660" width="33" style="44" customWidth="1"/>
    <col min="6661" max="6661" width="14.42578125" style="44" bestFit="1" customWidth="1"/>
    <col min="6662" max="6662" width="23.7109375" style="44" bestFit="1" customWidth="1"/>
    <col min="6663" max="6663" width="19.85546875" style="44" bestFit="1" customWidth="1"/>
    <col min="6664" max="6664" width="5.7109375" style="44" bestFit="1" customWidth="1"/>
    <col min="6665" max="6667" width="4.7109375" style="44" bestFit="1" customWidth="1"/>
    <col min="6668" max="6668" width="6.7109375" style="44" bestFit="1" customWidth="1"/>
    <col min="6669" max="6669" width="11.42578125" style="44"/>
    <col min="6670" max="6670" width="39.7109375" style="44" bestFit="1" customWidth="1"/>
    <col min="6671" max="6671" width="25" style="44" bestFit="1" customWidth="1"/>
    <col min="6672" max="6672" width="7.140625" style="44" bestFit="1" customWidth="1"/>
    <col min="6673" max="6912" width="11.42578125" style="44"/>
    <col min="6913" max="6913" width="3.5703125" style="44" customWidth="1"/>
    <col min="6914" max="6914" width="59" style="44" customWidth="1"/>
    <col min="6915" max="6915" width="22.140625" style="44" bestFit="1" customWidth="1"/>
    <col min="6916" max="6916" width="33" style="44" customWidth="1"/>
    <col min="6917" max="6917" width="14.42578125" style="44" bestFit="1" customWidth="1"/>
    <col min="6918" max="6918" width="23.7109375" style="44" bestFit="1" customWidth="1"/>
    <col min="6919" max="6919" width="19.85546875" style="44" bestFit="1" customWidth="1"/>
    <col min="6920" max="6920" width="5.7109375" style="44" bestFit="1" customWidth="1"/>
    <col min="6921" max="6923" width="4.7109375" style="44" bestFit="1" customWidth="1"/>
    <col min="6924" max="6924" width="6.7109375" style="44" bestFit="1" customWidth="1"/>
    <col min="6925" max="6925" width="11.42578125" style="44"/>
    <col min="6926" max="6926" width="39.7109375" style="44" bestFit="1" customWidth="1"/>
    <col min="6927" max="6927" width="25" style="44" bestFit="1" customWidth="1"/>
    <col min="6928" max="6928" width="7.140625" style="44" bestFit="1" customWidth="1"/>
    <col min="6929" max="7168" width="11.42578125" style="44"/>
    <col min="7169" max="7169" width="3.5703125" style="44" customWidth="1"/>
    <col min="7170" max="7170" width="59" style="44" customWidth="1"/>
    <col min="7171" max="7171" width="22.140625" style="44" bestFit="1" customWidth="1"/>
    <col min="7172" max="7172" width="33" style="44" customWidth="1"/>
    <col min="7173" max="7173" width="14.42578125" style="44" bestFit="1" customWidth="1"/>
    <col min="7174" max="7174" width="23.7109375" style="44" bestFit="1" customWidth="1"/>
    <col min="7175" max="7175" width="19.85546875" style="44" bestFit="1" customWidth="1"/>
    <col min="7176" max="7176" width="5.7109375" style="44" bestFit="1" customWidth="1"/>
    <col min="7177" max="7179" width="4.7109375" style="44" bestFit="1" customWidth="1"/>
    <col min="7180" max="7180" width="6.7109375" style="44" bestFit="1" customWidth="1"/>
    <col min="7181" max="7181" width="11.42578125" style="44"/>
    <col min="7182" max="7182" width="39.7109375" style="44" bestFit="1" customWidth="1"/>
    <col min="7183" max="7183" width="25" style="44" bestFit="1" customWidth="1"/>
    <col min="7184" max="7184" width="7.140625" style="44" bestFit="1" customWidth="1"/>
    <col min="7185" max="7424" width="11.42578125" style="44"/>
    <col min="7425" max="7425" width="3.5703125" style="44" customWidth="1"/>
    <col min="7426" max="7426" width="59" style="44" customWidth="1"/>
    <col min="7427" max="7427" width="22.140625" style="44" bestFit="1" customWidth="1"/>
    <col min="7428" max="7428" width="33" style="44" customWidth="1"/>
    <col min="7429" max="7429" width="14.42578125" style="44" bestFit="1" customWidth="1"/>
    <col min="7430" max="7430" width="23.7109375" style="44" bestFit="1" customWidth="1"/>
    <col min="7431" max="7431" width="19.85546875" style="44" bestFit="1" customWidth="1"/>
    <col min="7432" max="7432" width="5.7109375" style="44" bestFit="1" customWidth="1"/>
    <col min="7433" max="7435" width="4.7109375" style="44" bestFit="1" customWidth="1"/>
    <col min="7436" max="7436" width="6.7109375" style="44" bestFit="1" customWidth="1"/>
    <col min="7437" max="7437" width="11.42578125" style="44"/>
    <col min="7438" max="7438" width="39.7109375" style="44" bestFit="1" customWidth="1"/>
    <col min="7439" max="7439" width="25" style="44" bestFit="1" customWidth="1"/>
    <col min="7440" max="7440" width="7.140625" style="44" bestFit="1" customWidth="1"/>
    <col min="7441" max="7680" width="11.42578125" style="44"/>
    <col min="7681" max="7681" width="3.5703125" style="44" customWidth="1"/>
    <col min="7682" max="7682" width="59" style="44" customWidth="1"/>
    <col min="7683" max="7683" width="22.140625" style="44" bestFit="1" customWidth="1"/>
    <col min="7684" max="7684" width="33" style="44" customWidth="1"/>
    <col min="7685" max="7685" width="14.42578125" style="44" bestFit="1" customWidth="1"/>
    <col min="7686" max="7686" width="23.7109375" style="44" bestFit="1" customWidth="1"/>
    <col min="7687" max="7687" width="19.85546875" style="44" bestFit="1" customWidth="1"/>
    <col min="7688" max="7688" width="5.7109375" style="44" bestFit="1" customWidth="1"/>
    <col min="7689" max="7691" width="4.7109375" style="44" bestFit="1" customWidth="1"/>
    <col min="7692" max="7692" width="6.7109375" style="44" bestFit="1" customWidth="1"/>
    <col min="7693" max="7693" width="11.42578125" style="44"/>
    <col min="7694" max="7694" width="39.7109375" style="44" bestFit="1" customWidth="1"/>
    <col min="7695" max="7695" width="25" style="44" bestFit="1" customWidth="1"/>
    <col min="7696" max="7696" width="7.140625" style="44" bestFit="1" customWidth="1"/>
    <col min="7697" max="7936" width="11.42578125" style="44"/>
    <col min="7937" max="7937" width="3.5703125" style="44" customWidth="1"/>
    <col min="7938" max="7938" width="59" style="44" customWidth="1"/>
    <col min="7939" max="7939" width="22.140625" style="44" bestFit="1" customWidth="1"/>
    <col min="7940" max="7940" width="33" style="44" customWidth="1"/>
    <col min="7941" max="7941" width="14.42578125" style="44" bestFit="1" customWidth="1"/>
    <col min="7942" max="7942" width="23.7109375" style="44" bestFit="1" customWidth="1"/>
    <col min="7943" max="7943" width="19.85546875" style="44" bestFit="1" customWidth="1"/>
    <col min="7944" max="7944" width="5.7109375" style="44" bestFit="1" customWidth="1"/>
    <col min="7945" max="7947" width="4.7109375" style="44" bestFit="1" customWidth="1"/>
    <col min="7948" max="7948" width="6.7109375" style="44" bestFit="1" customWidth="1"/>
    <col min="7949" max="7949" width="11.42578125" style="44"/>
    <col min="7950" max="7950" width="39.7109375" style="44" bestFit="1" customWidth="1"/>
    <col min="7951" max="7951" width="25" style="44" bestFit="1" customWidth="1"/>
    <col min="7952" max="7952" width="7.140625" style="44" bestFit="1" customWidth="1"/>
    <col min="7953" max="8192" width="11.42578125" style="44"/>
    <col min="8193" max="8193" width="3.5703125" style="44" customWidth="1"/>
    <col min="8194" max="8194" width="59" style="44" customWidth="1"/>
    <col min="8195" max="8195" width="22.140625" style="44" bestFit="1" customWidth="1"/>
    <col min="8196" max="8196" width="33" style="44" customWidth="1"/>
    <col min="8197" max="8197" width="14.42578125" style="44" bestFit="1" customWidth="1"/>
    <col min="8198" max="8198" width="23.7109375" style="44" bestFit="1" customWidth="1"/>
    <col min="8199" max="8199" width="19.85546875" style="44" bestFit="1" customWidth="1"/>
    <col min="8200" max="8200" width="5.7109375" style="44" bestFit="1" customWidth="1"/>
    <col min="8201" max="8203" width="4.7109375" style="44" bestFit="1" customWidth="1"/>
    <col min="8204" max="8204" width="6.7109375" style="44" bestFit="1" customWidth="1"/>
    <col min="8205" max="8205" width="11.42578125" style="44"/>
    <col min="8206" max="8206" width="39.7109375" style="44" bestFit="1" customWidth="1"/>
    <col min="8207" max="8207" width="25" style="44" bestFit="1" customWidth="1"/>
    <col min="8208" max="8208" width="7.140625" style="44" bestFit="1" customWidth="1"/>
    <col min="8209" max="8448" width="11.42578125" style="44"/>
    <col min="8449" max="8449" width="3.5703125" style="44" customWidth="1"/>
    <col min="8450" max="8450" width="59" style="44" customWidth="1"/>
    <col min="8451" max="8451" width="22.140625" style="44" bestFit="1" customWidth="1"/>
    <col min="8452" max="8452" width="33" style="44" customWidth="1"/>
    <col min="8453" max="8453" width="14.42578125" style="44" bestFit="1" customWidth="1"/>
    <col min="8454" max="8454" width="23.7109375" style="44" bestFit="1" customWidth="1"/>
    <col min="8455" max="8455" width="19.85546875" style="44" bestFit="1" customWidth="1"/>
    <col min="8456" max="8456" width="5.7109375" style="44" bestFit="1" customWidth="1"/>
    <col min="8457" max="8459" width="4.7109375" style="44" bestFit="1" customWidth="1"/>
    <col min="8460" max="8460" width="6.7109375" style="44" bestFit="1" customWidth="1"/>
    <col min="8461" max="8461" width="11.42578125" style="44"/>
    <col min="8462" max="8462" width="39.7109375" style="44" bestFit="1" customWidth="1"/>
    <col min="8463" max="8463" width="25" style="44" bestFit="1" customWidth="1"/>
    <col min="8464" max="8464" width="7.140625" style="44" bestFit="1" customWidth="1"/>
    <col min="8465" max="8704" width="11.42578125" style="44"/>
    <col min="8705" max="8705" width="3.5703125" style="44" customWidth="1"/>
    <col min="8706" max="8706" width="59" style="44" customWidth="1"/>
    <col min="8707" max="8707" width="22.140625" style="44" bestFit="1" customWidth="1"/>
    <col min="8708" max="8708" width="33" style="44" customWidth="1"/>
    <col min="8709" max="8709" width="14.42578125" style="44" bestFit="1" customWidth="1"/>
    <col min="8710" max="8710" width="23.7109375" style="44" bestFit="1" customWidth="1"/>
    <col min="8711" max="8711" width="19.85546875" style="44" bestFit="1" customWidth="1"/>
    <col min="8712" max="8712" width="5.7109375" style="44" bestFit="1" customWidth="1"/>
    <col min="8713" max="8715" width="4.7109375" style="44" bestFit="1" customWidth="1"/>
    <col min="8716" max="8716" width="6.7109375" style="44" bestFit="1" customWidth="1"/>
    <col min="8717" max="8717" width="11.42578125" style="44"/>
    <col min="8718" max="8718" width="39.7109375" style="44" bestFit="1" customWidth="1"/>
    <col min="8719" max="8719" width="25" style="44" bestFit="1" customWidth="1"/>
    <col min="8720" max="8720" width="7.140625" style="44" bestFit="1" customWidth="1"/>
    <col min="8721" max="8960" width="11.42578125" style="44"/>
    <col min="8961" max="8961" width="3.5703125" style="44" customWidth="1"/>
    <col min="8962" max="8962" width="59" style="44" customWidth="1"/>
    <col min="8963" max="8963" width="22.140625" style="44" bestFit="1" customWidth="1"/>
    <col min="8964" max="8964" width="33" style="44" customWidth="1"/>
    <col min="8965" max="8965" width="14.42578125" style="44" bestFit="1" customWidth="1"/>
    <col min="8966" max="8966" width="23.7109375" style="44" bestFit="1" customWidth="1"/>
    <col min="8967" max="8967" width="19.85546875" style="44" bestFit="1" customWidth="1"/>
    <col min="8968" max="8968" width="5.7109375" style="44" bestFit="1" customWidth="1"/>
    <col min="8969" max="8971" width="4.7109375" style="44" bestFit="1" customWidth="1"/>
    <col min="8972" max="8972" width="6.7109375" style="44" bestFit="1" customWidth="1"/>
    <col min="8973" max="8973" width="11.42578125" style="44"/>
    <col min="8974" max="8974" width="39.7109375" style="44" bestFit="1" customWidth="1"/>
    <col min="8975" max="8975" width="25" style="44" bestFit="1" customWidth="1"/>
    <col min="8976" max="8976" width="7.140625" style="44" bestFit="1" customWidth="1"/>
    <col min="8977" max="9216" width="11.42578125" style="44"/>
    <col min="9217" max="9217" width="3.5703125" style="44" customWidth="1"/>
    <col min="9218" max="9218" width="59" style="44" customWidth="1"/>
    <col min="9219" max="9219" width="22.140625" style="44" bestFit="1" customWidth="1"/>
    <col min="9220" max="9220" width="33" style="44" customWidth="1"/>
    <col min="9221" max="9221" width="14.42578125" style="44" bestFit="1" customWidth="1"/>
    <col min="9222" max="9222" width="23.7109375" style="44" bestFit="1" customWidth="1"/>
    <col min="9223" max="9223" width="19.85546875" style="44" bestFit="1" customWidth="1"/>
    <col min="9224" max="9224" width="5.7109375" style="44" bestFit="1" customWidth="1"/>
    <col min="9225" max="9227" width="4.7109375" style="44" bestFit="1" customWidth="1"/>
    <col min="9228" max="9228" width="6.7109375" style="44" bestFit="1" customWidth="1"/>
    <col min="9229" max="9229" width="11.42578125" style="44"/>
    <col min="9230" max="9230" width="39.7109375" style="44" bestFit="1" customWidth="1"/>
    <col min="9231" max="9231" width="25" style="44" bestFit="1" customWidth="1"/>
    <col min="9232" max="9232" width="7.140625" style="44" bestFit="1" customWidth="1"/>
    <col min="9233" max="9472" width="11.42578125" style="44"/>
    <col min="9473" max="9473" width="3.5703125" style="44" customWidth="1"/>
    <col min="9474" max="9474" width="59" style="44" customWidth="1"/>
    <col min="9475" max="9475" width="22.140625" style="44" bestFit="1" customWidth="1"/>
    <col min="9476" max="9476" width="33" style="44" customWidth="1"/>
    <col min="9477" max="9477" width="14.42578125" style="44" bestFit="1" customWidth="1"/>
    <col min="9478" max="9478" width="23.7109375" style="44" bestFit="1" customWidth="1"/>
    <col min="9479" max="9479" width="19.85546875" style="44" bestFit="1" customWidth="1"/>
    <col min="9480" max="9480" width="5.7109375" style="44" bestFit="1" customWidth="1"/>
    <col min="9481" max="9483" width="4.7109375" style="44" bestFit="1" customWidth="1"/>
    <col min="9484" max="9484" width="6.7109375" style="44" bestFit="1" customWidth="1"/>
    <col min="9485" max="9485" width="11.42578125" style="44"/>
    <col min="9486" max="9486" width="39.7109375" style="44" bestFit="1" customWidth="1"/>
    <col min="9487" max="9487" width="25" style="44" bestFit="1" customWidth="1"/>
    <col min="9488" max="9488" width="7.140625" style="44" bestFit="1" customWidth="1"/>
    <col min="9489" max="9728" width="11.42578125" style="44"/>
    <col min="9729" max="9729" width="3.5703125" style="44" customWidth="1"/>
    <col min="9730" max="9730" width="59" style="44" customWidth="1"/>
    <col min="9731" max="9731" width="22.140625" style="44" bestFit="1" customWidth="1"/>
    <col min="9732" max="9732" width="33" style="44" customWidth="1"/>
    <col min="9733" max="9733" width="14.42578125" style="44" bestFit="1" customWidth="1"/>
    <col min="9734" max="9734" width="23.7109375" style="44" bestFit="1" customWidth="1"/>
    <col min="9735" max="9735" width="19.85546875" style="44" bestFit="1" customWidth="1"/>
    <col min="9736" max="9736" width="5.7109375" style="44" bestFit="1" customWidth="1"/>
    <col min="9737" max="9739" width="4.7109375" style="44" bestFit="1" customWidth="1"/>
    <col min="9740" max="9740" width="6.7109375" style="44" bestFit="1" customWidth="1"/>
    <col min="9741" max="9741" width="11.42578125" style="44"/>
    <col min="9742" max="9742" width="39.7109375" style="44" bestFit="1" customWidth="1"/>
    <col min="9743" max="9743" width="25" style="44" bestFit="1" customWidth="1"/>
    <col min="9744" max="9744" width="7.140625" style="44" bestFit="1" customWidth="1"/>
    <col min="9745" max="9984" width="11.42578125" style="44"/>
    <col min="9985" max="9985" width="3.5703125" style="44" customWidth="1"/>
    <col min="9986" max="9986" width="59" style="44" customWidth="1"/>
    <col min="9987" max="9987" width="22.140625" style="44" bestFit="1" customWidth="1"/>
    <col min="9988" max="9988" width="33" style="44" customWidth="1"/>
    <col min="9989" max="9989" width="14.42578125" style="44" bestFit="1" customWidth="1"/>
    <col min="9990" max="9990" width="23.7109375" style="44" bestFit="1" customWidth="1"/>
    <col min="9991" max="9991" width="19.85546875" style="44" bestFit="1" customWidth="1"/>
    <col min="9992" max="9992" width="5.7109375" style="44" bestFit="1" customWidth="1"/>
    <col min="9993" max="9995" width="4.7109375" style="44" bestFit="1" customWidth="1"/>
    <col min="9996" max="9996" width="6.7109375" style="44" bestFit="1" customWidth="1"/>
    <col min="9997" max="9997" width="11.42578125" style="44"/>
    <col min="9998" max="9998" width="39.7109375" style="44" bestFit="1" customWidth="1"/>
    <col min="9999" max="9999" width="25" style="44" bestFit="1" customWidth="1"/>
    <col min="10000" max="10000" width="7.140625" style="44" bestFit="1" customWidth="1"/>
    <col min="10001" max="10240" width="11.42578125" style="44"/>
    <col min="10241" max="10241" width="3.5703125" style="44" customWidth="1"/>
    <col min="10242" max="10242" width="59" style="44" customWidth="1"/>
    <col min="10243" max="10243" width="22.140625" style="44" bestFit="1" customWidth="1"/>
    <col min="10244" max="10244" width="33" style="44" customWidth="1"/>
    <col min="10245" max="10245" width="14.42578125" style="44" bestFit="1" customWidth="1"/>
    <col min="10246" max="10246" width="23.7109375" style="44" bestFit="1" customWidth="1"/>
    <col min="10247" max="10247" width="19.85546875" style="44" bestFit="1" customWidth="1"/>
    <col min="10248" max="10248" width="5.7109375" style="44" bestFit="1" customWidth="1"/>
    <col min="10249" max="10251" width="4.7109375" style="44" bestFit="1" customWidth="1"/>
    <col min="10252" max="10252" width="6.7109375" style="44" bestFit="1" customWidth="1"/>
    <col min="10253" max="10253" width="11.42578125" style="44"/>
    <col min="10254" max="10254" width="39.7109375" style="44" bestFit="1" customWidth="1"/>
    <col min="10255" max="10255" width="25" style="44" bestFit="1" customWidth="1"/>
    <col min="10256" max="10256" width="7.140625" style="44" bestFit="1" customWidth="1"/>
    <col min="10257" max="10496" width="11.42578125" style="44"/>
    <col min="10497" max="10497" width="3.5703125" style="44" customWidth="1"/>
    <col min="10498" max="10498" width="59" style="44" customWidth="1"/>
    <col min="10499" max="10499" width="22.140625" style="44" bestFit="1" customWidth="1"/>
    <col min="10500" max="10500" width="33" style="44" customWidth="1"/>
    <col min="10501" max="10501" width="14.42578125" style="44" bestFit="1" customWidth="1"/>
    <col min="10502" max="10502" width="23.7109375" style="44" bestFit="1" customWidth="1"/>
    <col min="10503" max="10503" width="19.85546875" style="44" bestFit="1" customWidth="1"/>
    <col min="10504" max="10504" width="5.7109375" style="44" bestFit="1" customWidth="1"/>
    <col min="10505" max="10507" width="4.7109375" style="44" bestFit="1" customWidth="1"/>
    <col min="10508" max="10508" width="6.7109375" style="44" bestFit="1" customWidth="1"/>
    <col min="10509" max="10509" width="11.42578125" style="44"/>
    <col min="10510" max="10510" width="39.7109375" style="44" bestFit="1" customWidth="1"/>
    <col min="10511" max="10511" width="25" style="44" bestFit="1" customWidth="1"/>
    <col min="10512" max="10512" width="7.140625" style="44" bestFit="1" customWidth="1"/>
    <col min="10513" max="10752" width="11.42578125" style="44"/>
    <col min="10753" max="10753" width="3.5703125" style="44" customWidth="1"/>
    <col min="10754" max="10754" width="59" style="44" customWidth="1"/>
    <col min="10755" max="10755" width="22.140625" style="44" bestFit="1" customWidth="1"/>
    <col min="10756" max="10756" width="33" style="44" customWidth="1"/>
    <col min="10757" max="10757" width="14.42578125" style="44" bestFit="1" customWidth="1"/>
    <col min="10758" max="10758" width="23.7109375" style="44" bestFit="1" customWidth="1"/>
    <col min="10759" max="10759" width="19.85546875" style="44" bestFit="1" customWidth="1"/>
    <col min="10760" max="10760" width="5.7109375" style="44" bestFit="1" customWidth="1"/>
    <col min="10761" max="10763" width="4.7109375" style="44" bestFit="1" customWidth="1"/>
    <col min="10764" max="10764" width="6.7109375" style="44" bestFit="1" customWidth="1"/>
    <col min="10765" max="10765" width="11.42578125" style="44"/>
    <col min="10766" max="10766" width="39.7109375" style="44" bestFit="1" customWidth="1"/>
    <col min="10767" max="10767" width="25" style="44" bestFit="1" customWidth="1"/>
    <col min="10768" max="10768" width="7.140625" style="44" bestFit="1" customWidth="1"/>
    <col min="10769" max="11008" width="11.42578125" style="44"/>
    <col min="11009" max="11009" width="3.5703125" style="44" customWidth="1"/>
    <col min="11010" max="11010" width="59" style="44" customWidth="1"/>
    <col min="11011" max="11011" width="22.140625" style="44" bestFit="1" customWidth="1"/>
    <col min="11012" max="11012" width="33" style="44" customWidth="1"/>
    <col min="11013" max="11013" width="14.42578125" style="44" bestFit="1" customWidth="1"/>
    <col min="11014" max="11014" width="23.7109375" style="44" bestFit="1" customWidth="1"/>
    <col min="11015" max="11015" width="19.85546875" style="44" bestFit="1" customWidth="1"/>
    <col min="11016" max="11016" width="5.7109375" style="44" bestFit="1" customWidth="1"/>
    <col min="11017" max="11019" width="4.7109375" style="44" bestFit="1" customWidth="1"/>
    <col min="11020" max="11020" width="6.7109375" style="44" bestFit="1" customWidth="1"/>
    <col min="11021" max="11021" width="11.42578125" style="44"/>
    <col min="11022" max="11022" width="39.7109375" style="44" bestFit="1" customWidth="1"/>
    <col min="11023" max="11023" width="25" style="44" bestFit="1" customWidth="1"/>
    <col min="11024" max="11024" width="7.140625" style="44" bestFit="1" customWidth="1"/>
    <col min="11025" max="11264" width="11.42578125" style="44"/>
    <col min="11265" max="11265" width="3.5703125" style="44" customWidth="1"/>
    <col min="11266" max="11266" width="59" style="44" customWidth="1"/>
    <col min="11267" max="11267" width="22.140625" style="44" bestFit="1" customWidth="1"/>
    <col min="11268" max="11268" width="33" style="44" customWidth="1"/>
    <col min="11269" max="11269" width="14.42578125" style="44" bestFit="1" customWidth="1"/>
    <col min="11270" max="11270" width="23.7109375" style="44" bestFit="1" customWidth="1"/>
    <col min="11271" max="11271" width="19.85546875" style="44" bestFit="1" customWidth="1"/>
    <col min="11272" max="11272" width="5.7109375" style="44" bestFit="1" customWidth="1"/>
    <col min="11273" max="11275" width="4.7109375" style="44" bestFit="1" customWidth="1"/>
    <col min="11276" max="11276" width="6.7109375" style="44" bestFit="1" customWidth="1"/>
    <col min="11277" max="11277" width="11.42578125" style="44"/>
    <col min="11278" max="11278" width="39.7109375" style="44" bestFit="1" customWidth="1"/>
    <col min="11279" max="11279" width="25" style="44" bestFit="1" customWidth="1"/>
    <col min="11280" max="11280" width="7.140625" style="44" bestFit="1" customWidth="1"/>
    <col min="11281" max="11520" width="11.42578125" style="44"/>
    <col min="11521" max="11521" width="3.5703125" style="44" customWidth="1"/>
    <col min="11522" max="11522" width="59" style="44" customWidth="1"/>
    <col min="11523" max="11523" width="22.140625" style="44" bestFit="1" customWidth="1"/>
    <col min="11524" max="11524" width="33" style="44" customWidth="1"/>
    <col min="11525" max="11525" width="14.42578125" style="44" bestFit="1" customWidth="1"/>
    <col min="11526" max="11526" width="23.7109375" style="44" bestFit="1" customWidth="1"/>
    <col min="11527" max="11527" width="19.85546875" style="44" bestFit="1" customWidth="1"/>
    <col min="11528" max="11528" width="5.7109375" style="44" bestFit="1" customWidth="1"/>
    <col min="11529" max="11531" width="4.7109375" style="44" bestFit="1" customWidth="1"/>
    <col min="11532" max="11532" width="6.7109375" style="44" bestFit="1" customWidth="1"/>
    <col min="11533" max="11533" width="11.42578125" style="44"/>
    <col min="11534" max="11534" width="39.7109375" style="44" bestFit="1" customWidth="1"/>
    <col min="11535" max="11535" width="25" style="44" bestFit="1" customWidth="1"/>
    <col min="11536" max="11536" width="7.140625" style="44" bestFit="1" customWidth="1"/>
    <col min="11537" max="11776" width="11.42578125" style="44"/>
    <col min="11777" max="11777" width="3.5703125" style="44" customWidth="1"/>
    <col min="11778" max="11778" width="59" style="44" customWidth="1"/>
    <col min="11779" max="11779" width="22.140625" style="44" bestFit="1" customWidth="1"/>
    <col min="11780" max="11780" width="33" style="44" customWidth="1"/>
    <col min="11781" max="11781" width="14.42578125" style="44" bestFit="1" customWidth="1"/>
    <col min="11782" max="11782" width="23.7109375" style="44" bestFit="1" customWidth="1"/>
    <col min="11783" max="11783" width="19.85546875" style="44" bestFit="1" customWidth="1"/>
    <col min="11784" max="11784" width="5.7109375" style="44" bestFit="1" customWidth="1"/>
    <col min="11785" max="11787" width="4.7109375" style="44" bestFit="1" customWidth="1"/>
    <col min="11788" max="11788" width="6.7109375" style="44" bestFit="1" customWidth="1"/>
    <col min="11789" max="11789" width="11.42578125" style="44"/>
    <col min="11790" max="11790" width="39.7109375" style="44" bestFit="1" customWidth="1"/>
    <col min="11791" max="11791" width="25" style="44" bestFit="1" customWidth="1"/>
    <col min="11792" max="11792" width="7.140625" style="44" bestFit="1" customWidth="1"/>
    <col min="11793" max="12032" width="11.42578125" style="44"/>
    <col min="12033" max="12033" width="3.5703125" style="44" customWidth="1"/>
    <col min="12034" max="12034" width="59" style="44" customWidth="1"/>
    <col min="12035" max="12035" width="22.140625" style="44" bestFit="1" customWidth="1"/>
    <col min="12036" max="12036" width="33" style="44" customWidth="1"/>
    <col min="12037" max="12037" width="14.42578125" style="44" bestFit="1" customWidth="1"/>
    <col min="12038" max="12038" width="23.7109375" style="44" bestFit="1" customWidth="1"/>
    <col min="12039" max="12039" width="19.85546875" style="44" bestFit="1" customWidth="1"/>
    <col min="12040" max="12040" width="5.7109375" style="44" bestFit="1" customWidth="1"/>
    <col min="12041" max="12043" width="4.7109375" style="44" bestFit="1" customWidth="1"/>
    <col min="12044" max="12044" width="6.7109375" style="44" bestFit="1" customWidth="1"/>
    <col min="12045" max="12045" width="11.42578125" style="44"/>
    <col min="12046" max="12046" width="39.7109375" style="44" bestFit="1" customWidth="1"/>
    <col min="12047" max="12047" width="25" style="44" bestFit="1" customWidth="1"/>
    <col min="12048" max="12048" width="7.140625" style="44" bestFit="1" customWidth="1"/>
    <col min="12049" max="12288" width="11.42578125" style="44"/>
    <col min="12289" max="12289" width="3.5703125" style="44" customWidth="1"/>
    <col min="12290" max="12290" width="59" style="44" customWidth="1"/>
    <col min="12291" max="12291" width="22.140625" style="44" bestFit="1" customWidth="1"/>
    <col min="12292" max="12292" width="33" style="44" customWidth="1"/>
    <col min="12293" max="12293" width="14.42578125" style="44" bestFit="1" customWidth="1"/>
    <col min="12294" max="12294" width="23.7109375" style="44" bestFit="1" customWidth="1"/>
    <col min="12295" max="12295" width="19.85546875" style="44" bestFit="1" customWidth="1"/>
    <col min="12296" max="12296" width="5.7109375" style="44" bestFit="1" customWidth="1"/>
    <col min="12297" max="12299" width="4.7109375" style="44" bestFit="1" customWidth="1"/>
    <col min="12300" max="12300" width="6.7109375" style="44" bestFit="1" customWidth="1"/>
    <col min="12301" max="12301" width="11.42578125" style="44"/>
    <col min="12302" max="12302" width="39.7109375" style="44" bestFit="1" customWidth="1"/>
    <col min="12303" max="12303" width="25" style="44" bestFit="1" customWidth="1"/>
    <col min="12304" max="12304" width="7.140625" style="44" bestFit="1" customWidth="1"/>
    <col min="12305" max="12544" width="11.42578125" style="44"/>
    <col min="12545" max="12545" width="3.5703125" style="44" customWidth="1"/>
    <col min="12546" max="12546" width="59" style="44" customWidth="1"/>
    <col min="12547" max="12547" width="22.140625" style="44" bestFit="1" customWidth="1"/>
    <col min="12548" max="12548" width="33" style="44" customWidth="1"/>
    <col min="12549" max="12549" width="14.42578125" style="44" bestFit="1" customWidth="1"/>
    <col min="12550" max="12550" width="23.7109375" style="44" bestFit="1" customWidth="1"/>
    <col min="12551" max="12551" width="19.85546875" style="44" bestFit="1" customWidth="1"/>
    <col min="12552" max="12552" width="5.7109375" style="44" bestFit="1" customWidth="1"/>
    <col min="12553" max="12555" width="4.7109375" style="44" bestFit="1" customWidth="1"/>
    <col min="12556" max="12556" width="6.7109375" style="44" bestFit="1" customWidth="1"/>
    <col min="12557" max="12557" width="11.42578125" style="44"/>
    <col min="12558" max="12558" width="39.7109375" style="44" bestFit="1" customWidth="1"/>
    <col min="12559" max="12559" width="25" style="44" bestFit="1" customWidth="1"/>
    <col min="12560" max="12560" width="7.140625" style="44" bestFit="1" customWidth="1"/>
    <col min="12561" max="12800" width="11.42578125" style="44"/>
    <col min="12801" max="12801" width="3.5703125" style="44" customWidth="1"/>
    <col min="12802" max="12802" width="59" style="44" customWidth="1"/>
    <col min="12803" max="12803" width="22.140625" style="44" bestFit="1" customWidth="1"/>
    <col min="12804" max="12804" width="33" style="44" customWidth="1"/>
    <col min="12805" max="12805" width="14.42578125" style="44" bestFit="1" customWidth="1"/>
    <col min="12806" max="12806" width="23.7109375" style="44" bestFit="1" customWidth="1"/>
    <col min="12807" max="12807" width="19.85546875" style="44" bestFit="1" customWidth="1"/>
    <col min="12808" max="12808" width="5.7109375" style="44" bestFit="1" customWidth="1"/>
    <col min="12809" max="12811" width="4.7109375" style="44" bestFit="1" customWidth="1"/>
    <col min="12812" max="12812" width="6.7109375" style="44" bestFit="1" customWidth="1"/>
    <col min="12813" max="12813" width="11.42578125" style="44"/>
    <col min="12814" max="12814" width="39.7109375" style="44" bestFit="1" customWidth="1"/>
    <col min="12815" max="12815" width="25" style="44" bestFit="1" customWidth="1"/>
    <col min="12816" max="12816" width="7.140625" style="44" bestFit="1" customWidth="1"/>
    <col min="12817" max="13056" width="11.42578125" style="44"/>
    <col min="13057" max="13057" width="3.5703125" style="44" customWidth="1"/>
    <col min="13058" max="13058" width="59" style="44" customWidth="1"/>
    <col min="13059" max="13059" width="22.140625" style="44" bestFit="1" customWidth="1"/>
    <col min="13060" max="13060" width="33" style="44" customWidth="1"/>
    <col min="13061" max="13061" width="14.42578125" style="44" bestFit="1" customWidth="1"/>
    <col min="13062" max="13062" width="23.7109375" style="44" bestFit="1" customWidth="1"/>
    <col min="13063" max="13063" width="19.85546875" style="44" bestFit="1" customWidth="1"/>
    <col min="13064" max="13064" width="5.7109375" style="44" bestFit="1" customWidth="1"/>
    <col min="13065" max="13067" width="4.7109375" style="44" bestFit="1" customWidth="1"/>
    <col min="13068" max="13068" width="6.7109375" style="44" bestFit="1" customWidth="1"/>
    <col min="13069" max="13069" width="11.42578125" style="44"/>
    <col min="13070" max="13070" width="39.7109375" style="44" bestFit="1" customWidth="1"/>
    <col min="13071" max="13071" width="25" style="44" bestFit="1" customWidth="1"/>
    <col min="13072" max="13072" width="7.140625" style="44" bestFit="1" customWidth="1"/>
    <col min="13073" max="13312" width="11.42578125" style="44"/>
    <col min="13313" max="13313" width="3.5703125" style="44" customWidth="1"/>
    <col min="13314" max="13314" width="59" style="44" customWidth="1"/>
    <col min="13315" max="13315" width="22.140625" style="44" bestFit="1" customWidth="1"/>
    <col min="13316" max="13316" width="33" style="44" customWidth="1"/>
    <col min="13317" max="13317" width="14.42578125" style="44" bestFit="1" customWidth="1"/>
    <col min="13318" max="13318" width="23.7109375" style="44" bestFit="1" customWidth="1"/>
    <col min="13319" max="13319" width="19.85546875" style="44" bestFit="1" customWidth="1"/>
    <col min="13320" max="13320" width="5.7109375" style="44" bestFit="1" customWidth="1"/>
    <col min="13321" max="13323" width="4.7109375" style="44" bestFit="1" customWidth="1"/>
    <col min="13324" max="13324" width="6.7109375" style="44" bestFit="1" customWidth="1"/>
    <col min="13325" max="13325" width="11.42578125" style="44"/>
    <col min="13326" max="13326" width="39.7109375" style="44" bestFit="1" customWidth="1"/>
    <col min="13327" max="13327" width="25" style="44" bestFit="1" customWidth="1"/>
    <col min="13328" max="13328" width="7.140625" style="44" bestFit="1" customWidth="1"/>
    <col min="13329" max="13568" width="11.42578125" style="44"/>
    <col min="13569" max="13569" width="3.5703125" style="44" customWidth="1"/>
    <col min="13570" max="13570" width="59" style="44" customWidth="1"/>
    <col min="13571" max="13571" width="22.140625" style="44" bestFit="1" customWidth="1"/>
    <col min="13572" max="13572" width="33" style="44" customWidth="1"/>
    <col min="13573" max="13573" width="14.42578125" style="44" bestFit="1" customWidth="1"/>
    <col min="13574" max="13574" width="23.7109375" style="44" bestFit="1" customWidth="1"/>
    <col min="13575" max="13575" width="19.85546875" style="44" bestFit="1" customWidth="1"/>
    <col min="13576" max="13576" width="5.7109375" style="44" bestFit="1" customWidth="1"/>
    <col min="13577" max="13579" width="4.7109375" style="44" bestFit="1" customWidth="1"/>
    <col min="13580" max="13580" width="6.7109375" style="44" bestFit="1" customWidth="1"/>
    <col min="13581" max="13581" width="11.42578125" style="44"/>
    <col min="13582" max="13582" width="39.7109375" style="44" bestFit="1" customWidth="1"/>
    <col min="13583" max="13583" width="25" style="44" bestFit="1" customWidth="1"/>
    <col min="13584" max="13584" width="7.140625" style="44" bestFit="1" customWidth="1"/>
    <col min="13585" max="13824" width="11.42578125" style="44"/>
    <col min="13825" max="13825" width="3.5703125" style="44" customWidth="1"/>
    <col min="13826" max="13826" width="59" style="44" customWidth="1"/>
    <col min="13827" max="13827" width="22.140625" style="44" bestFit="1" customWidth="1"/>
    <col min="13828" max="13828" width="33" style="44" customWidth="1"/>
    <col min="13829" max="13829" width="14.42578125" style="44" bestFit="1" customWidth="1"/>
    <col min="13830" max="13830" width="23.7109375" style="44" bestFit="1" customWidth="1"/>
    <col min="13831" max="13831" width="19.85546875" style="44" bestFit="1" customWidth="1"/>
    <col min="13832" max="13832" width="5.7109375" style="44" bestFit="1" customWidth="1"/>
    <col min="13833" max="13835" width="4.7109375" style="44" bestFit="1" customWidth="1"/>
    <col min="13836" max="13836" width="6.7109375" style="44" bestFit="1" customWidth="1"/>
    <col min="13837" max="13837" width="11.42578125" style="44"/>
    <col min="13838" max="13838" width="39.7109375" style="44" bestFit="1" customWidth="1"/>
    <col min="13839" max="13839" width="25" style="44" bestFit="1" customWidth="1"/>
    <col min="13840" max="13840" width="7.140625" style="44" bestFit="1" customWidth="1"/>
    <col min="13841" max="14080" width="11.42578125" style="44"/>
    <col min="14081" max="14081" width="3.5703125" style="44" customWidth="1"/>
    <col min="14082" max="14082" width="59" style="44" customWidth="1"/>
    <col min="14083" max="14083" width="22.140625" style="44" bestFit="1" customWidth="1"/>
    <col min="14084" max="14084" width="33" style="44" customWidth="1"/>
    <col min="14085" max="14085" width="14.42578125" style="44" bestFit="1" customWidth="1"/>
    <col min="14086" max="14086" width="23.7109375" style="44" bestFit="1" customWidth="1"/>
    <col min="14087" max="14087" width="19.85546875" style="44" bestFit="1" customWidth="1"/>
    <col min="14088" max="14088" width="5.7109375" style="44" bestFit="1" customWidth="1"/>
    <col min="14089" max="14091" width="4.7109375" style="44" bestFit="1" customWidth="1"/>
    <col min="14092" max="14092" width="6.7109375" style="44" bestFit="1" customWidth="1"/>
    <col min="14093" max="14093" width="11.42578125" style="44"/>
    <col min="14094" max="14094" width="39.7109375" style="44" bestFit="1" customWidth="1"/>
    <col min="14095" max="14095" width="25" style="44" bestFit="1" customWidth="1"/>
    <col min="14096" max="14096" width="7.140625" style="44" bestFit="1" customWidth="1"/>
    <col min="14097" max="14336" width="11.42578125" style="44"/>
    <col min="14337" max="14337" width="3.5703125" style="44" customWidth="1"/>
    <col min="14338" max="14338" width="59" style="44" customWidth="1"/>
    <col min="14339" max="14339" width="22.140625" style="44" bestFit="1" customWidth="1"/>
    <col min="14340" max="14340" width="33" style="44" customWidth="1"/>
    <col min="14341" max="14341" width="14.42578125" style="44" bestFit="1" customWidth="1"/>
    <col min="14342" max="14342" width="23.7109375" style="44" bestFit="1" customWidth="1"/>
    <col min="14343" max="14343" width="19.85546875" style="44" bestFit="1" customWidth="1"/>
    <col min="14344" max="14344" width="5.7109375" style="44" bestFit="1" customWidth="1"/>
    <col min="14345" max="14347" width="4.7109375" style="44" bestFit="1" customWidth="1"/>
    <col min="14348" max="14348" width="6.7109375" style="44" bestFit="1" customWidth="1"/>
    <col min="14349" max="14349" width="11.42578125" style="44"/>
    <col min="14350" max="14350" width="39.7109375" style="44" bestFit="1" customWidth="1"/>
    <col min="14351" max="14351" width="25" style="44" bestFit="1" customWidth="1"/>
    <col min="14352" max="14352" width="7.140625" style="44" bestFit="1" customWidth="1"/>
    <col min="14353" max="14592" width="11.42578125" style="44"/>
    <col min="14593" max="14593" width="3.5703125" style="44" customWidth="1"/>
    <col min="14594" max="14594" width="59" style="44" customWidth="1"/>
    <col min="14595" max="14595" width="22.140625" style="44" bestFit="1" customWidth="1"/>
    <col min="14596" max="14596" width="33" style="44" customWidth="1"/>
    <col min="14597" max="14597" width="14.42578125" style="44" bestFit="1" customWidth="1"/>
    <col min="14598" max="14598" width="23.7109375" style="44" bestFit="1" customWidth="1"/>
    <col min="14599" max="14599" width="19.85546875" style="44" bestFit="1" customWidth="1"/>
    <col min="14600" max="14600" width="5.7109375" style="44" bestFit="1" customWidth="1"/>
    <col min="14601" max="14603" width="4.7109375" style="44" bestFit="1" customWidth="1"/>
    <col min="14604" max="14604" width="6.7109375" style="44" bestFit="1" customWidth="1"/>
    <col min="14605" max="14605" width="11.42578125" style="44"/>
    <col min="14606" max="14606" width="39.7109375" style="44" bestFit="1" customWidth="1"/>
    <col min="14607" max="14607" width="25" style="44" bestFit="1" customWidth="1"/>
    <col min="14608" max="14608" width="7.140625" style="44" bestFit="1" customWidth="1"/>
    <col min="14609" max="14848" width="11.42578125" style="44"/>
    <col min="14849" max="14849" width="3.5703125" style="44" customWidth="1"/>
    <col min="14850" max="14850" width="59" style="44" customWidth="1"/>
    <col min="14851" max="14851" width="22.140625" style="44" bestFit="1" customWidth="1"/>
    <col min="14852" max="14852" width="33" style="44" customWidth="1"/>
    <col min="14853" max="14853" width="14.42578125" style="44" bestFit="1" customWidth="1"/>
    <col min="14854" max="14854" width="23.7109375" style="44" bestFit="1" customWidth="1"/>
    <col min="14855" max="14855" width="19.85546875" style="44" bestFit="1" customWidth="1"/>
    <col min="14856" max="14856" width="5.7109375" style="44" bestFit="1" customWidth="1"/>
    <col min="14857" max="14859" width="4.7109375" style="44" bestFit="1" customWidth="1"/>
    <col min="14860" max="14860" width="6.7109375" style="44" bestFit="1" customWidth="1"/>
    <col min="14861" max="14861" width="11.42578125" style="44"/>
    <col min="14862" max="14862" width="39.7109375" style="44" bestFit="1" customWidth="1"/>
    <col min="14863" max="14863" width="25" style="44" bestFit="1" customWidth="1"/>
    <col min="14864" max="14864" width="7.140625" style="44" bestFit="1" customWidth="1"/>
    <col min="14865" max="15104" width="11.42578125" style="44"/>
    <col min="15105" max="15105" width="3.5703125" style="44" customWidth="1"/>
    <col min="15106" max="15106" width="59" style="44" customWidth="1"/>
    <col min="15107" max="15107" width="22.140625" style="44" bestFit="1" customWidth="1"/>
    <col min="15108" max="15108" width="33" style="44" customWidth="1"/>
    <col min="15109" max="15109" width="14.42578125" style="44" bestFit="1" customWidth="1"/>
    <col min="15110" max="15110" width="23.7109375" style="44" bestFit="1" customWidth="1"/>
    <col min="15111" max="15111" width="19.85546875" style="44" bestFit="1" customWidth="1"/>
    <col min="15112" max="15112" width="5.7109375" style="44" bestFit="1" customWidth="1"/>
    <col min="15113" max="15115" width="4.7109375" style="44" bestFit="1" customWidth="1"/>
    <col min="15116" max="15116" width="6.7109375" style="44" bestFit="1" customWidth="1"/>
    <col min="15117" max="15117" width="11.42578125" style="44"/>
    <col min="15118" max="15118" width="39.7109375" style="44" bestFit="1" customWidth="1"/>
    <col min="15119" max="15119" width="25" style="44" bestFit="1" customWidth="1"/>
    <col min="15120" max="15120" width="7.140625" style="44" bestFit="1" customWidth="1"/>
    <col min="15121" max="15360" width="11.42578125" style="44"/>
    <col min="15361" max="15361" width="3.5703125" style="44" customWidth="1"/>
    <col min="15362" max="15362" width="59" style="44" customWidth="1"/>
    <col min="15363" max="15363" width="22.140625" style="44" bestFit="1" customWidth="1"/>
    <col min="15364" max="15364" width="33" style="44" customWidth="1"/>
    <col min="15365" max="15365" width="14.42578125" style="44" bestFit="1" customWidth="1"/>
    <col min="15366" max="15366" width="23.7109375" style="44" bestFit="1" customWidth="1"/>
    <col min="15367" max="15367" width="19.85546875" style="44" bestFit="1" customWidth="1"/>
    <col min="15368" max="15368" width="5.7109375" style="44" bestFit="1" customWidth="1"/>
    <col min="15369" max="15371" width="4.7109375" style="44" bestFit="1" customWidth="1"/>
    <col min="15372" max="15372" width="6.7109375" style="44" bestFit="1" customWidth="1"/>
    <col min="15373" max="15373" width="11.42578125" style="44"/>
    <col min="15374" max="15374" width="39.7109375" style="44" bestFit="1" customWidth="1"/>
    <col min="15375" max="15375" width="25" style="44" bestFit="1" customWidth="1"/>
    <col min="15376" max="15376" width="7.140625" style="44" bestFit="1" customWidth="1"/>
    <col min="15377" max="15616" width="11.42578125" style="44"/>
    <col min="15617" max="15617" width="3.5703125" style="44" customWidth="1"/>
    <col min="15618" max="15618" width="59" style="44" customWidth="1"/>
    <col min="15619" max="15619" width="22.140625" style="44" bestFit="1" customWidth="1"/>
    <col min="15620" max="15620" width="33" style="44" customWidth="1"/>
    <col min="15621" max="15621" width="14.42578125" style="44" bestFit="1" customWidth="1"/>
    <col min="15622" max="15622" width="23.7109375" style="44" bestFit="1" customWidth="1"/>
    <col min="15623" max="15623" width="19.85546875" style="44" bestFit="1" customWidth="1"/>
    <col min="15624" max="15624" width="5.7109375" style="44" bestFit="1" customWidth="1"/>
    <col min="15625" max="15627" width="4.7109375" style="44" bestFit="1" customWidth="1"/>
    <col min="15628" max="15628" width="6.7109375" style="44" bestFit="1" customWidth="1"/>
    <col min="15629" max="15629" width="11.42578125" style="44"/>
    <col min="15630" max="15630" width="39.7109375" style="44" bestFit="1" customWidth="1"/>
    <col min="15631" max="15631" width="25" style="44" bestFit="1" customWidth="1"/>
    <col min="15632" max="15632" width="7.140625" style="44" bestFit="1" customWidth="1"/>
    <col min="15633" max="15872" width="11.42578125" style="44"/>
    <col min="15873" max="15873" width="3.5703125" style="44" customWidth="1"/>
    <col min="15874" max="15874" width="59" style="44" customWidth="1"/>
    <col min="15875" max="15875" width="22.140625" style="44" bestFit="1" customWidth="1"/>
    <col min="15876" max="15876" width="33" style="44" customWidth="1"/>
    <col min="15877" max="15877" width="14.42578125" style="44" bestFit="1" customWidth="1"/>
    <col min="15878" max="15878" width="23.7109375" style="44" bestFit="1" customWidth="1"/>
    <col min="15879" max="15879" width="19.85546875" style="44" bestFit="1" customWidth="1"/>
    <col min="15880" max="15880" width="5.7109375" style="44" bestFit="1" customWidth="1"/>
    <col min="15881" max="15883" width="4.7109375" style="44" bestFit="1" customWidth="1"/>
    <col min="15884" max="15884" width="6.7109375" style="44" bestFit="1" customWidth="1"/>
    <col min="15885" max="15885" width="11.42578125" style="44"/>
    <col min="15886" max="15886" width="39.7109375" style="44" bestFit="1" customWidth="1"/>
    <col min="15887" max="15887" width="25" style="44" bestFit="1" customWidth="1"/>
    <col min="15888" max="15888" width="7.140625" style="44" bestFit="1" customWidth="1"/>
    <col min="15889" max="16128" width="11.42578125" style="44"/>
    <col min="16129" max="16129" width="3.5703125" style="44" customWidth="1"/>
    <col min="16130" max="16130" width="59" style="44" customWidth="1"/>
    <col min="16131" max="16131" width="22.140625" style="44" bestFit="1" customWidth="1"/>
    <col min="16132" max="16132" width="33" style="44" customWidth="1"/>
    <col min="16133" max="16133" width="14.42578125" style="44" bestFit="1" customWidth="1"/>
    <col min="16134" max="16134" width="23.7109375" style="44" bestFit="1" customWidth="1"/>
    <col min="16135" max="16135" width="19.85546875" style="44" bestFit="1" customWidth="1"/>
    <col min="16136" max="16136" width="5.7109375" style="44" bestFit="1" customWidth="1"/>
    <col min="16137" max="16139" width="4.7109375" style="44" bestFit="1" customWidth="1"/>
    <col min="16140" max="16140" width="6.7109375" style="44" bestFit="1" customWidth="1"/>
    <col min="16141" max="16141" width="11.42578125" style="44"/>
    <col min="16142" max="16142" width="39.7109375" style="44" bestFit="1" customWidth="1"/>
    <col min="16143" max="16143" width="25" style="44" bestFit="1" customWidth="1"/>
    <col min="16144" max="16144" width="7.140625" style="44" bestFit="1" customWidth="1"/>
    <col min="16145" max="16374" width="11.42578125" style="44"/>
    <col min="16375" max="16377" width="11.42578125" style="44" customWidth="1"/>
    <col min="16378" max="16384" width="11.42578125" style="44"/>
  </cols>
  <sheetData>
    <row r="1" spans="1:15">
      <c r="A1" s="204"/>
      <c r="B1" s="204"/>
      <c r="C1" s="204"/>
      <c r="D1" s="204"/>
      <c r="E1" s="204"/>
      <c r="F1" s="204"/>
      <c r="G1" s="204"/>
      <c r="H1" s="204"/>
      <c r="I1" s="204"/>
      <c r="J1" s="204"/>
      <c r="K1" s="204"/>
      <c r="L1" s="204"/>
      <c r="M1" s="204"/>
      <c r="N1" s="204"/>
      <c r="O1" s="204"/>
    </row>
    <row r="2" spans="1:15">
      <c r="A2" s="200"/>
      <c r="B2" s="205"/>
      <c r="C2" s="200"/>
      <c r="D2" s="200"/>
      <c r="E2" s="200"/>
      <c r="F2" s="200"/>
      <c r="G2" s="200"/>
      <c r="H2" s="200"/>
      <c r="I2" s="200"/>
      <c r="J2" s="200"/>
      <c r="K2" s="200"/>
      <c r="L2" s="205"/>
      <c r="M2" s="205"/>
      <c r="N2" s="205"/>
      <c r="O2" s="205"/>
    </row>
    <row r="3" spans="1:15" ht="15.75" thickBot="1">
      <c r="A3" s="200"/>
      <c r="B3" s="205"/>
      <c r="C3" s="463"/>
      <c r="D3" s="463"/>
      <c r="E3" s="207"/>
      <c r="F3" s="207"/>
      <c r="G3" s="207"/>
      <c r="H3" s="207"/>
      <c r="I3" s="207"/>
      <c r="J3" s="207"/>
      <c r="K3" s="207"/>
      <c r="L3" s="205"/>
      <c r="M3" s="205"/>
      <c r="N3" s="205"/>
      <c r="O3" s="205"/>
    </row>
    <row r="4" spans="1:15" ht="15.75" thickBot="1">
      <c r="A4" s="200"/>
      <c r="B4" s="205"/>
      <c r="C4" s="861" t="s">
        <v>712</v>
      </c>
      <c r="D4" s="861"/>
      <c r="E4" s="862"/>
      <c r="F4" s="931" t="s">
        <v>879</v>
      </c>
      <c r="G4" s="932"/>
      <c r="H4" s="932"/>
      <c r="I4" s="932"/>
      <c r="J4" s="932"/>
      <c r="K4" s="932"/>
      <c r="L4" s="933"/>
      <c r="M4" s="205"/>
      <c r="N4" s="205"/>
      <c r="O4" s="205"/>
    </row>
    <row r="5" spans="1:15">
      <c r="A5" s="200"/>
      <c r="B5" s="207"/>
      <c r="C5" s="463"/>
      <c r="D5" s="463"/>
      <c r="E5" s="208"/>
      <c r="F5" s="207"/>
      <c r="G5" s="207"/>
      <c r="H5" s="207"/>
      <c r="I5" s="207"/>
      <c r="J5" s="207"/>
      <c r="K5" s="208"/>
      <c r="L5" s="209"/>
      <c r="M5" s="209"/>
      <c r="N5" s="209"/>
      <c r="O5" s="207"/>
    </row>
    <row r="6" spans="1:15">
      <c r="A6" s="200"/>
      <c r="B6" s="210"/>
      <c r="C6" s="210"/>
      <c r="D6" s="211"/>
      <c r="E6" s="211"/>
      <c r="F6" s="211"/>
      <c r="G6" s="211"/>
      <c r="H6" s="211"/>
      <c r="I6" s="211"/>
      <c r="J6" s="211"/>
      <c r="K6" s="211"/>
      <c r="L6" s="211"/>
      <c r="M6" s="211"/>
      <c r="N6" s="211"/>
      <c r="O6" s="211"/>
    </row>
    <row r="7" spans="1:15">
      <c r="A7" s="208"/>
      <c r="B7" s="208"/>
      <c r="C7" s="204"/>
      <c r="D7" s="204"/>
      <c r="E7" s="204"/>
      <c r="F7" s="204"/>
      <c r="G7" s="204"/>
      <c r="H7" s="204"/>
      <c r="I7" s="204"/>
      <c r="J7" s="204"/>
      <c r="K7" s="204"/>
      <c r="L7" s="204"/>
      <c r="M7" s="204"/>
      <c r="N7" s="204"/>
      <c r="O7" s="212"/>
    </row>
    <row r="8" spans="1:15" ht="15.75" customHeight="1" thickBot="1">
      <c r="A8" s="208"/>
      <c r="B8" s="208"/>
      <c r="C8" s="204"/>
      <c r="D8" s="204"/>
      <c r="E8" s="204"/>
      <c r="F8" s="204"/>
      <c r="G8" s="204"/>
      <c r="H8" s="204"/>
      <c r="I8" s="204"/>
      <c r="J8" s="204"/>
      <c r="K8" s="204"/>
      <c r="L8" s="204"/>
      <c r="M8" s="204"/>
      <c r="N8" s="212"/>
      <c r="O8" s="200"/>
    </row>
    <row r="9" spans="1:15" s="179" customFormat="1" ht="75" customHeight="1" thickBot="1">
      <c r="A9" s="1031" t="s">
        <v>85</v>
      </c>
      <c r="B9" s="1017" t="s">
        <v>1</v>
      </c>
      <c r="C9" s="1017" t="s">
        <v>2</v>
      </c>
      <c r="D9" s="1017" t="s">
        <v>3</v>
      </c>
      <c r="E9" s="1036" t="s">
        <v>473</v>
      </c>
      <c r="F9" s="1033" t="s">
        <v>4</v>
      </c>
      <c r="G9" s="1034"/>
      <c r="H9" s="1034"/>
      <c r="I9" s="1035"/>
      <c r="J9" s="1031" t="s">
        <v>5</v>
      </c>
      <c r="K9" s="999" t="s">
        <v>713</v>
      </c>
      <c r="L9" s="1000"/>
      <c r="M9" s="1001" t="s">
        <v>16</v>
      </c>
      <c r="N9" s="555"/>
    </row>
    <row r="10" spans="1:15" s="179" customFormat="1" ht="50.25" customHeight="1" thickBot="1">
      <c r="A10" s="1032"/>
      <c r="B10" s="1018"/>
      <c r="C10" s="1018"/>
      <c r="D10" s="1018"/>
      <c r="E10" s="1037"/>
      <c r="F10" s="528" t="s">
        <v>6</v>
      </c>
      <c r="G10" s="529" t="s">
        <v>7</v>
      </c>
      <c r="H10" s="529" t="s">
        <v>8</v>
      </c>
      <c r="I10" s="530" t="s">
        <v>9</v>
      </c>
      <c r="J10" s="1032"/>
      <c r="K10" s="531" t="s">
        <v>89</v>
      </c>
      <c r="L10" s="532" t="s">
        <v>10</v>
      </c>
      <c r="M10" s="1002"/>
    </row>
    <row r="11" spans="1:15" ht="176.25" customHeight="1">
      <c r="A11" s="1038" t="s">
        <v>880</v>
      </c>
      <c r="B11" s="533" t="s">
        <v>881</v>
      </c>
      <c r="C11" s="504" t="s">
        <v>421</v>
      </c>
      <c r="D11" s="504" t="s">
        <v>882</v>
      </c>
      <c r="E11" s="534">
        <v>600</v>
      </c>
      <c r="F11" s="535">
        <v>150</v>
      </c>
      <c r="G11" s="535">
        <v>150</v>
      </c>
      <c r="H11" s="535">
        <v>150</v>
      </c>
      <c r="I11" s="535">
        <v>150</v>
      </c>
      <c r="J11" s="504" t="s">
        <v>883</v>
      </c>
      <c r="K11" s="505" t="s">
        <v>244</v>
      </c>
      <c r="L11" s="505" t="s">
        <v>244</v>
      </c>
      <c r="M11" s="536" t="s">
        <v>884</v>
      </c>
      <c r="N11" s="44"/>
      <c r="O11" s="44"/>
    </row>
    <row r="12" spans="1:15" ht="113.25" customHeight="1">
      <c r="A12" s="1039"/>
      <c r="B12" s="537" t="s">
        <v>885</v>
      </c>
      <c r="C12" s="504" t="s">
        <v>421</v>
      </c>
      <c r="D12" s="504" t="s">
        <v>886</v>
      </c>
      <c r="E12" s="534">
        <v>600</v>
      </c>
      <c r="F12" s="535">
        <v>150</v>
      </c>
      <c r="G12" s="535">
        <v>150</v>
      </c>
      <c r="H12" s="535">
        <v>150</v>
      </c>
      <c r="I12" s="535">
        <v>150</v>
      </c>
      <c r="J12" s="504" t="s">
        <v>887</v>
      </c>
      <c r="K12" s="505" t="s">
        <v>244</v>
      </c>
      <c r="L12" s="505" t="s">
        <v>244</v>
      </c>
      <c r="M12" s="490" t="s">
        <v>884</v>
      </c>
      <c r="N12" s="44"/>
      <c r="O12" s="44"/>
    </row>
    <row r="13" spans="1:15" ht="105">
      <c r="A13" s="1039"/>
      <c r="B13" s="537" t="s">
        <v>422</v>
      </c>
      <c r="C13" s="504" t="s">
        <v>421</v>
      </c>
      <c r="D13" s="504" t="s">
        <v>888</v>
      </c>
      <c r="E13" s="534">
        <v>200</v>
      </c>
      <c r="F13" s="535">
        <v>50</v>
      </c>
      <c r="G13" s="535">
        <v>50</v>
      </c>
      <c r="H13" s="535">
        <v>50</v>
      </c>
      <c r="I13" s="535">
        <v>50</v>
      </c>
      <c r="J13" s="504" t="s">
        <v>889</v>
      </c>
      <c r="K13" s="505" t="s">
        <v>244</v>
      </c>
      <c r="L13" s="505" t="s">
        <v>244</v>
      </c>
      <c r="M13" s="538">
        <v>10500000</v>
      </c>
      <c r="N13" s="44"/>
      <c r="O13" s="44"/>
    </row>
    <row r="14" spans="1:15" ht="279.75" customHeight="1">
      <c r="A14" s="996"/>
      <c r="B14" s="537" t="s">
        <v>890</v>
      </c>
      <c r="C14" s="504" t="s">
        <v>421</v>
      </c>
      <c r="D14" s="504" t="s">
        <v>891</v>
      </c>
      <c r="E14" s="534">
        <v>40</v>
      </c>
      <c r="F14" s="535">
        <v>10</v>
      </c>
      <c r="G14" s="535">
        <v>10</v>
      </c>
      <c r="H14" s="535">
        <v>10</v>
      </c>
      <c r="I14" s="535">
        <v>10</v>
      </c>
      <c r="J14" s="504" t="s">
        <v>892</v>
      </c>
      <c r="K14" s="505" t="s">
        <v>244</v>
      </c>
      <c r="L14" s="505" t="s">
        <v>244</v>
      </c>
      <c r="M14" s="490" t="s">
        <v>884</v>
      </c>
      <c r="N14" s="44"/>
      <c r="O14" s="44"/>
    </row>
    <row r="15" spans="1:15" ht="163.5" customHeight="1">
      <c r="A15" s="982" t="s">
        <v>893</v>
      </c>
      <c r="B15" s="537" t="s">
        <v>894</v>
      </c>
      <c r="C15" s="504" t="s">
        <v>424</v>
      </c>
      <c r="D15" s="504" t="s">
        <v>425</v>
      </c>
      <c r="E15" s="534">
        <v>1000</v>
      </c>
      <c r="F15" s="539">
        <v>250</v>
      </c>
      <c r="G15" s="539">
        <v>250</v>
      </c>
      <c r="H15" s="539">
        <v>250</v>
      </c>
      <c r="I15" s="539">
        <v>250</v>
      </c>
      <c r="J15" s="504" t="s">
        <v>426</v>
      </c>
      <c r="K15" s="505" t="s">
        <v>244</v>
      </c>
      <c r="L15" s="505" t="s">
        <v>244</v>
      </c>
      <c r="M15" s="490"/>
      <c r="N15" s="44"/>
      <c r="O15" s="44"/>
    </row>
    <row r="16" spans="1:15" ht="150">
      <c r="A16" s="983"/>
      <c r="B16" s="537" t="s">
        <v>427</v>
      </c>
      <c r="C16" s="504" t="s">
        <v>424</v>
      </c>
      <c r="D16" s="504" t="s">
        <v>425</v>
      </c>
      <c r="E16" s="534">
        <v>1000</v>
      </c>
      <c r="F16" s="539">
        <v>250</v>
      </c>
      <c r="G16" s="539">
        <v>250</v>
      </c>
      <c r="H16" s="539">
        <v>250</v>
      </c>
      <c r="I16" s="539">
        <v>250</v>
      </c>
      <c r="J16" s="504" t="s">
        <v>426</v>
      </c>
      <c r="K16" s="505" t="s">
        <v>244</v>
      </c>
      <c r="L16" s="505" t="s">
        <v>244</v>
      </c>
      <c r="M16" s="490" t="s">
        <v>884</v>
      </c>
      <c r="N16" s="44"/>
      <c r="O16" s="44"/>
    </row>
    <row r="17" spans="1:15" ht="210">
      <c r="A17" s="983"/>
      <c r="B17" s="537" t="s">
        <v>895</v>
      </c>
      <c r="C17" s="504" t="s">
        <v>424</v>
      </c>
      <c r="D17" s="504" t="s">
        <v>425</v>
      </c>
      <c r="E17" s="534">
        <v>1000</v>
      </c>
      <c r="F17" s="539">
        <v>250</v>
      </c>
      <c r="G17" s="539">
        <v>250</v>
      </c>
      <c r="H17" s="539">
        <v>250</v>
      </c>
      <c r="I17" s="539">
        <v>250</v>
      </c>
      <c r="J17" s="504" t="s">
        <v>426</v>
      </c>
      <c r="K17" s="505" t="s">
        <v>244</v>
      </c>
      <c r="L17" s="505" t="s">
        <v>244</v>
      </c>
      <c r="M17" s="490" t="s">
        <v>884</v>
      </c>
      <c r="N17" s="44"/>
      <c r="O17" s="44"/>
    </row>
    <row r="18" spans="1:15" ht="150">
      <c r="A18" s="984"/>
      <c r="B18" s="540" t="s">
        <v>896</v>
      </c>
      <c r="C18" s="504" t="s">
        <v>424</v>
      </c>
      <c r="D18" s="504" t="s">
        <v>425</v>
      </c>
      <c r="E18" s="534">
        <v>1000</v>
      </c>
      <c r="F18" s="539">
        <v>250</v>
      </c>
      <c r="G18" s="539">
        <v>250</v>
      </c>
      <c r="H18" s="539">
        <v>250</v>
      </c>
      <c r="I18" s="539">
        <v>250</v>
      </c>
      <c r="J18" s="504" t="s">
        <v>426</v>
      </c>
      <c r="K18" s="505" t="s">
        <v>244</v>
      </c>
      <c r="L18" s="505" t="s">
        <v>244</v>
      </c>
      <c r="M18" s="490" t="s">
        <v>884</v>
      </c>
      <c r="N18" s="44"/>
      <c r="O18" s="44"/>
    </row>
    <row r="19" spans="1:15" ht="30" customHeight="1"/>
    <row r="20" spans="1:15">
      <c r="A20" s="204"/>
      <c r="B20" s="204"/>
      <c r="C20" s="204"/>
      <c r="D20" s="204"/>
      <c r="E20" s="204"/>
      <c r="F20" s="204"/>
      <c r="G20" s="204"/>
      <c r="H20" s="204"/>
      <c r="I20" s="204"/>
      <c r="J20" s="204"/>
      <c r="K20" s="204"/>
      <c r="L20" s="204"/>
      <c r="M20" s="204"/>
    </row>
    <row r="21" spans="1:15">
      <c r="A21" s="200"/>
      <c r="B21" s="205"/>
      <c r="C21" s="200"/>
      <c r="D21" s="200"/>
      <c r="E21" s="200"/>
      <c r="F21" s="200"/>
      <c r="G21" s="200"/>
      <c r="H21" s="200"/>
      <c r="I21" s="200"/>
      <c r="J21" s="200"/>
      <c r="K21" s="200"/>
      <c r="L21" s="205"/>
      <c r="M21" s="205"/>
    </row>
    <row r="22" spans="1:15" ht="15.75" thickBot="1">
      <c r="A22" s="200"/>
      <c r="B22" s="205"/>
      <c r="C22" s="463"/>
      <c r="D22" s="463"/>
      <c r="E22" s="207"/>
      <c r="F22" s="207"/>
      <c r="G22" s="207"/>
      <c r="H22" s="207"/>
      <c r="I22" s="207"/>
      <c r="J22" s="207"/>
      <c r="K22" s="207"/>
      <c r="L22" s="205"/>
      <c r="M22" s="205"/>
    </row>
    <row r="23" spans="1:15" ht="38.25" customHeight="1" thickBot="1">
      <c r="A23" s="200"/>
      <c r="B23" s="205"/>
      <c r="C23" s="861" t="s">
        <v>712</v>
      </c>
      <c r="D23" s="861"/>
      <c r="E23" s="862"/>
      <c r="F23" s="541" t="s">
        <v>897</v>
      </c>
      <c r="G23" s="542"/>
      <c r="H23" s="484"/>
      <c r="I23" s="484"/>
      <c r="J23" s="484"/>
      <c r="K23" s="484"/>
      <c r="L23" s="485"/>
      <c r="M23" s="205"/>
    </row>
    <row r="24" spans="1:15" ht="43.5" customHeight="1">
      <c r="A24" s="200"/>
      <c r="B24" s="207"/>
      <c r="C24" s="463"/>
      <c r="D24" s="463"/>
      <c r="E24" s="208"/>
      <c r="F24" s="207"/>
      <c r="G24" s="207"/>
      <c r="H24" s="207"/>
      <c r="I24" s="207"/>
      <c r="J24" s="207"/>
      <c r="K24" s="208"/>
      <c r="L24" s="209"/>
      <c r="M24" s="207"/>
    </row>
    <row r="25" spans="1:15" ht="15.75" thickBot="1">
      <c r="A25" s="208"/>
      <c r="B25" s="208"/>
      <c r="C25" s="204"/>
      <c r="D25" s="204"/>
      <c r="E25" s="204"/>
      <c r="F25" s="204"/>
      <c r="G25" s="204"/>
      <c r="H25" s="204"/>
      <c r="I25" s="204"/>
      <c r="J25" s="204"/>
      <c r="K25" s="204"/>
      <c r="L25" s="204"/>
      <c r="M25" s="200"/>
    </row>
    <row r="26" spans="1:15" ht="15.75" thickBot="1">
      <c r="A26" s="866" t="s">
        <v>85</v>
      </c>
      <c r="B26" s="868" t="s">
        <v>1</v>
      </c>
      <c r="C26" s="868" t="s">
        <v>2</v>
      </c>
      <c r="D26" s="868" t="s">
        <v>3</v>
      </c>
      <c r="E26" s="870" t="s">
        <v>473</v>
      </c>
      <c r="F26" s="872" t="s">
        <v>4</v>
      </c>
      <c r="G26" s="873"/>
      <c r="H26" s="873"/>
      <c r="I26" s="874"/>
      <c r="J26" s="866" t="s">
        <v>5</v>
      </c>
      <c r="K26" s="876" t="s">
        <v>713</v>
      </c>
      <c r="L26" s="877"/>
      <c r="M26" s="874" t="s">
        <v>16</v>
      </c>
    </row>
    <row r="27" spans="1:15" ht="45" customHeight="1" thickBot="1">
      <c r="A27" s="867"/>
      <c r="B27" s="869"/>
      <c r="C27" s="869"/>
      <c r="D27" s="869"/>
      <c r="E27" s="871"/>
      <c r="F27" s="203" t="s">
        <v>6</v>
      </c>
      <c r="G27" s="202" t="s">
        <v>7</v>
      </c>
      <c r="H27" s="202" t="s">
        <v>8</v>
      </c>
      <c r="I27" s="201" t="s">
        <v>9</v>
      </c>
      <c r="J27" s="867"/>
      <c r="K27" s="215" t="s">
        <v>89</v>
      </c>
      <c r="L27" s="216" t="s">
        <v>10</v>
      </c>
      <c r="M27" s="1020"/>
    </row>
    <row r="28" spans="1:15" ht="48.75" customHeight="1">
      <c r="A28" s="880" t="s">
        <v>898</v>
      </c>
      <c r="B28" s="543" t="s">
        <v>899</v>
      </c>
      <c r="C28" s="1027" t="s">
        <v>900</v>
      </c>
      <c r="D28" s="544" t="s">
        <v>901</v>
      </c>
      <c r="E28" s="545">
        <v>1</v>
      </c>
      <c r="F28" s="546" t="s">
        <v>902</v>
      </c>
      <c r="G28" s="546">
        <v>0.5</v>
      </c>
      <c r="H28" s="546" t="s">
        <v>902</v>
      </c>
      <c r="I28" s="546">
        <v>0.5</v>
      </c>
      <c r="J28" s="504" t="s">
        <v>903</v>
      </c>
      <c r="K28" s="882" t="s">
        <v>20</v>
      </c>
      <c r="L28" s="882" t="s">
        <v>228</v>
      </c>
      <c r="M28" s="994"/>
    </row>
    <row r="29" spans="1:15" ht="47.25" customHeight="1">
      <c r="A29" s="880"/>
      <c r="B29" s="547" t="s">
        <v>904</v>
      </c>
      <c r="C29" s="992"/>
      <c r="D29" s="544" t="s">
        <v>901</v>
      </c>
      <c r="E29" s="545">
        <v>1</v>
      </c>
      <c r="F29" s="546" t="s">
        <v>902</v>
      </c>
      <c r="G29" s="546">
        <v>0.5</v>
      </c>
      <c r="H29" s="546" t="s">
        <v>902</v>
      </c>
      <c r="I29" s="546">
        <v>0.5</v>
      </c>
      <c r="J29" s="504" t="s">
        <v>903</v>
      </c>
      <c r="K29" s="882"/>
      <c r="L29" s="882"/>
      <c r="M29" s="994"/>
    </row>
    <row r="30" spans="1:15" ht="47.25" customHeight="1">
      <c r="A30" s="880"/>
      <c r="B30" s="547" t="s">
        <v>905</v>
      </c>
      <c r="C30" s="993"/>
      <c r="D30" s="544" t="s">
        <v>906</v>
      </c>
      <c r="E30" s="545">
        <v>1</v>
      </c>
      <c r="F30" s="546" t="s">
        <v>902</v>
      </c>
      <c r="G30" s="546">
        <v>0.5</v>
      </c>
      <c r="H30" s="546" t="s">
        <v>902</v>
      </c>
      <c r="I30" s="546">
        <v>0.5</v>
      </c>
      <c r="J30" s="504" t="s">
        <v>907</v>
      </c>
      <c r="K30" s="882"/>
      <c r="L30" s="882"/>
      <c r="M30" s="994"/>
    </row>
    <row r="31" spans="1:15" ht="1.5" customHeight="1">
      <c r="A31" s="995" t="s">
        <v>908</v>
      </c>
      <c r="B31" s="547" t="s">
        <v>909</v>
      </c>
      <c r="C31" s="991" t="s">
        <v>910</v>
      </c>
      <c r="D31" s="504" t="s">
        <v>911</v>
      </c>
      <c r="E31" s="548">
        <v>6</v>
      </c>
      <c r="F31" s="546">
        <v>0.25</v>
      </c>
      <c r="G31" s="546">
        <v>0.25</v>
      </c>
      <c r="H31" s="546">
        <v>0.25</v>
      </c>
      <c r="I31" s="546">
        <v>0.25</v>
      </c>
      <c r="J31" s="544" t="s">
        <v>912</v>
      </c>
      <c r="K31" s="997" t="s">
        <v>230</v>
      </c>
      <c r="L31" s="997" t="s">
        <v>241</v>
      </c>
      <c r="M31" s="936"/>
    </row>
    <row r="32" spans="1:15" ht="82.5" customHeight="1">
      <c r="A32" s="996"/>
      <c r="B32" s="547" t="s">
        <v>913</v>
      </c>
      <c r="C32" s="993"/>
      <c r="D32" s="504" t="s">
        <v>914</v>
      </c>
      <c r="E32" s="534">
        <v>6</v>
      </c>
      <c r="F32" s="546">
        <v>0.25</v>
      </c>
      <c r="G32" s="546">
        <v>0.25</v>
      </c>
      <c r="H32" s="546">
        <v>0.25</v>
      </c>
      <c r="I32" s="546">
        <v>0.25</v>
      </c>
      <c r="J32" s="504" t="s">
        <v>915</v>
      </c>
      <c r="K32" s="998"/>
      <c r="L32" s="998"/>
      <c r="M32" s="937"/>
    </row>
    <row r="33" spans="1:13" ht="48.75" customHeight="1">
      <c r="A33" s="880" t="s">
        <v>916</v>
      </c>
      <c r="B33" s="549" t="s">
        <v>917</v>
      </c>
      <c r="C33" s="991" t="s">
        <v>918</v>
      </c>
      <c r="D33" s="450" t="s">
        <v>919</v>
      </c>
      <c r="E33" s="534">
        <v>13</v>
      </c>
      <c r="F33" s="546">
        <v>0.25</v>
      </c>
      <c r="G33" s="546">
        <v>0.25</v>
      </c>
      <c r="H33" s="546">
        <v>0.25</v>
      </c>
      <c r="I33" s="546">
        <v>0.25</v>
      </c>
      <c r="J33" s="504" t="s">
        <v>915</v>
      </c>
      <c r="K33" s="990" t="s">
        <v>19</v>
      </c>
      <c r="L33" s="990" t="s">
        <v>220</v>
      </c>
      <c r="M33" s="994"/>
    </row>
    <row r="34" spans="1:13" ht="51" customHeight="1">
      <c r="A34" s="880"/>
      <c r="B34" s="549" t="s">
        <v>920</v>
      </c>
      <c r="C34" s="992"/>
      <c r="D34" s="450" t="s">
        <v>921</v>
      </c>
      <c r="E34" s="534">
        <v>8</v>
      </c>
      <c r="F34" s="546">
        <v>0.25</v>
      </c>
      <c r="G34" s="546">
        <v>0.25</v>
      </c>
      <c r="H34" s="546">
        <v>0.25</v>
      </c>
      <c r="I34" s="546">
        <v>0.25</v>
      </c>
      <c r="J34" s="504" t="s">
        <v>915</v>
      </c>
      <c r="K34" s="990"/>
      <c r="L34" s="990"/>
      <c r="M34" s="994"/>
    </row>
    <row r="35" spans="1:13" ht="51" customHeight="1">
      <c r="A35" s="880"/>
      <c r="B35" s="549" t="s">
        <v>922</v>
      </c>
      <c r="C35" s="993"/>
      <c r="D35" s="450" t="s">
        <v>923</v>
      </c>
      <c r="E35" s="449">
        <v>3</v>
      </c>
      <c r="F35" s="546">
        <v>0.25</v>
      </c>
      <c r="G35" s="546">
        <v>0.25</v>
      </c>
      <c r="H35" s="546">
        <v>0.25</v>
      </c>
      <c r="I35" s="546">
        <v>0.25</v>
      </c>
      <c r="J35" s="504" t="s">
        <v>915</v>
      </c>
      <c r="K35" s="990"/>
      <c r="L35" s="990"/>
      <c r="M35" s="994"/>
    </row>
    <row r="36" spans="1:13" ht="75">
      <c r="A36" s="880" t="s">
        <v>924</v>
      </c>
      <c r="B36" s="550" t="s">
        <v>925</v>
      </c>
      <c r="C36" s="985" t="s">
        <v>926</v>
      </c>
      <c r="D36" s="450" t="s">
        <v>927</v>
      </c>
      <c r="E36" s="449">
        <v>11</v>
      </c>
      <c r="F36" s="546">
        <v>0.25</v>
      </c>
      <c r="G36" s="546">
        <v>0.25</v>
      </c>
      <c r="H36" s="546">
        <v>0.25</v>
      </c>
      <c r="I36" s="546">
        <v>0.25</v>
      </c>
      <c r="J36" s="551" t="s">
        <v>912</v>
      </c>
      <c r="K36" s="990" t="s">
        <v>230</v>
      </c>
      <c r="L36" s="990" t="s">
        <v>241</v>
      </c>
      <c r="M36" s="936"/>
    </row>
    <row r="37" spans="1:13" ht="92.25" customHeight="1">
      <c r="A37" s="880"/>
      <c r="B37" s="550" t="s">
        <v>928</v>
      </c>
      <c r="C37" s="987"/>
      <c r="D37" s="450" t="s">
        <v>929</v>
      </c>
      <c r="E37" s="548">
        <v>11</v>
      </c>
      <c r="F37" s="546">
        <v>0.25</v>
      </c>
      <c r="G37" s="546">
        <v>0.25</v>
      </c>
      <c r="H37" s="546">
        <v>0.25</v>
      </c>
      <c r="I37" s="546">
        <v>0.25</v>
      </c>
      <c r="J37" s="504" t="s">
        <v>915</v>
      </c>
      <c r="K37" s="990"/>
      <c r="L37" s="990"/>
      <c r="M37" s="937"/>
    </row>
    <row r="38" spans="1:13" ht="57.75" customHeight="1">
      <c r="A38" s="982" t="s">
        <v>930</v>
      </c>
      <c r="B38" s="550" t="s">
        <v>931</v>
      </c>
      <c r="C38" s="985" t="s">
        <v>900</v>
      </c>
      <c r="D38" s="504" t="s">
        <v>932</v>
      </c>
      <c r="E38" s="548">
        <v>5</v>
      </c>
      <c r="F38" s="546">
        <v>0.25</v>
      </c>
      <c r="G38" s="546">
        <v>0.25</v>
      </c>
      <c r="H38" s="546">
        <v>0.25</v>
      </c>
      <c r="I38" s="546">
        <v>0.25</v>
      </c>
      <c r="J38" s="504" t="s">
        <v>915</v>
      </c>
      <c r="K38" s="990" t="s">
        <v>230</v>
      </c>
      <c r="L38" s="990" t="s">
        <v>225</v>
      </c>
      <c r="M38" s="936"/>
    </row>
    <row r="39" spans="1:13" ht="66.75" customHeight="1">
      <c r="A39" s="983"/>
      <c r="B39" s="550" t="s">
        <v>933</v>
      </c>
      <c r="C39" s="986"/>
      <c r="D39" s="504" t="s">
        <v>919</v>
      </c>
      <c r="E39" s="548">
        <v>11</v>
      </c>
      <c r="F39" s="546">
        <v>0.25</v>
      </c>
      <c r="G39" s="546">
        <v>0.25</v>
      </c>
      <c r="H39" s="546">
        <v>0.25</v>
      </c>
      <c r="I39" s="546">
        <v>0.25</v>
      </c>
      <c r="J39" s="504" t="s">
        <v>915</v>
      </c>
      <c r="K39" s="990"/>
      <c r="L39" s="990"/>
      <c r="M39" s="938"/>
    </row>
    <row r="40" spans="1:13" ht="66.75" customHeight="1">
      <c r="A40" s="983"/>
      <c r="B40" s="550" t="s">
        <v>934</v>
      </c>
      <c r="C40" s="986"/>
      <c r="D40" s="504" t="s">
        <v>935</v>
      </c>
      <c r="E40" s="548">
        <v>5</v>
      </c>
      <c r="F40" s="546">
        <v>0.25</v>
      </c>
      <c r="G40" s="546">
        <v>0.25</v>
      </c>
      <c r="H40" s="546">
        <v>0.25</v>
      </c>
      <c r="I40" s="546">
        <v>0.25</v>
      </c>
      <c r="J40" s="504" t="s">
        <v>936</v>
      </c>
      <c r="K40" s="990"/>
      <c r="L40" s="990"/>
      <c r="M40" s="938"/>
    </row>
    <row r="41" spans="1:13" ht="66.75" customHeight="1">
      <c r="A41" s="983"/>
      <c r="B41" s="550" t="s">
        <v>937</v>
      </c>
      <c r="C41" s="986"/>
      <c r="D41" s="504" t="s">
        <v>935</v>
      </c>
      <c r="E41" s="548">
        <v>5</v>
      </c>
      <c r="F41" s="546">
        <v>0.25</v>
      </c>
      <c r="G41" s="546">
        <v>0.25</v>
      </c>
      <c r="H41" s="546">
        <v>0.25</v>
      </c>
      <c r="I41" s="546">
        <v>0.25</v>
      </c>
      <c r="J41" s="504" t="s">
        <v>936</v>
      </c>
      <c r="K41" s="990"/>
      <c r="L41" s="990"/>
      <c r="M41" s="938"/>
    </row>
    <row r="42" spans="1:13" ht="91.5" customHeight="1">
      <c r="A42" s="983"/>
      <c r="B42" s="550" t="s">
        <v>938</v>
      </c>
      <c r="C42" s="986"/>
      <c r="D42" s="504" t="s">
        <v>939</v>
      </c>
      <c r="E42" s="548">
        <v>3</v>
      </c>
      <c r="F42" s="539" t="s">
        <v>902</v>
      </c>
      <c r="G42" s="551">
        <v>0.5</v>
      </c>
      <c r="H42" s="551">
        <v>0.5</v>
      </c>
      <c r="I42" s="493" t="s">
        <v>902</v>
      </c>
      <c r="J42" s="544" t="s">
        <v>936</v>
      </c>
      <c r="K42" s="990"/>
      <c r="L42" s="990"/>
      <c r="M42" s="938"/>
    </row>
    <row r="43" spans="1:13" ht="84.75" customHeight="1">
      <c r="A43" s="983"/>
      <c r="B43" s="550" t="s">
        <v>940</v>
      </c>
      <c r="C43" s="987"/>
      <c r="D43" s="504" t="s">
        <v>941</v>
      </c>
      <c r="E43" s="548">
        <v>2</v>
      </c>
      <c r="F43" s="546" t="s">
        <v>902</v>
      </c>
      <c r="G43" s="546">
        <v>0.5</v>
      </c>
      <c r="H43" s="546">
        <v>0.5</v>
      </c>
      <c r="I43" s="546" t="s">
        <v>902</v>
      </c>
      <c r="J43" s="504" t="s">
        <v>942</v>
      </c>
      <c r="K43" s="990"/>
      <c r="L43" s="990"/>
      <c r="M43" s="938"/>
    </row>
    <row r="44" spans="1:13" ht="60" customHeight="1">
      <c r="A44" s="983" t="s">
        <v>943</v>
      </c>
      <c r="B44" s="550" t="s">
        <v>944</v>
      </c>
      <c r="C44" s="985" t="s">
        <v>910</v>
      </c>
      <c r="D44" s="504" t="s">
        <v>945</v>
      </c>
      <c r="E44" s="548">
        <v>11</v>
      </c>
      <c r="F44" s="546">
        <v>0.25</v>
      </c>
      <c r="G44" s="546">
        <v>0.25</v>
      </c>
      <c r="H44" s="546">
        <v>0.25</v>
      </c>
      <c r="I44" s="546">
        <v>0.25</v>
      </c>
      <c r="J44" s="504" t="s">
        <v>936</v>
      </c>
      <c r="K44" s="988" t="s">
        <v>20</v>
      </c>
      <c r="L44" s="988" t="s">
        <v>228</v>
      </c>
      <c r="M44" s="938"/>
    </row>
    <row r="45" spans="1:13" ht="39.75" customHeight="1">
      <c r="A45" s="983"/>
      <c r="B45" s="550" t="s">
        <v>946</v>
      </c>
      <c r="C45" s="986"/>
      <c r="D45" s="504" t="s">
        <v>947</v>
      </c>
      <c r="E45" s="548">
        <v>1</v>
      </c>
      <c r="F45" s="493" t="s">
        <v>902</v>
      </c>
      <c r="G45" s="551">
        <v>0.5</v>
      </c>
      <c r="H45" s="551">
        <v>0.5</v>
      </c>
      <c r="I45" s="493" t="s">
        <v>902</v>
      </c>
      <c r="J45" s="504" t="s">
        <v>948</v>
      </c>
      <c r="K45" s="973"/>
      <c r="L45" s="973"/>
      <c r="M45" s="938"/>
    </row>
    <row r="46" spans="1:13" ht="54.75" customHeight="1">
      <c r="A46" s="983"/>
      <c r="B46" s="550" t="s">
        <v>949</v>
      </c>
      <c r="C46" s="986"/>
      <c r="D46" s="504" t="s">
        <v>906</v>
      </c>
      <c r="E46" s="548">
        <v>1</v>
      </c>
      <c r="F46" s="493">
        <v>0.25</v>
      </c>
      <c r="G46" s="551">
        <v>0.25</v>
      </c>
      <c r="H46" s="551">
        <v>0.25</v>
      </c>
      <c r="I46" s="493">
        <v>0.25</v>
      </c>
      <c r="J46" s="504" t="s">
        <v>950</v>
      </c>
      <c r="K46" s="973"/>
      <c r="L46" s="973"/>
      <c r="M46" s="938"/>
    </row>
    <row r="47" spans="1:13" ht="52.5" customHeight="1">
      <c r="A47" s="983"/>
      <c r="B47" s="550" t="s">
        <v>951</v>
      </c>
      <c r="C47" s="986"/>
      <c r="D47" s="504" t="s">
        <v>945</v>
      </c>
      <c r="E47" s="548">
        <v>11</v>
      </c>
      <c r="F47" s="493">
        <v>0.25</v>
      </c>
      <c r="G47" s="551">
        <v>0.25</v>
      </c>
      <c r="H47" s="551">
        <v>0.25</v>
      </c>
      <c r="I47" s="493">
        <v>0.25</v>
      </c>
      <c r="J47" s="504" t="s">
        <v>936</v>
      </c>
      <c r="K47" s="973"/>
      <c r="L47" s="973"/>
      <c r="M47" s="938"/>
    </row>
    <row r="48" spans="1:13" ht="67.5" customHeight="1">
      <c r="A48" s="984"/>
      <c r="B48" s="550" t="s">
        <v>952</v>
      </c>
      <c r="C48" s="987"/>
      <c r="D48" s="504" t="s">
        <v>953</v>
      </c>
      <c r="E48" s="552">
        <v>0.02</v>
      </c>
      <c r="F48" s="493" t="s">
        <v>902</v>
      </c>
      <c r="G48" s="551">
        <v>0.5</v>
      </c>
      <c r="H48" s="551">
        <v>0.5</v>
      </c>
      <c r="I48" s="493" t="s">
        <v>902</v>
      </c>
      <c r="J48" s="504" t="s">
        <v>954</v>
      </c>
      <c r="K48" s="989"/>
      <c r="L48" s="989"/>
      <c r="M48" s="937"/>
    </row>
    <row r="49" spans="1:13" ht="60">
      <c r="A49" s="982" t="s">
        <v>955</v>
      </c>
      <c r="B49" s="550" t="s">
        <v>956</v>
      </c>
      <c r="C49" s="985" t="s">
        <v>910</v>
      </c>
      <c r="D49" s="504" t="s">
        <v>957</v>
      </c>
      <c r="E49" s="548">
        <v>4</v>
      </c>
      <c r="F49" s="493">
        <v>0.25</v>
      </c>
      <c r="G49" s="551">
        <v>0.25</v>
      </c>
      <c r="H49" s="551">
        <v>0.25</v>
      </c>
      <c r="I49" s="493">
        <v>0.25</v>
      </c>
      <c r="J49" s="504" t="s">
        <v>958</v>
      </c>
      <c r="K49" s="988" t="s">
        <v>230</v>
      </c>
      <c r="L49" s="988" t="s">
        <v>225</v>
      </c>
      <c r="M49" s="936"/>
    </row>
    <row r="50" spans="1:13" ht="67.5" customHeight="1">
      <c r="A50" s="983"/>
      <c r="B50" s="550" t="s">
        <v>959</v>
      </c>
      <c r="C50" s="986"/>
      <c r="D50" s="504" t="s">
        <v>919</v>
      </c>
      <c r="E50" s="548">
        <v>4</v>
      </c>
      <c r="F50" s="493">
        <v>0.25</v>
      </c>
      <c r="G50" s="551">
        <v>0.25</v>
      </c>
      <c r="H50" s="551">
        <v>0.25</v>
      </c>
      <c r="I50" s="493">
        <v>0.25</v>
      </c>
      <c r="J50" s="504" t="s">
        <v>960</v>
      </c>
      <c r="K50" s="973"/>
      <c r="L50" s="973"/>
      <c r="M50" s="938"/>
    </row>
    <row r="51" spans="1:13" ht="105.75" customHeight="1">
      <c r="A51" s="983"/>
      <c r="B51" s="550" t="s">
        <v>961</v>
      </c>
      <c r="C51" s="986"/>
      <c r="D51" s="504" t="s">
        <v>962</v>
      </c>
      <c r="E51" s="548">
        <v>4</v>
      </c>
      <c r="F51" s="493">
        <v>0.25</v>
      </c>
      <c r="G51" s="551">
        <v>0.25</v>
      </c>
      <c r="H51" s="551">
        <v>0.5</v>
      </c>
      <c r="I51" s="493" t="s">
        <v>902</v>
      </c>
      <c r="J51" s="504" t="s">
        <v>963</v>
      </c>
      <c r="K51" s="973"/>
      <c r="L51" s="973"/>
      <c r="M51" s="938"/>
    </row>
    <row r="52" spans="1:13" ht="78.75" customHeight="1">
      <c r="A52" s="983"/>
      <c r="B52" s="550" t="s">
        <v>964</v>
      </c>
      <c r="C52" s="986"/>
      <c r="D52" s="504" t="s">
        <v>965</v>
      </c>
      <c r="E52" s="492">
        <v>0.04</v>
      </c>
      <c r="F52" s="493">
        <v>0.25</v>
      </c>
      <c r="G52" s="551">
        <v>0.25</v>
      </c>
      <c r="H52" s="551">
        <v>0.25</v>
      </c>
      <c r="I52" s="493">
        <v>0.25</v>
      </c>
      <c r="J52" s="504" t="s">
        <v>966</v>
      </c>
      <c r="K52" s="973"/>
      <c r="L52" s="973"/>
      <c r="M52" s="938"/>
    </row>
    <row r="53" spans="1:13" ht="82.5" customHeight="1">
      <c r="A53" s="984"/>
      <c r="B53" s="550" t="s">
        <v>967</v>
      </c>
      <c r="C53" s="987"/>
      <c r="D53" s="504" t="s">
        <v>947</v>
      </c>
      <c r="E53" s="548">
        <v>1</v>
      </c>
      <c r="F53" s="493">
        <v>0.25</v>
      </c>
      <c r="G53" s="551">
        <v>0.25</v>
      </c>
      <c r="H53" s="551">
        <v>0.25</v>
      </c>
      <c r="I53" s="493">
        <v>0.25</v>
      </c>
      <c r="J53" s="504" t="s">
        <v>948</v>
      </c>
      <c r="K53" s="989"/>
      <c r="L53" s="989"/>
      <c r="M53" s="937"/>
    </row>
    <row r="54" spans="1:13" ht="66" customHeight="1">
      <c r="A54" s="982" t="s">
        <v>968</v>
      </c>
      <c r="B54" s="550" t="s">
        <v>969</v>
      </c>
      <c r="C54" s="985" t="s">
        <v>970</v>
      </c>
      <c r="D54" s="504" t="s">
        <v>919</v>
      </c>
      <c r="E54" s="548">
        <v>11</v>
      </c>
      <c r="F54" s="493">
        <v>0.25</v>
      </c>
      <c r="G54" s="551">
        <v>0.25</v>
      </c>
      <c r="H54" s="551">
        <v>0.25</v>
      </c>
      <c r="I54" s="493">
        <v>0.25</v>
      </c>
      <c r="J54" s="504" t="s">
        <v>971</v>
      </c>
      <c r="K54" s="988" t="s">
        <v>235</v>
      </c>
      <c r="L54" s="988" t="s">
        <v>972</v>
      </c>
      <c r="M54" s="936"/>
    </row>
    <row r="55" spans="1:13" ht="159.75" customHeight="1">
      <c r="A55" s="983"/>
      <c r="B55" s="550" t="s">
        <v>973</v>
      </c>
      <c r="C55" s="986"/>
      <c r="D55" s="504" t="s">
        <v>974</v>
      </c>
      <c r="E55" s="548">
        <v>3</v>
      </c>
      <c r="F55" s="493">
        <v>0.25</v>
      </c>
      <c r="G55" s="551">
        <v>0.25</v>
      </c>
      <c r="H55" s="551">
        <v>0.25</v>
      </c>
      <c r="I55" s="493">
        <v>0.25</v>
      </c>
      <c r="J55" s="504" t="s">
        <v>975</v>
      </c>
      <c r="K55" s="973"/>
      <c r="L55" s="973"/>
      <c r="M55" s="938"/>
    </row>
    <row r="56" spans="1:13" ht="115.5" customHeight="1">
      <c r="A56" s="983"/>
      <c r="B56" s="550" t="s">
        <v>976</v>
      </c>
      <c r="C56" s="986"/>
      <c r="D56" s="504" t="s">
        <v>974</v>
      </c>
      <c r="E56" s="548">
        <v>2</v>
      </c>
      <c r="F56" s="493">
        <v>0.25</v>
      </c>
      <c r="G56" s="551">
        <v>0.25</v>
      </c>
      <c r="H56" s="551">
        <v>0.25</v>
      </c>
      <c r="I56" s="493">
        <v>0.25</v>
      </c>
      <c r="J56" s="504" t="s">
        <v>977</v>
      </c>
      <c r="K56" s="973"/>
      <c r="L56" s="973"/>
      <c r="M56" s="938"/>
    </row>
    <row r="57" spans="1:13" ht="60">
      <c r="A57" s="982" t="s">
        <v>978</v>
      </c>
      <c r="B57" s="550" t="s">
        <v>29</v>
      </c>
      <c r="C57" s="450" t="s">
        <v>979</v>
      </c>
      <c r="D57" s="504" t="s">
        <v>980</v>
      </c>
      <c r="E57" s="548">
        <v>10</v>
      </c>
      <c r="F57" s="493">
        <v>0</v>
      </c>
      <c r="G57" s="551">
        <v>0.5</v>
      </c>
      <c r="H57" s="551">
        <v>0</v>
      </c>
      <c r="I57" s="493">
        <v>0.5</v>
      </c>
      <c r="J57" s="504" t="s">
        <v>981</v>
      </c>
      <c r="K57" s="988" t="s">
        <v>19</v>
      </c>
      <c r="L57" s="988" t="s">
        <v>232</v>
      </c>
      <c r="M57" s="936"/>
    </row>
    <row r="58" spans="1:13" ht="30">
      <c r="A58" s="983"/>
      <c r="B58" s="550" t="s">
        <v>982</v>
      </c>
      <c r="C58" s="450" t="s">
        <v>979</v>
      </c>
      <c r="D58" s="504" t="s">
        <v>980</v>
      </c>
      <c r="E58" s="548">
        <v>10</v>
      </c>
      <c r="F58" s="493">
        <v>0</v>
      </c>
      <c r="G58" s="551">
        <v>0.5</v>
      </c>
      <c r="H58" s="551">
        <v>0</v>
      </c>
      <c r="I58" s="493">
        <v>0.5</v>
      </c>
      <c r="J58" s="504" t="s">
        <v>983</v>
      </c>
      <c r="K58" s="973"/>
      <c r="L58" s="973"/>
      <c r="M58" s="938"/>
    </row>
    <row r="59" spans="1:13" ht="45" customHeight="1">
      <c r="A59" s="983"/>
      <c r="B59" s="550" t="s">
        <v>984</v>
      </c>
      <c r="C59" s="450" t="s">
        <v>979</v>
      </c>
      <c r="D59" s="504" t="s">
        <v>980</v>
      </c>
      <c r="E59" s="548">
        <v>4</v>
      </c>
      <c r="F59" s="493">
        <v>0</v>
      </c>
      <c r="G59" s="551">
        <v>0</v>
      </c>
      <c r="H59" s="551">
        <v>0.75</v>
      </c>
      <c r="I59" s="493">
        <v>0.25</v>
      </c>
      <c r="J59" s="504" t="s">
        <v>985</v>
      </c>
      <c r="K59" s="973"/>
      <c r="L59" s="973"/>
      <c r="M59" s="938"/>
    </row>
    <row r="60" spans="1:13" ht="30">
      <c r="A60" s="984"/>
      <c r="B60" s="550" t="s">
        <v>986</v>
      </c>
      <c r="C60" s="450" t="s">
        <v>987</v>
      </c>
      <c r="D60" s="504" t="s">
        <v>980</v>
      </c>
      <c r="E60" s="548">
        <v>4</v>
      </c>
      <c r="F60" s="493">
        <v>0</v>
      </c>
      <c r="G60" s="551">
        <v>0</v>
      </c>
      <c r="H60" s="551">
        <v>0.75</v>
      </c>
      <c r="I60" s="493">
        <v>0.25</v>
      </c>
      <c r="J60" s="504" t="s">
        <v>988</v>
      </c>
      <c r="K60" s="989"/>
      <c r="L60" s="989"/>
      <c r="M60" s="937"/>
    </row>
    <row r="61" spans="1:13" ht="1.5" customHeight="1">
      <c r="A61" s="982" t="s">
        <v>989</v>
      </c>
      <c r="B61" s="550" t="s">
        <v>990</v>
      </c>
      <c r="C61" s="450" t="s">
        <v>987</v>
      </c>
      <c r="D61" s="504" t="s">
        <v>991</v>
      </c>
      <c r="E61" s="492">
        <v>1</v>
      </c>
      <c r="F61" s="493">
        <v>0.5</v>
      </c>
      <c r="G61" s="551">
        <v>0.5</v>
      </c>
      <c r="H61" s="551">
        <v>0</v>
      </c>
      <c r="I61" s="493">
        <v>0</v>
      </c>
      <c r="J61" s="991" t="s">
        <v>992</v>
      </c>
      <c r="K61" s="988" t="s">
        <v>230</v>
      </c>
      <c r="L61" s="988" t="s">
        <v>238</v>
      </c>
      <c r="M61" s="936"/>
    </row>
    <row r="62" spans="1:13" ht="258" customHeight="1">
      <c r="A62" s="984"/>
      <c r="B62" s="550" t="s">
        <v>993</v>
      </c>
      <c r="C62" s="450" t="s">
        <v>987</v>
      </c>
      <c r="D62" s="504" t="s">
        <v>991</v>
      </c>
      <c r="E62" s="492">
        <v>1</v>
      </c>
      <c r="F62" s="493">
        <v>0</v>
      </c>
      <c r="G62" s="551">
        <v>0</v>
      </c>
      <c r="H62" s="551">
        <v>0.5</v>
      </c>
      <c r="I62" s="493">
        <v>0.5</v>
      </c>
      <c r="J62" s="993"/>
      <c r="K62" s="989"/>
      <c r="L62" s="989"/>
      <c r="M62" s="937"/>
    </row>
    <row r="63" spans="1:13" ht="15.75" customHeight="1"/>
    <row r="64" spans="1:13" ht="45" customHeight="1">
      <c r="A64" s="204"/>
      <c r="B64" s="204"/>
      <c r="C64" s="204"/>
      <c r="D64" s="204"/>
      <c r="E64" s="204"/>
      <c r="F64" s="204"/>
      <c r="G64" s="204"/>
      <c r="H64" s="204"/>
      <c r="I64" s="204"/>
      <c r="J64" s="204"/>
      <c r="K64" s="204"/>
      <c r="L64" s="204"/>
      <c r="M64" s="204"/>
    </row>
    <row r="65" spans="1:15">
      <c r="A65" s="200"/>
      <c r="B65" s="205"/>
      <c r="C65" s="200"/>
      <c r="D65" s="200"/>
      <c r="E65" s="200"/>
      <c r="F65" s="200"/>
      <c r="G65" s="200"/>
      <c r="H65" s="200"/>
      <c r="I65" s="200"/>
      <c r="J65" s="200"/>
      <c r="K65" s="200"/>
      <c r="L65" s="205"/>
      <c r="M65" s="205"/>
    </row>
    <row r="66" spans="1:15" ht="15.75" thickBot="1">
      <c r="A66" s="200"/>
      <c r="B66" s="205"/>
      <c r="C66" s="463"/>
      <c r="D66" s="463"/>
      <c r="E66" s="207"/>
      <c r="F66" s="207"/>
      <c r="G66" s="207"/>
      <c r="H66" s="207"/>
      <c r="I66" s="207"/>
      <c r="J66" s="207"/>
      <c r="K66" s="207"/>
      <c r="L66" s="205"/>
      <c r="M66" s="205"/>
    </row>
    <row r="67" spans="1:15" ht="45" customHeight="1" thickBot="1">
      <c r="A67" s="200"/>
      <c r="B67" s="205"/>
      <c r="C67" s="861" t="s">
        <v>471</v>
      </c>
      <c r="D67" s="861"/>
      <c r="E67" s="862"/>
      <c r="F67" s="1014" t="s">
        <v>994</v>
      </c>
      <c r="G67" s="1015"/>
      <c r="H67" s="1015"/>
      <c r="I67" s="1015"/>
      <c r="J67" s="1015"/>
      <c r="K67" s="1015"/>
      <c r="L67" s="1016"/>
      <c r="M67" s="205"/>
    </row>
    <row r="68" spans="1:15">
      <c r="A68" s="200"/>
      <c r="B68" s="207"/>
      <c r="C68" s="463"/>
      <c r="D68" s="463"/>
      <c r="E68" s="208"/>
      <c r="F68" s="207"/>
      <c r="G68" s="207"/>
      <c r="H68" s="207"/>
      <c r="I68" s="207"/>
      <c r="J68" s="207"/>
      <c r="K68" s="208"/>
      <c r="L68" s="209"/>
      <c r="M68" s="207"/>
    </row>
    <row r="69" spans="1:15" ht="15.75" thickBot="1">
      <c r="A69" s="200"/>
      <c r="B69" s="210"/>
      <c r="C69" s="210"/>
      <c r="D69" s="211"/>
      <c r="E69" s="211"/>
      <c r="F69" s="211"/>
      <c r="G69" s="211"/>
      <c r="H69" s="211"/>
      <c r="I69" s="211"/>
      <c r="J69" s="211"/>
      <c r="K69" s="211"/>
      <c r="L69" s="211"/>
      <c r="M69" s="211"/>
      <c r="O69" s="186"/>
    </row>
    <row r="70" spans="1:15" ht="15.75" thickBot="1">
      <c r="A70" s="866" t="s">
        <v>85</v>
      </c>
      <c r="B70" s="868" t="s">
        <v>1</v>
      </c>
      <c r="C70" s="868" t="s">
        <v>2</v>
      </c>
      <c r="D70" s="868" t="s">
        <v>3</v>
      </c>
      <c r="E70" s="870" t="s">
        <v>473</v>
      </c>
      <c r="F70" s="872" t="s">
        <v>4</v>
      </c>
      <c r="G70" s="873"/>
      <c r="H70" s="873"/>
      <c r="I70" s="874"/>
      <c r="J70" s="866" t="s">
        <v>5</v>
      </c>
      <c r="K70" s="876" t="s">
        <v>995</v>
      </c>
      <c r="L70" s="877"/>
      <c r="M70" s="874" t="s">
        <v>16</v>
      </c>
      <c r="O70" s="186"/>
    </row>
    <row r="71" spans="1:15" ht="45" customHeight="1" thickBot="1">
      <c r="A71" s="867"/>
      <c r="B71" s="888"/>
      <c r="C71" s="888"/>
      <c r="D71" s="888"/>
      <c r="E71" s="889"/>
      <c r="F71" s="487" t="s">
        <v>6</v>
      </c>
      <c r="G71" s="488" t="s">
        <v>7</v>
      </c>
      <c r="H71" s="488" t="s">
        <v>8</v>
      </c>
      <c r="I71" s="489" t="s">
        <v>9</v>
      </c>
      <c r="J71" s="867"/>
      <c r="K71" s="215" t="s">
        <v>89</v>
      </c>
      <c r="L71" s="216" t="s">
        <v>10</v>
      </c>
      <c r="M71" s="1020"/>
    </row>
    <row r="72" spans="1:15" ht="75">
      <c r="A72" s="963" t="s">
        <v>996</v>
      </c>
      <c r="B72" s="562" t="s">
        <v>997</v>
      </c>
      <c r="C72" s="563" t="s">
        <v>998</v>
      </c>
      <c r="D72" s="563" t="s">
        <v>999</v>
      </c>
      <c r="E72" s="564">
        <v>2</v>
      </c>
      <c r="F72" s="565">
        <v>1</v>
      </c>
      <c r="G72" s="566">
        <v>1</v>
      </c>
      <c r="H72" s="565">
        <v>0</v>
      </c>
      <c r="I72" s="566">
        <v>0</v>
      </c>
      <c r="J72" s="563" t="s">
        <v>1000</v>
      </c>
      <c r="K72" s="1021">
        <v>1</v>
      </c>
      <c r="L72" s="1021" t="s">
        <v>1001</v>
      </c>
      <c r="M72" s="1024"/>
    </row>
    <row r="73" spans="1:15" ht="72.75" customHeight="1">
      <c r="A73" s="964"/>
      <c r="B73" s="537" t="s">
        <v>1002</v>
      </c>
      <c r="C73" s="504" t="s">
        <v>1003</v>
      </c>
      <c r="D73" s="504" t="s">
        <v>1004</v>
      </c>
      <c r="E73" s="534">
        <v>2</v>
      </c>
      <c r="F73" s="535">
        <v>1</v>
      </c>
      <c r="G73" s="539">
        <v>1</v>
      </c>
      <c r="H73" s="535"/>
      <c r="I73" s="539"/>
      <c r="J73" s="504" t="s">
        <v>1005</v>
      </c>
      <c r="K73" s="1022"/>
      <c r="L73" s="1022"/>
      <c r="M73" s="1025"/>
    </row>
    <row r="74" spans="1:15" ht="60.75" thickBot="1">
      <c r="A74" s="965"/>
      <c r="B74" s="567" t="s">
        <v>1006</v>
      </c>
      <c r="C74" s="568" t="s">
        <v>1003</v>
      </c>
      <c r="D74" s="568" t="s">
        <v>1007</v>
      </c>
      <c r="E74" s="569">
        <v>12</v>
      </c>
      <c r="F74" s="570">
        <v>3</v>
      </c>
      <c r="G74" s="571">
        <v>3</v>
      </c>
      <c r="H74" s="570">
        <v>3</v>
      </c>
      <c r="I74" s="571">
        <v>3</v>
      </c>
      <c r="J74" s="568" t="s">
        <v>1008</v>
      </c>
      <c r="K74" s="1023"/>
      <c r="L74" s="1023"/>
      <c r="M74" s="1026"/>
    </row>
    <row r="75" spans="1:15" ht="60" customHeight="1">
      <c r="A75" s="960" t="s">
        <v>1009</v>
      </c>
      <c r="B75" s="572" t="s">
        <v>1010</v>
      </c>
      <c r="C75" s="563" t="s">
        <v>998</v>
      </c>
      <c r="D75" s="572" t="s">
        <v>1011</v>
      </c>
      <c r="E75" s="572">
        <v>5</v>
      </c>
      <c r="F75" s="572">
        <v>2</v>
      </c>
      <c r="G75" s="572">
        <v>2</v>
      </c>
      <c r="H75" s="572">
        <v>1</v>
      </c>
      <c r="I75" s="572"/>
      <c r="J75" s="563" t="s">
        <v>1012</v>
      </c>
      <c r="K75" s="1008">
        <v>2</v>
      </c>
      <c r="L75" s="1008" t="s">
        <v>1013</v>
      </c>
      <c r="M75" s="1010"/>
    </row>
    <row r="76" spans="1:15" ht="60">
      <c r="A76" s="961"/>
      <c r="B76" s="537" t="s">
        <v>1014</v>
      </c>
      <c r="C76" s="504" t="s">
        <v>1015</v>
      </c>
      <c r="D76" s="504" t="s">
        <v>1016</v>
      </c>
      <c r="E76" s="492">
        <v>1</v>
      </c>
      <c r="F76" s="493">
        <f>+F75/E75</f>
        <v>0.4</v>
      </c>
      <c r="G76" s="539">
        <v>40</v>
      </c>
      <c r="H76" s="539">
        <v>20</v>
      </c>
      <c r="I76" s="539"/>
      <c r="J76" s="504" t="s">
        <v>1012</v>
      </c>
      <c r="K76" s="1012"/>
      <c r="L76" s="1012" t="s">
        <v>1013</v>
      </c>
      <c r="M76" s="1013"/>
    </row>
    <row r="77" spans="1:15" ht="75.75" thickBot="1">
      <c r="A77" s="962"/>
      <c r="B77" s="573" t="s">
        <v>1017</v>
      </c>
      <c r="C77" s="568" t="s">
        <v>1015</v>
      </c>
      <c r="D77" s="568" t="s">
        <v>1018</v>
      </c>
      <c r="E77" s="574">
        <v>1</v>
      </c>
      <c r="F77" s="575"/>
      <c r="G77" s="575">
        <v>0.25</v>
      </c>
      <c r="H77" s="575">
        <v>0.5</v>
      </c>
      <c r="I77" s="575">
        <v>0.25</v>
      </c>
      <c r="J77" s="576"/>
      <c r="K77" s="1009"/>
      <c r="L77" s="1009"/>
      <c r="M77" s="1011"/>
    </row>
    <row r="78" spans="1:15" s="187" customFormat="1" ht="45" customHeight="1">
      <c r="A78" s="963" t="s">
        <v>1019</v>
      </c>
      <c r="B78" s="562" t="s">
        <v>1020</v>
      </c>
      <c r="C78" s="563" t="s">
        <v>1021</v>
      </c>
      <c r="D78" s="563" t="s">
        <v>1022</v>
      </c>
      <c r="E78" s="577">
        <v>1</v>
      </c>
      <c r="F78" s="578">
        <v>1</v>
      </c>
      <c r="G78" s="566"/>
      <c r="H78" s="565"/>
      <c r="I78" s="566"/>
      <c r="J78" s="563"/>
      <c r="K78" s="966">
        <v>1</v>
      </c>
      <c r="L78" s="966" t="s">
        <v>1023</v>
      </c>
      <c r="M78" s="969" t="s">
        <v>1024</v>
      </c>
      <c r="N78" s="184"/>
      <c r="O78" s="184"/>
    </row>
    <row r="79" spans="1:15" s="187" customFormat="1" ht="75">
      <c r="A79" s="964"/>
      <c r="B79" s="537" t="s">
        <v>140</v>
      </c>
      <c r="C79" s="504" t="s">
        <v>1025</v>
      </c>
      <c r="D79" s="504" t="s">
        <v>1026</v>
      </c>
      <c r="E79" s="492">
        <v>1</v>
      </c>
      <c r="F79" s="493"/>
      <c r="G79" s="493">
        <v>1</v>
      </c>
      <c r="H79" s="535"/>
      <c r="I79" s="539"/>
      <c r="J79" s="504" t="s">
        <v>1027</v>
      </c>
      <c r="K79" s="967"/>
      <c r="L79" s="967"/>
      <c r="M79" s="970"/>
      <c r="N79" s="184"/>
      <c r="O79" s="184"/>
    </row>
    <row r="80" spans="1:15" ht="67.5" customHeight="1">
      <c r="A80" s="964"/>
      <c r="B80" s="537" t="s">
        <v>141</v>
      </c>
      <c r="C80" s="504" t="s">
        <v>1028</v>
      </c>
      <c r="D80" s="504" t="s">
        <v>1029</v>
      </c>
      <c r="E80" s="492">
        <v>1</v>
      </c>
      <c r="F80" s="493"/>
      <c r="G80" s="493">
        <v>0.5</v>
      </c>
      <c r="H80" s="493">
        <v>0.5</v>
      </c>
      <c r="I80" s="493"/>
      <c r="J80" s="504" t="s">
        <v>1030</v>
      </c>
      <c r="K80" s="967"/>
      <c r="L80" s="967"/>
      <c r="M80" s="970"/>
    </row>
    <row r="81" spans="1:13" ht="73.5" customHeight="1">
      <c r="A81" s="964"/>
      <c r="B81" s="537" t="s">
        <v>142</v>
      </c>
      <c r="C81" s="504" t="s">
        <v>1021</v>
      </c>
      <c r="D81" s="504" t="s">
        <v>1031</v>
      </c>
      <c r="E81" s="492">
        <v>1</v>
      </c>
      <c r="F81" s="493"/>
      <c r="G81" s="493"/>
      <c r="H81" s="493">
        <v>1</v>
      </c>
      <c r="I81" s="493"/>
      <c r="J81" s="504" t="s">
        <v>1032</v>
      </c>
      <c r="K81" s="967"/>
      <c r="L81" s="967"/>
      <c r="M81" s="970"/>
    </row>
    <row r="82" spans="1:13" ht="77.25" customHeight="1">
      <c r="A82" s="964"/>
      <c r="B82" s="537" t="s">
        <v>143</v>
      </c>
      <c r="C82" s="504" t="s">
        <v>1033</v>
      </c>
      <c r="D82" s="504" t="s">
        <v>1034</v>
      </c>
      <c r="E82" s="548" t="s">
        <v>1035</v>
      </c>
      <c r="F82" s="539"/>
      <c r="G82" s="493">
        <v>0.5</v>
      </c>
      <c r="H82" s="493">
        <v>0.5</v>
      </c>
      <c r="I82" s="539"/>
      <c r="J82" s="504" t="s">
        <v>1036</v>
      </c>
      <c r="K82" s="967"/>
      <c r="L82" s="967"/>
      <c r="M82" s="970"/>
    </row>
    <row r="83" spans="1:13" ht="60.75" thickBot="1">
      <c r="A83" s="965"/>
      <c r="B83" s="573" t="s">
        <v>1037</v>
      </c>
      <c r="C83" s="568" t="s">
        <v>1038</v>
      </c>
      <c r="D83" s="568" t="s">
        <v>1039</v>
      </c>
      <c r="E83" s="574">
        <v>1</v>
      </c>
      <c r="F83" s="570"/>
      <c r="G83" s="570"/>
      <c r="H83" s="575">
        <v>1</v>
      </c>
      <c r="I83" s="570"/>
      <c r="J83" s="568" t="s">
        <v>1040</v>
      </c>
      <c r="K83" s="968"/>
      <c r="L83" s="968"/>
      <c r="M83" s="971"/>
    </row>
    <row r="84" spans="1:13" ht="78" customHeight="1">
      <c r="A84" s="960" t="s">
        <v>1041</v>
      </c>
      <c r="B84" s="45" t="s">
        <v>1042</v>
      </c>
      <c r="C84" s="563" t="s">
        <v>12</v>
      </c>
      <c r="D84" s="452" t="s">
        <v>1043</v>
      </c>
      <c r="E84" s="564">
        <v>350000</v>
      </c>
      <c r="F84" s="565">
        <v>90000</v>
      </c>
      <c r="G84" s="565">
        <v>100000</v>
      </c>
      <c r="H84" s="565">
        <f>+E84-F84-G84</f>
        <v>160000</v>
      </c>
      <c r="I84" s="565"/>
      <c r="J84" s="563" t="s">
        <v>1044</v>
      </c>
      <c r="K84" s="972">
        <v>1</v>
      </c>
      <c r="L84" s="972" t="s">
        <v>1001</v>
      </c>
      <c r="M84" s="975"/>
    </row>
    <row r="85" spans="1:13" ht="99.75" customHeight="1">
      <c r="A85" s="961"/>
      <c r="B85" s="978" t="s">
        <v>1045</v>
      </c>
      <c r="C85" s="980" t="s">
        <v>1046</v>
      </c>
      <c r="D85" s="450" t="s">
        <v>1047</v>
      </c>
      <c r="E85" s="534">
        <v>1</v>
      </c>
      <c r="F85" s="493"/>
      <c r="G85" s="493">
        <v>1</v>
      </c>
      <c r="H85" s="493"/>
      <c r="I85" s="493"/>
      <c r="J85" s="504" t="s">
        <v>1048</v>
      </c>
      <c r="K85" s="973"/>
      <c r="L85" s="973"/>
      <c r="M85" s="976"/>
    </row>
    <row r="86" spans="1:13" ht="81" customHeight="1" thickBot="1">
      <c r="A86" s="962"/>
      <c r="B86" s="979"/>
      <c r="C86" s="981"/>
      <c r="D86" s="51" t="s">
        <v>1049</v>
      </c>
      <c r="E86" s="458">
        <v>20000</v>
      </c>
      <c r="F86" s="49">
        <v>4000</v>
      </c>
      <c r="G86" s="579">
        <v>6000</v>
      </c>
      <c r="H86" s="579">
        <v>8000</v>
      </c>
      <c r="I86" s="579">
        <v>2000</v>
      </c>
      <c r="J86" s="51" t="s">
        <v>1044</v>
      </c>
      <c r="K86" s="974"/>
      <c r="L86" s="974"/>
      <c r="M86" s="977"/>
    </row>
    <row r="87" spans="1:13" ht="73.5" customHeight="1">
      <c r="A87" s="960" t="s">
        <v>1050</v>
      </c>
      <c r="B87" s="453" t="s">
        <v>1051</v>
      </c>
      <c r="C87" s="452" t="s">
        <v>1052</v>
      </c>
      <c r="D87" s="452" t="s">
        <v>1053</v>
      </c>
      <c r="E87" s="457">
        <v>1</v>
      </c>
      <c r="F87" s="47">
        <v>1</v>
      </c>
      <c r="G87" s="580">
        <v>1</v>
      </c>
      <c r="H87" s="580">
        <v>1</v>
      </c>
      <c r="I87" s="580">
        <v>1</v>
      </c>
      <c r="J87" s="580" t="s">
        <v>1054</v>
      </c>
      <c r="K87" s="1004">
        <v>1</v>
      </c>
      <c r="L87" s="1004" t="s">
        <v>1055</v>
      </c>
      <c r="M87" s="975"/>
    </row>
    <row r="88" spans="1:13" ht="96" customHeight="1">
      <c r="A88" s="961"/>
      <c r="B88" s="454" t="s">
        <v>1056</v>
      </c>
      <c r="C88" s="450" t="s">
        <v>1052</v>
      </c>
      <c r="D88" s="504" t="s">
        <v>1057</v>
      </c>
      <c r="E88" s="534">
        <v>350</v>
      </c>
      <c r="F88" s="535">
        <f>+E88*0.7</f>
        <v>244.99999999999997</v>
      </c>
      <c r="G88" s="581">
        <f>+E88*0.2</f>
        <v>70</v>
      </c>
      <c r="H88" s="581">
        <f>+E88*0.1</f>
        <v>35</v>
      </c>
      <c r="I88" s="535">
        <v>0</v>
      </c>
      <c r="J88" s="504" t="s">
        <v>1008</v>
      </c>
      <c r="K88" s="986"/>
      <c r="L88" s="986"/>
      <c r="M88" s="976"/>
    </row>
    <row r="89" spans="1:13" ht="108" customHeight="1" thickBot="1">
      <c r="A89" s="962"/>
      <c r="B89" s="455" t="s">
        <v>1058</v>
      </c>
      <c r="C89" s="51" t="s">
        <v>1052</v>
      </c>
      <c r="D89" s="582" t="s">
        <v>1059</v>
      </c>
      <c r="E89" s="569">
        <v>30000</v>
      </c>
      <c r="F89" s="570">
        <f>+E89*0.47</f>
        <v>14100</v>
      </c>
      <c r="G89" s="570">
        <v>0</v>
      </c>
      <c r="H89" s="570">
        <v>0</v>
      </c>
      <c r="I89" s="570">
        <f>+E89*0.53</f>
        <v>15900</v>
      </c>
      <c r="J89" s="568" t="s">
        <v>1060</v>
      </c>
      <c r="K89" s="1005"/>
      <c r="L89" s="1005"/>
      <c r="M89" s="977"/>
    </row>
    <row r="90" spans="1:13" ht="126" customHeight="1" thickBot="1">
      <c r="A90" s="583" t="s">
        <v>1061</v>
      </c>
      <c r="B90" s="584" t="s">
        <v>1062</v>
      </c>
      <c r="C90" s="48" t="s">
        <v>1063</v>
      </c>
      <c r="D90" s="584" t="s">
        <v>1018</v>
      </c>
      <c r="E90" s="585">
        <v>1</v>
      </c>
      <c r="F90" s="585">
        <v>0.25</v>
      </c>
      <c r="G90" s="585">
        <v>0.25</v>
      </c>
      <c r="H90" s="585">
        <v>0.25</v>
      </c>
      <c r="I90" s="585">
        <v>0.25</v>
      </c>
      <c r="J90" s="584" t="s">
        <v>139</v>
      </c>
      <c r="K90" s="584">
        <v>1</v>
      </c>
      <c r="L90" s="584" t="s">
        <v>1001</v>
      </c>
      <c r="M90" s="586"/>
    </row>
    <row r="91" spans="1:13" ht="90.75" customHeight="1" thickBot="1">
      <c r="A91" s="583" t="s">
        <v>1064</v>
      </c>
      <c r="B91" s="584" t="s">
        <v>1065</v>
      </c>
      <c r="C91" s="48" t="s">
        <v>1052</v>
      </c>
      <c r="D91" s="584" t="s">
        <v>1018</v>
      </c>
      <c r="E91" s="585">
        <v>1</v>
      </c>
      <c r="F91" s="584"/>
      <c r="G91" s="585">
        <v>0.5</v>
      </c>
      <c r="H91" s="585">
        <v>0.5</v>
      </c>
      <c r="I91" s="584"/>
      <c r="J91" s="584" t="s">
        <v>1066</v>
      </c>
      <c r="K91" s="584">
        <v>1</v>
      </c>
      <c r="L91" s="584" t="s">
        <v>1067</v>
      </c>
      <c r="M91" s="586"/>
    </row>
    <row r="92" spans="1:13" ht="45">
      <c r="A92" s="1006" t="s">
        <v>1068</v>
      </c>
      <c r="B92" s="572" t="s">
        <v>1069</v>
      </c>
      <c r="C92" s="563" t="s">
        <v>1021</v>
      </c>
      <c r="D92" s="572" t="s">
        <v>1018</v>
      </c>
      <c r="E92" s="587">
        <v>1</v>
      </c>
      <c r="F92" s="572"/>
      <c r="G92" s="572"/>
      <c r="H92" s="572"/>
      <c r="I92" s="572"/>
      <c r="J92" s="1008" t="s">
        <v>1070</v>
      </c>
      <c r="K92" s="1008">
        <v>1</v>
      </c>
      <c r="L92" s="1008" t="s">
        <v>1023</v>
      </c>
      <c r="M92" s="1010"/>
    </row>
    <row r="93" spans="1:13" ht="45.75" thickBot="1">
      <c r="A93" s="1007"/>
      <c r="B93" s="576" t="s">
        <v>1071</v>
      </c>
      <c r="C93" s="51" t="s">
        <v>1052</v>
      </c>
      <c r="D93" s="576" t="s">
        <v>1018</v>
      </c>
      <c r="E93" s="588">
        <v>1</v>
      </c>
      <c r="F93" s="576"/>
      <c r="G93" s="576"/>
      <c r="H93" s="576"/>
      <c r="I93" s="576"/>
      <c r="J93" s="1009"/>
      <c r="K93" s="1009"/>
      <c r="L93" s="1009"/>
      <c r="M93" s="1011"/>
    </row>
    <row r="94" spans="1:13" ht="52.5" customHeight="1">
      <c r="A94" s="947" t="s">
        <v>1072</v>
      </c>
      <c r="B94" s="181" t="s">
        <v>1073</v>
      </c>
      <c r="C94" s="457" t="s">
        <v>1074</v>
      </c>
      <c r="D94" s="457" t="s">
        <v>1075</v>
      </c>
      <c r="E94" s="589">
        <f t="shared" ref="E94:E96" si="0">SUM(F94:I94)</f>
        <v>1</v>
      </c>
      <c r="F94" s="589"/>
      <c r="G94" s="589">
        <v>0.5</v>
      </c>
      <c r="H94" s="589">
        <v>0.5</v>
      </c>
      <c r="I94" s="589"/>
      <c r="J94" s="950" t="s">
        <v>1076</v>
      </c>
      <c r="K94" s="950" t="s">
        <v>20</v>
      </c>
      <c r="L94" s="950" t="s">
        <v>1077</v>
      </c>
      <c r="M94" s="953" t="s">
        <v>1078</v>
      </c>
    </row>
    <row r="95" spans="1:13" ht="57.75" customHeight="1">
      <c r="A95" s="948"/>
      <c r="B95" s="451" t="s">
        <v>1079</v>
      </c>
      <c r="C95" s="449" t="s">
        <v>1080</v>
      </c>
      <c r="D95" s="449" t="s">
        <v>1081</v>
      </c>
      <c r="E95" s="30">
        <v>1</v>
      </c>
      <c r="F95" s="30"/>
      <c r="G95" s="30">
        <v>0.5</v>
      </c>
      <c r="H95" s="30">
        <v>0.5</v>
      </c>
      <c r="I95" s="30"/>
      <c r="J95" s="951"/>
      <c r="K95" s="951"/>
      <c r="L95" s="951"/>
      <c r="M95" s="954"/>
    </row>
    <row r="96" spans="1:13" ht="57.75" customHeight="1">
      <c r="A96" s="948"/>
      <c r="B96" s="451" t="s">
        <v>1082</v>
      </c>
      <c r="C96" s="449" t="s">
        <v>1074</v>
      </c>
      <c r="D96" s="450" t="s">
        <v>1083</v>
      </c>
      <c r="E96" s="30">
        <f t="shared" si="0"/>
        <v>1</v>
      </c>
      <c r="F96" s="30"/>
      <c r="G96" s="30"/>
      <c r="H96" s="30">
        <v>1</v>
      </c>
      <c r="I96" s="449"/>
      <c r="J96" s="951"/>
      <c r="K96" s="951"/>
      <c r="L96" s="951"/>
      <c r="M96" s="954"/>
    </row>
    <row r="97" spans="1:13" ht="102.75" customHeight="1" thickBot="1">
      <c r="A97" s="949"/>
      <c r="B97" s="180" t="s">
        <v>1084</v>
      </c>
      <c r="C97" s="458" t="s">
        <v>1074</v>
      </c>
      <c r="D97" s="180" t="s">
        <v>1085</v>
      </c>
      <c r="E97" s="590">
        <f>SUM(F97:I97)</f>
        <v>1</v>
      </c>
      <c r="F97" s="590"/>
      <c r="G97" s="590"/>
      <c r="H97" s="590"/>
      <c r="I97" s="590">
        <v>1</v>
      </c>
      <c r="J97" s="952"/>
      <c r="K97" s="952"/>
      <c r="L97" s="952"/>
      <c r="M97" s="955">
        <v>1</v>
      </c>
    </row>
    <row r="99" spans="1:13" ht="45" customHeight="1">
      <c r="A99" s="200"/>
      <c r="B99" s="205"/>
      <c r="C99" s="200"/>
      <c r="D99" s="200"/>
      <c r="E99" s="200"/>
      <c r="F99" s="200"/>
      <c r="G99" s="200"/>
      <c r="H99" s="200"/>
      <c r="I99" s="200"/>
      <c r="J99" s="200"/>
      <c r="K99" s="200"/>
      <c r="L99" s="205"/>
      <c r="M99" s="200"/>
    </row>
    <row r="100" spans="1:13" ht="15.75" thickBot="1">
      <c r="A100" s="200"/>
      <c r="B100" s="205"/>
      <c r="C100" s="591"/>
      <c r="D100" s="591"/>
      <c r="E100" s="207"/>
      <c r="F100" s="207"/>
      <c r="G100" s="207"/>
      <c r="H100" s="207"/>
      <c r="I100" s="207"/>
      <c r="J100" s="207"/>
      <c r="K100" s="207"/>
      <c r="L100" s="205"/>
      <c r="M100" s="200"/>
    </row>
    <row r="101" spans="1:13" ht="15.75" thickBot="1">
      <c r="A101" s="200"/>
      <c r="B101" s="205"/>
      <c r="C101" s="861" t="s">
        <v>712</v>
      </c>
      <c r="D101" s="861"/>
      <c r="E101" s="862"/>
      <c r="F101" s="956" t="s">
        <v>1086</v>
      </c>
      <c r="G101" s="957"/>
      <c r="H101" s="957"/>
      <c r="I101" s="957"/>
      <c r="J101" s="957"/>
      <c r="K101" s="957"/>
      <c r="L101" s="958"/>
      <c r="M101" s="200"/>
    </row>
    <row r="102" spans="1:13">
      <c r="A102" s="200"/>
      <c r="B102" s="207"/>
      <c r="C102" s="591"/>
      <c r="D102" s="591"/>
      <c r="E102" s="208"/>
      <c r="F102" s="207"/>
      <c r="G102" s="207"/>
      <c r="H102" s="207"/>
      <c r="I102" s="207"/>
      <c r="J102" s="207"/>
      <c r="K102" s="208"/>
      <c r="L102" s="209"/>
      <c r="M102" s="200"/>
    </row>
    <row r="103" spans="1:13" ht="30" customHeight="1">
      <c r="A103" s="200"/>
      <c r="B103" s="210"/>
      <c r="C103" s="208"/>
      <c r="D103" s="207"/>
      <c r="E103" s="211"/>
      <c r="F103" s="211"/>
      <c r="G103" s="211"/>
      <c r="H103" s="211"/>
      <c r="I103" s="211"/>
      <c r="J103" s="211"/>
      <c r="K103" s="207"/>
      <c r="L103" s="211"/>
      <c r="M103" s="200"/>
    </row>
    <row r="104" spans="1:13">
      <c r="A104" s="200"/>
      <c r="B104" s="210"/>
      <c r="C104" s="208"/>
      <c r="D104" s="207"/>
      <c r="E104" s="211"/>
      <c r="F104" s="211"/>
      <c r="G104" s="211"/>
      <c r="H104" s="211"/>
      <c r="I104" s="211"/>
      <c r="J104" s="211"/>
      <c r="K104" s="207"/>
      <c r="L104" s="211"/>
      <c r="M104" s="200"/>
    </row>
    <row r="105" spans="1:13">
      <c r="A105" s="200"/>
      <c r="B105" s="210"/>
      <c r="C105" s="208"/>
      <c r="D105" s="207"/>
      <c r="E105" s="211"/>
      <c r="F105" s="211"/>
      <c r="G105" s="211"/>
      <c r="H105" s="211"/>
      <c r="I105" s="211"/>
      <c r="J105" s="211"/>
      <c r="K105" s="207"/>
      <c r="L105" s="211"/>
      <c r="M105" s="200"/>
    </row>
    <row r="106" spans="1:13">
      <c r="A106" s="959" t="s">
        <v>85</v>
      </c>
      <c r="B106" s="959" t="s">
        <v>1</v>
      </c>
      <c r="C106" s="959" t="s">
        <v>1087</v>
      </c>
      <c r="D106" s="959" t="s">
        <v>3</v>
      </c>
      <c r="E106" s="959" t="s">
        <v>473</v>
      </c>
      <c r="F106" s="959" t="s">
        <v>4</v>
      </c>
      <c r="G106" s="959"/>
      <c r="H106" s="959"/>
      <c r="I106" s="959"/>
      <c r="J106" s="959" t="s">
        <v>5</v>
      </c>
      <c r="K106" s="959" t="s">
        <v>1088</v>
      </c>
      <c r="L106" s="959"/>
      <c r="M106" s="959" t="s">
        <v>16</v>
      </c>
    </row>
    <row r="107" spans="1:13" ht="57.75" customHeight="1">
      <c r="A107" s="959"/>
      <c r="B107" s="959"/>
      <c r="C107" s="959"/>
      <c r="D107" s="959"/>
      <c r="E107" s="959"/>
      <c r="F107" s="560" t="s">
        <v>6</v>
      </c>
      <c r="G107" s="560" t="s">
        <v>7</v>
      </c>
      <c r="H107" s="560" t="s">
        <v>8</v>
      </c>
      <c r="I107" s="560" t="s">
        <v>9</v>
      </c>
      <c r="J107" s="959"/>
      <c r="K107" s="560" t="s">
        <v>89</v>
      </c>
      <c r="L107" s="560" t="s">
        <v>10</v>
      </c>
      <c r="M107" s="959"/>
    </row>
    <row r="108" spans="1:13" ht="56.25" customHeight="1">
      <c r="A108" s="1028" t="s">
        <v>1089</v>
      </c>
      <c r="B108" s="592" t="s">
        <v>1090</v>
      </c>
      <c r="C108" s="450" t="s">
        <v>1091</v>
      </c>
      <c r="D108" s="592" t="s">
        <v>1092</v>
      </c>
      <c r="E108" s="534">
        <v>136</v>
      </c>
      <c r="F108" s="593">
        <v>34</v>
      </c>
      <c r="G108" s="593">
        <v>34</v>
      </c>
      <c r="H108" s="593">
        <v>34</v>
      </c>
      <c r="I108" s="593">
        <v>34</v>
      </c>
      <c r="J108" s="592" t="s">
        <v>21</v>
      </c>
      <c r="K108" s="882" t="s">
        <v>1093</v>
      </c>
      <c r="L108" s="1029" t="s">
        <v>1094</v>
      </c>
      <c r="M108" s="554">
        <v>196305.43733333331</v>
      </c>
    </row>
    <row r="109" spans="1:13" ht="65.25" customHeight="1">
      <c r="A109" s="1028"/>
      <c r="B109" s="592" t="s">
        <v>1095</v>
      </c>
      <c r="C109" s="450" t="s">
        <v>1091</v>
      </c>
      <c r="D109" s="592" t="s">
        <v>1096</v>
      </c>
      <c r="E109" s="534">
        <v>62</v>
      </c>
      <c r="F109" s="534">
        <v>16</v>
      </c>
      <c r="G109" s="534">
        <v>16</v>
      </c>
      <c r="H109" s="534">
        <v>16</v>
      </c>
      <c r="I109" s="534">
        <v>14</v>
      </c>
      <c r="J109" s="592" t="s">
        <v>1097</v>
      </c>
      <c r="K109" s="882"/>
      <c r="L109" s="1029"/>
      <c r="M109" s="554"/>
    </row>
    <row r="110" spans="1:13" ht="60">
      <c r="A110" s="944" t="s">
        <v>1098</v>
      </c>
      <c r="B110" s="594" t="s">
        <v>1099</v>
      </c>
      <c r="C110" s="592" t="s">
        <v>1100</v>
      </c>
      <c r="D110" s="592" t="s">
        <v>1101</v>
      </c>
      <c r="E110" s="534">
        <v>30</v>
      </c>
      <c r="F110" s="534">
        <v>5</v>
      </c>
      <c r="G110" s="534">
        <v>5</v>
      </c>
      <c r="H110" s="534">
        <v>10</v>
      </c>
      <c r="I110" s="534">
        <v>10</v>
      </c>
      <c r="J110" s="592" t="s">
        <v>127</v>
      </c>
      <c r="K110" s="882"/>
      <c r="L110" s="1029"/>
      <c r="M110" s="554">
        <v>400000</v>
      </c>
    </row>
    <row r="111" spans="1:13" ht="99.75" customHeight="1">
      <c r="A111" s="944"/>
      <c r="B111" s="594" t="s">
        <v>1102</v>
      </c>
      <c r="C111" s="592" t="s">
        <v>1103</v>
      </c>
      <c r="D111" s="592" t="s">
        <v>14</v>
      </c>
      <c r="E111" s="534">
        <v>40</v>
      </c>
      <c r="F111" s="534">
        <v>10</v>
      </c>
      <c r="G111" s="534">
        <v>10</v>
      </c>
      <c r="H111" s="534">
        <v>10</v>
      </c>
      <c r="I111" s="534">
        <v>10</v>
      </c>
      <c r="J111" s="592" t="s">
        <v>128</v>
      </c>
      <c r="K111" s="882"/>
      <c r="L111" s="1029"/>
      <c r="M111" s="554">
        <v>24400</v>
      </c>
    </row>
    <row r="112" spans="1:13" ht="132.75" customHeight="1">
      <c r="A112" s="944"/>
      <c r="B112" s="594" t="s">
        <v>1104</v>
      </c>
      <c r="C112" s="592" t="s">
        <v>1105</v>
      </c>
      <c r="D112" s="592" t="s">
        <v>38</v>
      </c>
      <c r="E112" s="534">
        <v>10</v>
      </c>
      <c r="F112" s="534">
        <v>3</v>
      </c>
      <c r="G112" s="534">
        <v>2</v>
      </c>
      <c r="H112" s="534">
        <v>3</v>
      </c>
      <c r="I112" s="534">
        <v>2</v>
      </c>
      <c r="J112" s="592" t="s">
        <v>1106</v>
      </c>
      <c r="K112" s="882"/>
      <c r="L112" s="1029"/>
      <c r="M112" s="554">
        <v>450000</v>
      </c>
    </row>
    <row r="113" spans="1:15" ht="340.5" customHeight="1">
      <c r="A113" s="1030" t="s">
        <v>1098</v>
      </c>
      <c r="B113" s="592" t="s">
        <v>1107</v>
      </c>
      <c r="C113" s="592" t="s">
        <v>1091</v>
      </c>
      <c r="D113" s="592" t="s">
        <v>1108</v>
      </c>
      <c r="E113" s="534">
        <v>52</v>
      </c>
      <c r="F113" s="534">
        <v>13</v>
      </c>
      <c r="G113" s="534">
        <v>13</v>
      </c>
      <c r="H113" s="534">
        <v>13</v>
      </c>
      <c r="I113" s="534">
        <v>13</v>
      </c>
      <c r="J113" s="592" t="s">
        <v>21</v>
      </c>
      <c r="K113" s="882"/>
      <c r="L113" s="595" t="s">
        <v>1109</v>
      </c>
      <c r="M113" s="553"/>
    </row>
    <row r="114" spans="1:15" ht="217.5" customHeight="1">
      <c r="A114" s="1030"/>
      <c r="B114" s="592" t="s">
        <v>1110</v>
      </c>
      <c r="C114" s="592" t="s">
        <v>1091</v>
      </c>
      <c r="D114" s="592" t="s">
        <v>1111</v>
      </c>
      <c r="E114" s="534">
        <v>2000</v>
      </c>
      <c r="F114" s="534">
        <v>500</v>
      </c>
      <c r="G114" s="534">
        <v>500</v>
      </c>
      <c r="H114" s="534">
        <v>500</v>
      </c>
      <c r="I114" s="534">
        <v>500</v>
      </c>
      <c r="J114" s="592" t="s">
        <v>1112</v>
      </c>
      <c r="K114" s="882"/>
      <c r="L114" s="595" t="s">
        <v>1109</v>
      </c>
      <c r="M114" s="553"/>
    </row>
    <row r="115" spans="1:15" ht="195">
      <c r="A115" s="497" t="s">
        <v>1113</v>
      </c>
      <c r="B115" s="592" t="s">
        <v>1114</v>
      </c>
      <c r="C115" s="592" t="s">
        <v>1091</v>
      </c>
      <c r="D115" s="592" t="s">
        <v>1115</v>
      </c>
      <c r="E115" s="534">
        <v>60</v>
      </c>
      <c r="F115" s="534">
        <v>15</v>
      </c>
      <c r="G115" s="534">
        <v>15</v>
      </c>
      <c r="H115" s="534">
        <v>15</v>
      </c>
      <c r="I115" s="534">
        <v>15</v>
      </c>
      <c r="J115" s="592" t="s">
        <v>1116</v>
      </c>
      <c r="K115" s="882"/>
      <c r="L115" s="595" t="s">
        <v>1109</v>
      </c>
      <c r="M115" s="553"/>
    </row>
    <row r="116" spans="1:15" ht="195">
      <c r="A116" s="497" t="s">
        <v>1117</v>
      </c>
      <c r="B116" s="592" t="s">
        <v>1118</v>
      </c>
      <c r="C116" s="592" t="s">
        <v>1091</v>
      </c>
      <c r="D116" s="592" t="s">
        <v>1119</v>
      </c>
      <c r="E116" s="534">
        <v>12</v>
      </c>
      <c r="F116" s="534">
        <v>3</v>
      </c>
      <c r="G116" s="534">
        <v>3</v>
      </c>
      <c r="H116" s="534">
        <v>3</v>
      </c>
      <c r="I116" s="534">
        <v>3</v>
      </c>
      <c r="J116" s="592" t="s">
        <v>21</v>
      </c>
      <c r="K116" s="882"/>
      <c r="L116" s="595" t="s">
        <v>1109</v>
      </c>
      <c r="M116" s="553"/>
    </row>
    <row r="117" spans="1:15" ht="60">
      <c r="A117" s="497" t="s">
        <v>1120</v>
      </c>
      <c r="B117" s="592" t="s">
        <v>1121</v>
      </c>
      <c r="C117" s="592" t="s">
        <v>1091</v>
      </c>
      <c r="D117" s="592" t="s">
        <v>1122</v>
      </c>
      <c r="E117" s="534">
        <v>700</v>
      </c>
      <c r="F117" s="534">
        <v>200</v>
      </c>
      <c r="G117" s="534">
        <v>200</v>
      </c>
      <c r="H117" s="534">
        <v>150</v>
      </c>
      <c r="I117" s="534">
        <v>150</v>
      </c>
      <c r="J117" s="592" t="s">
        <v>1122</v>
      </c>
      <c r="K117" s="882"/>
      <c r="L117" s="1029" t="s">
        <v>1109</v>
      </c>
      <c r="M117" s="554">
        <f>+((E117/15)*700)*7</f>
        <v>228666.66666666666</v>
      </c>
    </row>
    <row r="118" spans="1:15" ht="167.25" customHeight="1">
      <c r="A118" s="497" t="s">
        <v>1123</v>
      </c>
      <c r="B118" s="592" t="s">
        <v>1124</v>
      </c>
      <c r="C118" s="592" t="s">
        <v>1091</v>
      </c>
      <c r="D118" s="592" t="s">
        <v>1125</v>
      </c>
      <c r="E118" s="534">
        <v>200</v>
      </c>
      <c r="F118" s="534">
        <v>50</v>
      </c>
      <c r="G118" s="534">
        <v>50</v>
      </c>
      <c r="H118" s="534">
        <v>50</v>
      </c>
      <c r="I118" s="534">
        <v>50</v>
      </c>
      <c r="J118" s="592" t="s">
        <v>1126</v>
      </c>
      <c r="K118" s="882"/>
      <c r="L118" s="1029"/>
      <c r="M118" s="554">
        <v>886378.3055555555</v>
      </c>
    </row>
    <row r="119" spans="1:15" ht="192.75" customHeight="1">
      <c r="A119" s="497" t="s">
        <v>1127</v>
      </c>
      <c r="B119" s="592" t="s">
        <v>1128</v>
      </c>
      <c r="C119" s="592" t="s">
        <v>1091</v>
      </c>
      <c r="D119" s="592" t="s">
        <v>1129</v>
      </c>
      <c r="E119" s="534">
        <v>4</v>
      </c>
      <c r="F119" s="534"/>
      <c r="G119" s="534">
        <v>1</v>
      </c>
      <c r="H119" s="534">
        <v>1</v>
      </c>
      <c r="I119" s="534">
        <v>2</v>
      </c>
      <c r="J119" s="592" t="s">
        <v>1130</v>
      </c>
      <c r="K119" s="882"/>
      <c r="L119" s="596" t="s">
        <v>1131</v>
      </c>
      <c r="M119" s="554"/>
    </row>
    <row r="120" spans="1:15" ht="45" customHeight="1">
      <c r="A120" s="1003" t="s">
        <v>1132</v>
      </c>
      <c r="B120" s="592" t="s">
        <v>1133</v>
      </c>
      <c r="C120" s="592" t="s">
        <v>1091</v>
      </c>
      <c r="D120" s="592" t="s">
        <v>1134</v>
      </c>
      <c r="E120" s="534">
        <v>12</v>
      </c>
      <c r="F120" s="534">
        <v>3</v>
      </c>
      <c r="G120" s="534">
        <v>3</v>
      </c>
      <c r="H120" s="534">
        <v>3</v>
      </c>
      <c r="I120" s="534">
        <v>3</v>
      </c>
      <c r="J120" s="592" t="s">
        <v>1135</v>
      </c>
      <c r="K120" s="882"/>
      <c r="L120" s="1029" t="s">
        <v>39</v>
      </c>
      <c r="M120" s="553"/>
    </row>
    <row r="121" spans="1:15" ht="45">
      <c r="A121" s="1003"/>
      <c r="B121" s="592" t="s">
        <v>1136</v>
      </c>
      <c r="C121" s="592" t="s">
        <v>1091</v>
      </c>
      <c r="D121" s="592" t="s">
        <v>1137</v>
      </c>
      <c r="E121" s="534">
        <v>50</v>
      </c>
      <c r="F121" s="534" t="s">
        <v>326</v>
      </c>
      <c r="G121" s="534" t="s">
        <v>247</v>
      </c>
      <c r="H121" s="534" t="s">
        <v>247</v>
      </c>
      <c r="I121" s="534" t="s">
        <v>326</v>
      </c>
      <c r="J121" s="597" t="s">
        <v>22</v>
      </c>
      <c r="K121" s="882"/>
      <c r="L121" s="1029"/>
      <c r="M121" s="554">
        <v>221594.57638888888</v>
      </c>
    </row>
    <row r="122" spans="1:15" ht="45">
      <c r="A122" s="1003"/>
      <c r="B122" s="592" t="s">
        <v>1138</v>
      </c>
      <c r="C122" s="592" t="s">
        <v>1091</v>
      </c>
      <c r="D122" s="592" t="s">
        <v>1139</v>
      </c>
      <c r="E122" s="534">
        <v>240</v>
      </c>
      <c r="F122" s="534">
        <v>60</v>
      </c>
      <c r="G122" s="534">
        <v>60</v>
      </c>
      <c r="H122" s="534">
        <v>60</v>
      </c>
      <c r="I122" s="534">
        <v>60</v>
      </c>
      <c r="J122" s="592" t="s">
        <v>21</v>
      </c>
      <c r="K122" s="882"/>
      <c r="L122" s="1029"/>
      <c r="M122" s="554">
        <v>106365.39666666668</v>
      </c>
    </row>
    <row r="123" spans="1:15" ht="243" customHeight="1">
      <c r="A123" s="1003"/>
      <c r="B123" s="592" t="s">
        <v>1140</v>
      </c>
      <c r="C123" s="592" t="s">
        <v>1091</v>
      </c>
      <c r="D123" s="592" t="s">
        <v>1141</v>
      </c>
      <c r="E123" s="534">
        <v>60</v>
      </c>
      <c r="F123" s="534">
        <v>15</v>
      </c>
      <c r="G123" s="534">
        <v>15</v>
      </c>
      <c r="H123" s="534">
        <v>15</v>
      </c>
      <c r="I123" s="534">
        <v>15</v>
      </c>
      <c r="J123" s="592" t="s">
        <v>21</v>
      </c>
      <c r="K123" s="882"/>
      <c r="L123" s="1029"/>
      <c r="M123" s="553"/>
    </row>
    <row r="124" spans="1:15" ht="203.25" customHeight="1">
      <c r="A124" s="497" t="s">
        <v>1142</v>
      </c>
      <c r="B124" s="592" t="s">
        <v>1143</v>
      </c>
      <c r="C124" s="592" t="s">
        <v>1091</v>
      </c>
      <c r="D124" s="592" t="s">
        <v>1144</v>
      </c>
      <c r="E124" s="534">
        <v>132</v>
      </c>
      <c r="F124" s="534">
        <v>33</v>
      </c>
      <c r="G124" s="534">
        <v>33</v>
      </c>
      <c r="H124" s="534">
        <v>33</v>
      </c>
      <c r="I124" s="534">
        <v>33</v>
      </c>
      <c r="J124" s="592" t="s">
        <v>21</v>
      </c>
      <c r="K124" s="882"/>
      <c r="L124" s="595" t="s">
        <v>1145</v>
      </c>
      <c r="M124" s="554">
        <v>11044.577280000001</v>
      </c>
    </row>
    <row r="125" spans="1:15" ht="180">
      <c r="A125" s="598" t="s">
        <v>1146</v>
      </c>
      <c r="B125" s="594" t="s">
        <v>1147</v>
      </c>
      <c r="C125" s="592" t="s">
        <v>1103</v>
      </c>
      <c r="D125" s="592" t="s">
        <v>1148</v>
      </c>
      <c r="E125" s="534">
        <v>50</v>
      </c>
      <c r="F125" s="534">
        <v>10</v>
      </c>
      <c r="G125" s="534">
        <v>15</v>
      </c>
      <c r="H125" s="534">
        <v>15</v>
      </c>
      <c r="I125" s="534">
        <v>10</v>
      </c>
      <c r="J125" s="592" t="s">
        <v>1149</v>
      </c>
      <c r="K125" s="882"/>
      <c r="L125" s="594" t="s">
        <v>1150</v>
      </c>
      <c r="M125" s="554">
        <v>900000</v>
      </c>
    </row>
    <row r="126" spans="1:15" ht="65.25" customHeight="1">
      <c r="A126" s="1028" t="s">
        <v>1151</v>
      </c>
      <c r="B126" s="592" t="s">
        <v>1152</v>
      </c>
      <c r="C126" s="592" t="s">
        <v>1091</v>
      </c>
      <c r="D126" s="592" t="s">
        <v>1153</v>
      </c>
      <c r="E126" s="534">
        <v>48</v>
      </c>
      <c r="F126" s="534">
        <v>12</v>
      </c>
      <c r="G126" s="534">
        <v>12</v>
      </c>
      <c r="H126" s="534">
        <v>12</v>
      </c>
      <c r="I126" s="534">
        <v>12</v>
      </c>
      <c r="J126" s="592" t="s">
        <v>21</v>
      </c>
      <c r="K126" s="882"/>
      <c r="L126" s="946" t="s">
        <v>1154</v>
      </c>
      <c r="M126" s="553"/>
    </row>
    <row r="127" spans="1:15" ht="93.75" customHeight="1">
      <c r="A127" s="1028"/>
      <c r="B127" s="592" t="s">
        <v>1155</v>
      </c>
      <c r="C127" s="592" t="s">
        <v>1091</v>
      </c>
      <c r="D127" s="592" t="s">
        <v>1156</v>
      </c>
      <c r="E127" s="534">
        <v>1</v>
      </c>
      <c r="F127" s="534">
        <v>1</v>
      </c>
      <c r="G127" s="534">
        <v>1</v>
      </c>
      <c r="H127" s="534">
        <v>1</v>
      </c>
      <c r="I127" s="534">
        <v>1</v>
      </c>
      <c r="J127" s="592" t="s">
        <v>21</v>
      </c>
      <c r="K127" s="882"/>
      <c r="L127" s="946"/>
      <c r="M127" s="554"/>
    </row>
    <row r="128" spans="1:15" ht="60">
      <c r="A128" s="497" t="s">
        <v>1157</v>
      </c>
      <c r="B128" s="592" t="s">
        <v>1158</v>
      </c>
      <c r="C128" s="450" t="s">
        <v>1091</v>
      </c>
      <c r="D128" s="592" t="s">
        <v>1159</v>
      </c>
      <c r="E128" s="534">
        <v>500</v>
      </c>
      <c r="F128" s="534">
        <v>150</v>
      </c>
      <c r="G128" s="534">
        <v>150</v>
      </c>
      <c r="H128" s="534">
        <v>100</v>
      </c>
      <c r="I128" s="534">
        <v>100</v>
      </c>
      <c r="J128" s="592" t="s">
        <v>1159</v>
      </c>
      <c r="K128" s="882"/>
      <c r="L128" s="946"/>
      <c r="M128" s="554">
        <f>+E128*759.8</f>
        <v>379900</v>
      </c>
      <c r="O128" s="184" t="e">
        <f>SUM(#REF!)</f>
        <v>#REF!</v>
      </c>
    </row>
    <row r="129" spans="1:15" ht="64.5" customHeight="1">
      <c r="A129" s="1030" t="s">
        <v>1160</v>
      </c>
      <c r="B129" s="26" t="s">
        <v>1161</v>
      </c>
      <c r="C129" s="450" t="s">
        <v>1162</v>
      </c>
      <c r="D129" s="600" t="s">
        <v>1163</v>
      </c>
      <c r="E129" s="534">
        <v>20000</v>
      </c>
      <c r="F129" s="534">
        <v>5000</v>
      </c>
      <c r="G129" s="534">
        <v>5000</v>
      </c>
      <c r="H129" s="534">
        <v>5000</v>
      </c>
      <c r="I129" s="534">
        <v>5000</v>
      </c>
      <c r="J129" s="386" t="s">
        <v>1164</v>
      </c>
      <c r="K129" s="882"/>
      <c r="L129" s="946"/>
      <c r="M129" s="601">
        <v>2000000</v>
      </c>
    </row>
    <row r="130" spans="1:15" ht="75" customHeight="1">
      <c r="A130" s="1030"/>
      <c r="B130" s="26" t="s">
        <v>1165</v>
      </c>
      <c r="C130" s="450" t="s">
        <v>1162</v>
      </c>
      <c r="D130" s="600" t="s">
        <v>1166</v>
      </c>
      <c r="E130" s="534">
        <v>8000</v>
      </c>
      <c r="F130" s="534">
        <v>2000</v>
      </c>
      <c r="G130" s="534">
        <v>2500</v>
      </c>
      <c r="H130" s="534">
        <v>1500</v>
      </c>
      <c r="I130" s="534">
        <v>2000</v>
      </c>
      <c r="J130" s="450" t="s">
        <v>1167</v>
      </c>
      <c r="K130" s="882"/>
      <c r="L130" s="946"/>
      <c r="M130" s="601">
        <v>800000</v>
      </c>
    </row>
    <row r="131" spans="1:15" ht="76.5" customHeight="1">
      <c r="A131" s="1030"/>
      <c r="B131" s="26" t="s">
        <v>1168</v>
      </c>
      <c r="C131" s="450" t="s">
        <v>1169</v>
      </c>
      <c r="D131" s="600" t="s">
        <v>1170</v>
      </c>
      <c r="E131" s="534">
        <v>1000</v>
      </c>
      <c r="F131" s="534">
        <v>250</v>
      </c>
      <c r="G131" s="534">
        <v>250</v>
      </c>
      <c r="H131" s="534">
        <v>250</v>
      </c>
      <c r="I131" s="534">
        <v>250</v>
      </c>
      <c r="J131" s="450" t="s">
        <v>1171</v>
      </c>
      <c r="K131" s="882"/>
      <c r="L131" s="946"/>
      <c r="M131" s="601">
        <v>100000</v>
      </c>
    </row>
    <row r="132" spans="1:15" ht="80.25" customHeight="1">
      <c r="A132" s="1030"/>
      <c r="B132" s="26" t="s">
        <v>1172</v>
      </c>
      <c r="C132" s="450" t="s">
        <v>1173</v>
      </c>
      <c r="D132" s="600" t="s">
        <v>1174</v>
      </c>
      <c r="E132" s="534">
        <v>5000</v>
      </c>
      <c r="F132" s="534">
        <v>1000</v>
      </c>
      <c r="G132" s="534">
        <v>1500</v>
      </c>
      <c r="H132" s="534">
        <v>1500</v>
      </c>
      <c r="I132" s="534">
        <v>1000</v>
      </c>
      <c r="J132" s="386" t="s">
        <v>1175</v>
      </c>
      <c r="K132" s="882"/>
      <c r="L132" s="946"/>
      <c r="M132" s="601">
        <v>500000</v>
      </c>
      <c r="O132" s="184" t="e">
        <f>SUM(#REF!)</f>
        <v>#REF!</v>
      </c>
    </row>
    <row r="133" spans="1:15" ht="120">
      <c r="A133" s="1030"/>
      <c r="B133" s="26" t="s">
        <v>1176</v>
      </c>
      <c r="C133" s="450" t="s">
        <v>1177</v>
      </c>
      <c r="D133" s="600" t="s">
        <v>1178</v>
      </c>
      <c r="E133" s="534">
        <v>4000</v>
      </c>
      <c r="F133" s="534">
        <v>1500</v>
      </c>
      <c r="G133" s="534">
        <v>750</v>
      </c>
      <c r="H133" s="534">
        <v>1000</v>
      </c>
      <c r="I133" s="534">
        <v>750</v>
      </c>
      <c r="J133" s="450" t="s">
        <v>1179</v>
      </c>
      <c r="K133" s="882"/>
      <c r="L133" s="946"/>
      <c r="M133" s="601">
        <v>400000</v>
      </c>
    </row>
    <row r="134" spans="1:15" ht="126.75" customHeight="1">
      <c r="A134" s="497" t="s">
        <v>1180</v>
      </c>
      <c r="B134" s="594" t="s">
        <v>1181</v>
      </c>
      <c r="C134" s="450" t="s">
        <v>1091</v>
      </c>
      <c r="D134" s="592" t="s">
        <v>1182</v>
      </c>
      <c r="E134" s="534">
        <v>20000</v>
      </c>
      <c r="F134" s="534">
        <v>5000</v>
      </c>
      <c r="G134" s="534">
        <v>5000</v>
      </c>
      <c r="H134" s="534">
        <v>5000</v>
      </c>
      <c r="I134" s="534">
        <v>5000</v>
      </c>
      <c r="J134" s="592" t="s">
        <v>1182</v>
      </c>
      <c r="K134" s="882"/>
      <c r="L134" s="946"/>
      <c r="M134" s="554">
        <f>+E134*547.4</f>
        <v>10948000</v>
      </c>
    </row>
    <row r="135" spans="1:15" ht="309.75" customHeight="1">
      <c r="A135" s="1028" t="s">
        <v>1183</v>
      </c>
      <c r="B135" s="594" t="s">
        <v>1184</v>
      </c>
      <c r="C135" s="450" t="s">
        <v>1091</v>
      </c>
      <c r="D135" s="592" t="s">
        <v>1185</v>
      </c>
      <c r="E135" s="534">
        <v>24</v>
      </c>
      <c r="F135" s="534">
        <v>6</v>
      </c>
      <c r="G135" s="534">
        <v>6</v>
      </c>
      <c r="H135" s="534">
        <v>6</v>
      </c>
      <c r="I135" s="534">
        <v>6</v>
      </c>
      <c r="J135" s="592" t="s">
        <v>21</v>
      </c>
      <c r="K135" s="882"/>
      <c r="L135" s="594" t="s">
        <v>1186</v>
      </c>
      <c r="M135" s="554">
        <v>1000000</v>
      </c>
    </row>
    <row r="136" spans="1:15" ht="402.75" customHeight="1">
      <c r="A136" s="1028"/>
      <c r="B136" s="594" t="s">
        <v>1187</v>
      </c>
      <c r="C136" s="450" t="s">
        <v>1091</v>
      </c>
      <c r="D136" s="592" t="s">
        <v>1188</v>
      </c>
      <c r="E136" s="534">
        <v>92</v>
      </c>
      <c r="F136" s="534">
        <v>23</v>
      </c>
      <c r="G136" s="534">
        <v>23</v>
      </c>
      <c r="H136" s="534">
        <v>23</v>
      </c>
      <c r="I136" s="534">
        <v>23</v>
      </c>
      <c r="J136" s="592" t="s">
        <v>21</v>
      </c>
      <c r="K136" s="505" t="s">
        <v>1189</v>
      </c>
      <c r="L136" s="596" t="s">
        <v>1190</v>
      </c>
      <c r="M136" s="554">
        <v>132794.85466666665</v>
      </c>
    </row>
    <row r="137" spans="1:15" ht="60">
      <c r="A137" s="1019" t="s">
        <v>1191</v>
      </c>
      <c r="B137" s="594" t="s">
        <v>1192</v>
      </c>
      <c r="C137" s="450" t="s">
        <v>1103</v>
      </c>
      <c r="D137" s="592" t="s">
        <v>1193</v>
      </c>
      <c r="E137" s="534">
        <v>10</v>
      </c>
      <c r="F137" s="534">
        <v>2</v>
      </c>
      <c r="G137" s="534">
        <v>3</v>
      </c>
      <c r="H137" s="534">
        <v>3</v>
      </c>
      <c r="I137" s="534">
        <v>2</v>
      </c>
      <c r="J137" s="592" t="s">
        <v>1194</v>
      </c>
      <c r="K137" s="944" t="s">
        <v>1195</v>
      </c>
      <c r="L137" s="945" t="s">
        <v>1196</v>
      </c>
      <c r="M137" s="554">
        <v>1900000</v>
      </c>
    </row>
    <row r="138" spans="1:15" ht="65.25" customHeight="1">
      <c r="A138" s="944"/>
      <c r="B138" s="594" t="s">
        <v>1197</v>
      </c>
      <c r="C138" s="450" t="s">
        <v>1103</v>
      </c>
      <c r="D138" s="592" t="s">
        <v>1193</v>
      </c>
      <c r="E138" s="534">
        <v>15</v>
      </c>
      <c r="F138" s="534">
        <v>3</v>
      </c>
      <c r="G138" s="534">
        <v>5</v>
      </c>
      <c r="H138" s="534">
        <v>5</v>
      </c>
      <c r="I138" s="534">
        <v>2</v>
      </c>
      <c r="J138" s="592" t="s">
        <v>1194</v>
      </c>
      <c r="K138" s="944"/>
      <c r="L138" s="945"/>
      <c r="M138" s="554">
        <v>1828500</v>
      </c>
    </row>
    <row r="139" spans="1:15" ht="146.25" customHeight="1">
      <c r="A139" s="944"/>
      <c r="B139" s="594" t="s">
        <v>1198</v>
      </c>
      <c r="C139" s="450" t="s">
        <v>1103</v>
      </c>
      <c r="D139" s="592" t="s">
        <v>1193</v>
      </c>
      <c r="E139" s="534">
        <v>10</v>
      </c>
      <c r="F139" s="534">
        <v>2</v>
      </c>
      <c r="G139" s="534">
        <v>3</v>
      </c>
      <c r="H139" s="534">
        <v>3</v>
      </c>
      <c r="I139" s="534">
        <v>2</v>
      </c>
      <c r="J139" s="592" t="s">
        <v>1194</v>
      </c>
      <c r="K139" s="944"/>
      <c r="L139" s="945"/>
      <c r="M139" s="554">
        <v>1590500</v>
      </c>
    </row>
    <row r="140" spans="1:15" ht="409.6" customHeight="1">
      <c r="A140" s="944"/>
      <c r="B140" s="594" t="s">
        <v>1199</v>
      </c>
      <c r="C140" s="450" t="s">
        <v>1103</v>
      </c>
      <c r="D140" s="592" t="s">
        <v>1193</v>
      </c>
      <c r="E140" s="534">
        <v>5</v>
      </c>
      <c r="F140" s="534">
        <v>1</v>
      </c>
      <c r="G140" s="534">
        <v>1</v>
      </c>
      <c r="H140" s="534">
        <v>2</v>
      </c>
      <c r="I140" s="534">
        <v>1</v>
      </c>
      <c r="J140" s="592" t="s">
        <v>1194</v>
      </c>
      <c r="K140" s="944"/>
      <c r="L140" s="945"/>
      <c r="M140" s="554">
        <v>800000</v>
      </c>
    </row>
    <row r="141" spans="1:15" ht="98.25" customHeight="1">
      <c r="A141" s="944" t="s">
        <v>1200</v>
      </c>
      <c r="B141" s="594" t="s">
        <v>1201</v>
      </c>
      <c r="C141" s="450" t="s">
        <v>1103</v>
      </c>
      <c r="D141" s="592" t="s">
        <v>131</v>
      </c>
      <c r="E141" s="534">
        <v>50</v>
      </c>
      <c r="F141" s="534">
        <v>10</v>
      </c>
      <c r="G141" s="534">
        <v>15</v>
      </c>
      <c r="H141" s="534">
        <v>15</v>
      </c>
      <c r="I141" s="534">
        <v>10</v>
      </c>
      <c r="J141" s="592" t="s">
        <v>132</v>
      </c>
      <c r="K141" s="944" t="s">
        <v>1202</v>
      </c>
      <c r="L141" s="946" t="s">
        <v>1203</v>
      </c>
      <c r="M141" s="554">
        <v>750000</v>
      </c>
    </row>
    <row r="142" spans="1:15" ht="67.5" customHeight="1">
      <c r="A142" s="944"/>
      <c r="B142" s="594" t="s">
        <v>1204</v>
      </c>
      <c r="C142" s="450" t="s">
        <v>1103</v>
      </c>
      <c r="D142" s="592" t="s">
        <v>133</v>
      </c>
      <c r="E142" s="534">
        <v>50</v>
      </c>
      <c r="F142" s="534">
        <v>10</v>
      </c>
      <c r="G142" s="534">
        <v>15</v>
      </c>
      <c r="H142" s="534">
        <v>15</v>
      </c>
      <c r="I142" s="534">
        <v>10</v>
      </c>
      <c r="J142" s="592" t="s">
        <v>134</v>
      </c>
      <c r="K142" s="944"/>
      <c r="L142" s="946"/>
      <c r="M142" s="554">
        <v>800000</v>
      </c>
    </row>
    <row r="143" spans="1:15" ht="83.25" customHeight="1">
      <c r="A143" s="944"/>
      <c r="B143" s="594" t="s">
        <v>1205</v>
      </c>
      <c r="C143" s="450" t="s">
        <v>1103</v>
      </c>
      <c r="D143" s="592" t="s">
        <v>1206</v>
      </c>
      <c r="E143" s="534">
        <v>20</v>
      </c>
      <c r="F143" s="534">
        <v>5</v>
      </c>
      <c r="G143" s="534">
        <v>5</v>
      </c>
      <c r="H143" s="534">
        <v>5</v>
      </c>
      <c r="I143" s="534">
        <v>5</v>
      </c>
      <c r="J143" s="592" t="s">
        <v>1207</v>
      </c>
      <c r="K143" s="944"/>
      <c r="L143" s="946"/>
      <c r="M143" s="554">
        <v>900000</v>
      </c>
    </row>
    <row r="144" spans="1:15" ht="45">
      <c r="A144" s="944" t="s">
        <v>1117</v>
      </c>
      <c r="B144" s="594" t="s">
        <v>1208</v>
      </c>
      <c r="C144" s="450" t="s">
        <v>1103</v>
      </c>
      <c r="D144" s="592" t="s">
        <v>1209</v>
      </c>
      <c r="E144" s="598" t="s">
        <v>1210</v>
      </c>
      <c r="F144" s="598">
        <v>35</v>
      </c>
      <c r="G144" s="598">
        <v>40</v>
      </c>
      <c r="H144" s="598">
        <v>40</v>
      </c>
      <c r="I144" s="598">
        <v>35</v>
      </c>
      <c r="J144" s="592" t="s">
        <v>1211</v>
      </c>
      <c r="K144" s="944" t="s">
        <v>1212</v>
      </c>
      <c r="L144" s="946" t="s">
        <v>1213</v>
      </c>
      <c r="M144" s="554">
        <v>2500000</v>
      </c>
    </row>
    <row r="145" spans="1:15" ht="60">
      <c r="A145" s="944"/>
      <c r="B145" s="594" t="s">
        <v>1214</v>
      </c>
      <c r="C145" s="450" t="s">
        <v>1103</v>
      </c>
      <c r="D145" s="592" t="s">
        <v>1215</v>
      </c>
      <c r="E145" s="534">
        <v>50</v>
      </c>
      <c r="F145" s="534">
        <v>10</v>
      </c>
      <c r="G145" s="534">
        <v>15</v>
      </c>
      <c r="H145" s="534">
        <v>15</v>
      </c>
      <c r="I145" s="534">
        <v>10</v>
      </c>
      <c r="J145" s="592" t="s">
        <v>1216</v>
      </c>
      <c r="K145" s="944"/>
      <c r="L145" s="946"/>
      <c r="M145" s="554">
        <v>50000</v>
      </c>
    </row>
    <row r="146" spans="1:15" ht="60" customHeight="1">
      <c r="A146" s="944"/>
      <c r="B146" s="594" t="s">
        <v>1217</v>
      </c>
      <c r="C146" s="450" t="s">
        <v>1103</v>
      </c>
      <c r="D146" s="592" t="s">
        <v>1218</v>
      </c>
      <c r="E146" s="534">
        <v>50</v>
      </c>
      <c r="F146" s="534">
        <v>10</v>
      </c>
      <c r="G146" s="534">
        <v>15</v>
      </c>
      <c r="H146" s="534">
        <v>15</v>
      </c>
      <c r="I146" s="534">
        <v>10</v>
      </c>
      <c r="J146" s="592" t="s">
        <v>1219</v>
      </c>
      <c r="K146" s="944"/>
      <c r="L146" s="946"/>
      <c r="M146" s="554">
        <v>50000</v>
      </c>
    </row>
    <row r="147" spans="1:15" ht="300">
      <c r="A147" s="61" t="s">
        <v>1220</v>
      </c>
      <c r="B147" s="446" t="s">
        <v>1221</v>
      </c>
      <c r="C147" s="450" t="s">
        <v>204</v>
      </c>
      <c r="D147" s="600" t="s">
        <v>1222</v>
      </c>
      <c r="E147" s="534">
        <v>3000</v>
      </c>
      <c r="F147" s="534">
        <v>1000</v>
      </c>
      <c r="G147" s="534">
        <v>800</v>
      </c>
      <c r="H147" s="534">
        <v>700</v>
      </c>
      <c r="I147" s="534">
        <v>500</v>
      </c>
      <c r="J147" s="450" t="s">
        <v>1223</v>
      </c>
      <c r="K147" s="944"/>
      <c r="L147" s="602" t="s">
        <v>1196</v>
      </c>
      <c r="M147" s="554">
        <v>1600000</v>
      </c>
    </row>
    <row r="148" spans="1:15" ht="157.5" customHeight="1">
      <c r="A148" s="61" t="s">
        <v>1224</v>
      </c>
      <c r="B148" s="446" t="s">
        <v>205</v>
      </c>
      <c r="C148" s="450" t="s">
        <v>204</v>
      </c>
      <c r="D148" s="450" t="s">
        <v>1225</v>
      </c>
      <c r="E148" s="534">
        <v>27</v>
      </c>
      <c r="F148" s="534">
        <v>6</v>
      </c>
      <c r="G148" s="534">
        <v>10</v>
      </c>
      <c r="H148" s="534">
        <v>8</v>
      </c>
      <c r="I148" s="534">
        <v>3</v>
      </c>
      <c r="J148" s="450" t="s">
        <v>1226</v>
      </c>
      <c r="K148" s="944"/>
      <c r="L148" s="602" t="s">
        <v>1227</v>
      </c>
      <c r="M148" s="554">
        <f>10*11000*27</f>
        <v>2970000</v>
      </c>
    </row>
    <row r="149" spans="1:15" ht="267.75" customHeight="1">
      <c r="A149" s="598" t="s">
        <v>1228</v>
      </c>
      <c r="B149" s="594" t="s">
        <v>1229</v>
      </c>
      <c r="C149" s="450" t="s">
        <v>1230</v>
      </c>
      <c r="D149" s="592" t="s">
        <v>1231</v>
      </c>
      <c r="E149" s="534">
        <v>100</v>
      </c>
      <c r="F149" s="534"/>
      <c r="G149" s="534">
        <v>50</v>
      </c>
      <c r="H149" s="534"/>
      <c r="I149" s="534">
        <v>50</v>
      </c>
      <c r="J149" s="592" t="s">
        <v>1232</v>
      </c>
      <c r="K149" s="944" t="s">
        <v>224</v>
      </c>
      <c r="L149" s="594" t="s">
        <v>1233</v>
      </c>
      <c r="M149" s="554">
        <v>100000</v>
      </c>
      <c r="O149" s="185"/>
    </row>
    <row r="150" spans="1:15" ht="174" customHeight="1">
      <c r="A150" s="598" t="s">
        <v>1234</v>
      </c>
      <c r="B150" s="594" t="s">
        <v>1235</v>
      </c>
      <c r="C150" s="450" t="s">
        <v>1236</v>
      </c>
      <c r="D150" s="592" t="s">
        <v>1237</v>
      </c>
      <c r="E150" s="534">
        <v>60</v>
      </c>
      <c r="F150" s="534">
        <v>10</v>
      </c>
      <c r="G150" s="534">
        <v>20</v>
      </c>
      <c r="H150" s="534">
        <v>20</v>
      </c>
      <c r="I150" s="534">
        <v>10</v>
      </c>
      <c r="J150" s="592" t="s">
        <v>1238</v>
      </c>
      <c r="K150" s="944"/>
      <c r="L150" s="594" t="s">
        <v>1239</v>
      </c>
      <c r="M150" s="554">
        <v>24400</v>
      </c>
      <c r="O150" s="185"/>
    </row>
    <row r="151" spans="1:15" ht="18" customHeight="1">
      <c r="A151" s="200"/>
      <c r="B151" s="200"/>
      <c r="C151" s="200"/>
      <c r="D151" s="200"/>
      <c r="E151" s="200"/>
      <c r="F151" s="200"/>
      <c r="G151" s="200"/>
      <c r="H151" s="200"/>
      <c r="I151" s="200"/>
      <c r="J151" s="200"/>
      <c r="K151" s="200"/>
      <c r="L151" s="200"/>
      <c r="M151" s="200"/>
    </row>
    <row r="152" spans="1:15" ht="15" customHeight="1">
      <c r="A152" s="200"/>
      <c r="B152" s="200"/>
      <c r="C152" s="200"/>
      <c r="D152" s="200"/>
      <c r="E152" s="200"/>
      <c r="F152" s="200"/>
      <c r="G152" s="200"/>
      <c r="H152" s="200"/>
      <c r="I152" s="200"/>
      <c r="J152" s="200"/>
      <c r="K152" s="200"/>
      <c r="L152" s="200"/>
      <c r="M152" s="603">
        <f>SUM(M108:M151)</f>
        <v>35548849.814557776</v>
      </c>
    </row>
    <row r="154" spans="1:15">
      <c r="A154" s="204"/>
      <c r="B154" s="204"/>
      <c r="C154" s="204"/>
      <c r="D154" s="204"/>
      <c r="E154" s="204"/>
      <c r="F154" s="204"/>
      <c r="G154" s="204"/>
      <c r="H154" s="204"/>
      <c r="I154" s="204"/>
      <c r="J154" s="204"/>
      <c r="K154" s="204"/>
      <c r="L154" s="204"/>
      <c r="M154" s="204"/>
      <c r="O154" s="186"/>
    </row>
    <row r="155" spans="1:15" ht="15.75" customHeight="1">
      <c r="A155" s="200"/>
      <c r="B155" s="205"/>
      <c r="C155" s="200"/>
      <c r="D155" s="200"/>
      <c r="E155" s="200"/>
      <c r="F155" s="200"/>
      <c r="G155" s="200"/>
      <c r="H155" s="200"/>
      <c r="I155" s="200"/>
      <c r="J155" s="200"/>
      <c r="K155" s="200"/>
      <c r="L155" s="205"/>
      <c r="M155" s="205"/>
    </row>
    <row r="156" spans="1:15" ht="15.75" thickBot="1">
      <c r="A156" s="200"/>
      <c r="B156" s="205"/>
      <c r="C156" s="463"/>
      <c r="D156" s="463"/>
      <c r="E156" s="207"/>
      <c r="F156" s="207"/>
      <c r="G156" s="207"/>
      <c r="H156" s="207"/>
      <c r="I156" s="207"/>
      <c r="J156" s="207"/>
      <c r="K156" s="207"/>
      <c r="L156" s="205"/>
      <c r="M156" s="205"/>
    </row>
    <row r="157" spans="1:15" ht="15.75" customHeight="1" thickBot="1">
      <c r="A157" s="200"/>
      <c r="B157" s="205"/>
      <c r="C157" s="861" t="s">
        <v>712</v>
      </c>
      <c r="D157" s="861"/>
      <c r="E157" s="862"/>
      <c r="F157" s="931" t="s">
        <v>1240</v>
      </c>
      <c r="G157" s="932"/>
      <c r="H157" s="932"/>
      <c r="I157" s="932"/>
      <c r="J157" s="932"/>
      <c r="K157" s="932"/>
      <c r="L157" s="933"/>
      <c r="M157" s="205"/>
    </row>
    <row r="158" spans="1:15">
      <c r="A158" s="200"/>
      <c r="B158" s="207"/>
      <c r="C158" s="463"/>
      <c r="D158" s="463"/>
      <c r="E158" s="208"/>
      <c r="F158" s="207"/>
      <c r="G158" s="207"/>
      <c r="H158" s="207"/>
      <c r="I158" s="207"/>
      <c r="J158" s="207"/>
      <c r="K158" s="208"/>
      <c r="L158" s="209"/>
      <c r="M158" s="207"/>
    </row>
    <row r="159" spans="1:15">
      <c r="A159" s="200"/>
      <c r="B159" s="210"/>
      <c r="C159" s="210"/>
      <c r="D159" s="211"/>
      <c r="E159" s="211"/>
      <c r="F159" s="211"/>
      <c r="G159" s="211"/>
      <c r="H159" s="211"/>
      <c r="I159" s="211"/>
      <c r="J159" s="211"/>
      <c r="K159" s="211"/>
      <c r="L159" s="211"/>
      <c r="M159" s="211"/>
      <c r="O159" s="188"/>
    </row>
    <row r="160" spans="1:15">
      <c r="A160" s="208"/>
      <c r="B160" s="208"/>
      <c r="C160" s="204"/>
      <c r="D160" s="204"/>
      <c r="E160" s="204"/>
      <c r="F160" s="204"/>
      <c r="G160" s="204"/>
      <c r="H160" s="204"/>
      <c r="I160" s="204"/>
      <c r="J160" s="204"/>
      <c r="K160" s="204"/>
      <c r="L160" s="204"/>
      <c r="M160" s="212"/>
      <c r="O160" s="188"/>
    </row>
    <row r="161" spans="1:15" s="179" customFormat="1" ht="27.75" customHeight="1" thickBot="1">
      <c r="A161" s="208"/>
      <c r="B161" s="208"/>
      <c r="C161" s="204"/>
      <c r="D161" s="204"/>
      <c r="E161" s="204"/>
      <c r="F161" s="204"/>
      <c r="G161" s="204"/>
      <c r="H161" s="204"/>
      <c r="I161" s="204"/>
      <c r="J161" s="204"/>
      <c r="K161" s="204"/>
      <c r="L161" s="204"/>
      <c r="M161" s="200"/>
      <c r="N161" s="184"/>
      <c r="O161" s="188"/>
    </row>
    <row r="162" spans="1:15" s="179" customFormat="1" ht="72.75" customHeight="1" thickBot="1">
      <c r="A162" s="866" t="s">
        <v>85</v>
      </c>
      <c r="B162" s="868" t="s">
        <v>1</v>
      </c>
      <c r="C162" s="868" t="s">
        <v>2</v>
      </c>
      <c r="D162" s="868" t="s">
        <v>3</v>
      </c>
      <c r="E162" s="870" t="s">
        <v>473</v>
      </c>
      <c r="F162" s="872" t="s">
        <v>4</v>
      </c>
      <c r="G162" s="873"/>
      <c r="H162" s="873"/>
      <c r="I162" s="874"/>
      <c r="J162" s="866" t="s">
        <v>5</v>
      </c>
      <c r="K162" s="876" t="s">
        <v>713</v>
      </c>
      <c r="L162" s="877"/>
      <c r="M162" s="874" t="s">
        <v>16</v>
      </c>
      <c r="N162" s="184"/>
      <c r="O162" s="188"/>
    </row>
    <row r="163" spans="1:15" ht="99.95" customHeight="1" thickBot="1">
      <c r="A163" s="867"/>
      <c r="B163" s="869"/>
      <c r="C163" s="869"/>
      <c r="D163" s="869"/>
      <c r="E163" s="871"/>
      <c r="F163" s="203" t="s">
        <v>6</v>
      </c>
      <c r="G163" s="202" t="s">
        <v>7</v>
      </c>
      <c r="H163" s="202" t="s">
        <v>8</v>
      </c>
      <c r="I163" s="201" t="s">
        <v>9</v>
      </c>
      <c r="J163" s="875"/>
      <c r="K163" s="215" t="s">
        <v>89</v>
      </c>
      <c r="L163" s="216" t="s">
        <v>10</v>
      </c>
      <c r="M163" s="939"/>
      <c r="O163" s="188"/>
    </row>
    <row r="164" spans="1:15" ht="99.95" customHeight="1">
      <c r="A164" s="1040" t="s">
        <v>1247</v>
      </c>
      <c r="B164" s="45" t="s">
        <v>1241</v>
      </c>
      <c r="C164" s="26" t="s">
        <v>91</v>
      </c>
      <c r="D164" s="452" t="s">
        <v>92</v>
      </c>
      <c r="E164" s="604">
        <v>40000</v>
      </c>
      <c r="F164" s="605">
        <v>10000</v>
      </c>
      <c r="G164" s="605">
        <v>10000</v>
      </c>
      <c r="H164" s="605">
        <v>10000</v>
      </c>
      <c r="I164" s="605">
        <v>10000</v>
      </c>
      <c r="J164" s="45" t="s">
        <v>93</v>
      </c>
      <c r="K164" s="941" t="s">
        <v>1242</v>
      </c>
      <c r="L164" s="941" t="s">
        <v>1243</v>
      </c>
      <c r="M164" s="940">
        <v>20000000</v>
      </c>
      <c r="O164" s="188"/>
    </row>
    <row r="165" spans="1:15" ht="99.95" customHeight="1">
      <c r="A165" s="1041"/>
      <c r="B165" s="26" t="s">
        <v>94</v>
      </c>
      <c r="C165" s="26" t="s">
        <v>91</v>
      </c>
      <c r="D165" s="450" t="s">
        <v>95</v>
      </c>
      <c r="E165" s="604">
        <v>40000</v>
      </c>
      <c r="F165" s="605">
        <v>10000</v>
      </c>
      <c r="G165" s="605">
        <v>10000</v>
      </c>
      <c r="H165" s="605">
        <v>10000</v>
      </c>
      <c r="I165" s="605">
        <v>10000</v>
      </c>
      <c r="J165" s="450" t="s">
        <v>96</v>
      </c>
      <c r="K165" s="942"/>
      <c r="L165" s="942"/>
      <c r="M165" s="938"/>
      <c r="O165" s="188"/>
    </row>
    <row r="166" spans="1:15" s="187" customFormat="1" ht="99.95" customHeight="1">
      <c r="A166" s="1041"/>
      <c r="B166" s="26" t="s">
        <v>98</v>
      </c>
      <c r="C166" s="606" t="s">
        <v>91</v>
      </c>
      <c r="D166" s="450" t="s">
        <v>99</v>
      </c>
      <c r="E166" s="604">
        <v>40000</v>
      </c>
      <c r="F166" s="605">
        <v>10000</v>
      </c>
      <c r="G166" s="605">
        <v>10000</v>
      </c>
      <c r="H166" s="605">
        <v>10000</v>
      </c>
      <c r="I166" s="605">
        <v>10000</v>
      </c>
      <c r="J166" s="450" t="s">
        <v>100</v>
      </c>
      <c r="K166" s="942"/>
      <c r="L166" s="942"/>
      <c r="M166" s="937"/>
      <c r="N166" s="184"/>
      <c r="O166" s="188"/>
    </row>
    <row r="167" spans="1:15" ht="99.95" customHeight="1">
      <c r="A167" s="1041"/>
      <c r="B167" s="26" t="s">
        <v>101</v>
      </c>
      <c r="C167" s="26" t="s">
        <v>91</v>
      </c>
      <c r="D167" s="448" t="s">
        <v>102</v>
      </c>
      <c r="E167" s="604">
        <v>40000</v>
      </c>
      <c r="F167" s="605">
        <v>10000</v>
      </c>
      <c r="G167" s="605">
        <v>10000</v>
      </c>
      <c r="H167" s="605">
        <v>10000</v>
      </c>
      <c r="I167" s="605">
        <v>10000</v>
      </c>
      <c r="J167" s="450" t="s">
        <v>103</v>
      </c>
      <c r="K167" s="942"/>
      <c r="L167" s="942"/>
      <c r="M167" s="936">
        <v>14000000</v>
      </c>
    </row>
    <row r="168" spans="1:15" ht="99.95" customHeight="1" thickBot="1">
      <c r="A168" s="1042"/>
      <c r="B168" s="46" t="s">
        <v>1244</v>
      </c>
      <c r="C168" s="46" t="s">
        <v>91</v>
      </c>
      <c r="D168" s="51" t="s">
        <v>1245</v>
      </c>
      <c r="E168" s="607">
        <v>15000</v>
      </c>
      <c r="F168" s="608">
        <v>5000</v>
      </c>
      <c r="G168" s="608">
        <v>5000</v>
      </c>
      <c r="H168" s="608">
        <v>2500</v>
      </c>
      <c r="I168" s="608">
        <v>2500</v>
      </c>
      <c r="J168" s="51" t="s">
        <v>1246</v>
      </c>
      <c r="K168" s="943"/>
      <c r="L168" s="943"/>
      <c r="M168" s="937"/>
    </row>
    <row r="169" spans="1:15" ht="99.95" customHeight="1"/>
    <row r="170" spans="1:15" ht="99.95" customHeight="1"/>
    <row r="178" spans="15:15" ht="15.75" customHeight="1">
      <c r="O178" s="188"/>
    </row>
    <row r="179" spans="15:15" ht="15" customHeight="1">
      <c r="O179" s="188"/>
    </row>
    <row r="180" spans="15:15">
      <c r="O180" s="188"/>
    </row>
    <row r="181" spans="15:15" ht="57" customHeight="1">
      <c r="O181" s="188"/>
    </row>
    <row r="182" spans="15:15">
      <c r="O182" s="188"/>
    </row>
    <row r="183" spans="15:15" ht="63.75" customHeight="1">
      <c r="O183" s="188"/>
    </row>
    <row r="184" spans="15:15">
      <c r="O184" s="188"/>
    </row>
    <row r="185" spans="15:15">
      <c r="O185" s="188"/>
    </row>
    <row r="188" spans="15:15" hidden="1"/>
    <row r="189" spans="15:15" hidden="1"/>
    <row r="190" spans="15:15">
      <c r="O190" s="44"/>
    </row>
    <row r="198" ht="15.75" customHeight="1"/>
    <row r="199" ht="15" customHeight="1"/>
    <row r="200" ht="36.75" customHeight="1"/>
    <row r="201" ht="120" customHeight="1"/>
    <row r="206" ht="15.75" customHeight="1"/>
    <row r="213" ht="15" customHeight="1"/>
    <row r="214" ht="36.75" customHeight="1"/>
    <row r="215" ht="45" customHeight="1"/>
    <row r="218" ht="105" customHeight="1"/>
    <row r="223" ht="45" customHeight="1"/>
    <row r="227" ht="165" customHeight="1"/>
    <row r="228" ht="30" customHeight="1"/>
    <row r="232" ht="45" customHeight="1"/>
    <row r="241" ht="45" customHeight="1"/>
    <row r="242" ht="15.75" customHeight="1"/>
    <row r="250" ht="15.75" customHeight="1"/>
    <row r="257" ht="15" customHeight="1"/>
    <row r="259" ht="60" customHeight="1"/>
    <row r="264" ht="75" customHeight="1"/>
  </sheetData>
  <mergeCells count="164">
    <mergeCell ref="M162:M163"/>
    <mergeCell ref="M164:M166"/>
    <mergeCell ref="M167:M168"/>
    <mergeCell ref="C4:E4"/>
    <mergeCell ref="A108:A109"/>
    <mergeCell ref="K108:K135"/>
    <mergeCell ref="L108:L112"/>
    <mergeCell ref="A110:A112"/>
    <mergeCell ref="A113:A114"/>
    <mergeCell ref="L117:L118"/>
    <mergeCell ref="L120:L123"/>
    <mergeCell ref="A126:A127"/>
    <mergeCell ref="L126:L134"/>
    <mergeCell ref="A129:A133"/>
    <mergeCell ref="A135:A136"/>
    <mergeCell ref="J94:J97"/>
    <mergeCell ref="A15:A18"/>
    <mergeCell ref="J9:J10"/>
    <mergeCell ref="F9:I9"/>
    <mergeCell ref="E9:E10"/>
    <mergeCell ref="A11:A14"/>
    <mergeCell ref="A162:A163"/>
    <mergeCell ref="A164:A168"/>
    <mergeCell ref="A9:A10"/>
    <mergeCell ref="B9:B10"/>
    <mergeCell ref="C9:C10"/>
    <mergeCell ref="D9:D10"/>
    <mergeCell ref="A137:A140"/>
    <mergeCell ref="J70:J71"/>
    <mergeCell ref="K70:L70"/>
    <mergeCell ref="M70:M71"/>
    <mergeCell ref="A72:A74"/>
    <mergeCell ref="K72:K74"/>
    <mergeCell ref="L72:L74"/>
    <mergeCell ref="M72:M74"/>
    <mergeCell ref="A57:A60"/>
    <mergeCell ref="K57:K60"/>
    <mergeCell ref="L57:L60"/>
    <mergeCell ref="M57:M60"/>
    <mergeCell ref="A61:A62"/>
    <mergeCell ref="J61:J62"/>
    <mergeCell ref="K61:K62"/>
    <mergeCell ref="L61:L62"/>
    <mergeCell ref="M61:M62"/>
    <mergeCell ref="M26:M27"/>
    <mergeCell ref="A28:A30"/>
    <mergeCell ref="C28:C30"/>
    <mergeCell ref="K28:K30"/>
    <mergeCell ref="F4:L4"/>
    <mergeCell ref="K9:L9"/>
    <mergeCell ref="M9:M10"/>
    <mergeCell ref="A120:A123"/>
    <mergeCell ref="A87:A89"/>
    <mergeCell ref="K87:K89"/>
    <mergeCell ref="L87:L89"/>
    <mergeCell ref="M87:M89"/>
    <mergeCell ref="A92:A93"/>
    <mergeCell ref="J92:J93"/>
    <mergeCell ref="K92:K93"/>
    <mergeCell ref="L92:L93"/>
    <mergeCell ref="M92:M93"/>
    <mergeCell ref="K75:K77"/>
    <mergeCell ref="L75:L77"/>
    <mergeCell ref="M75:M77"/>
    <mergeCell ref="C67:E67"/>
    <mergeCell ref="F67:L67"/>
    <mergeCell ref="A70:A71"/>
    <mergeCell ref="B70:B71"/>
    <mergeCell ref="C70:C71"/>
    <mergeCell ref="D70:D71"/>
    <mergeCell ref="E70:E71"/>
    <mergeCell ref="F70:I70"/>
    <mergeCell ref="L28:L30"/>
    <mergeCell ref="M28:M30"/>
    <mergeCell ref="A31:A32"/>
    <mergeCell ref="C31:C32"/>
    <mergeCell ref="K31:K32"/>
    <mergeCell ref="L31:L32"/>
    <mergeCell ref="M31:M32"/>
    <mergeCell ref="C23:E23"/>
    <mergeCell ref="A26:A27"/>
    <mergeCell ref="B26:B27"/>
    <mergeCell ref="C26:C27"/>
    <mergeCell ref="D26:D27"/>
    <mergeCell ref="E26:E27"/>
    <mergeCell ref="F26:I26"/>
    <mergeCell ref="J26:J27"/>
    <mergeCell ref="K26:L26"/>
    <mergeCell ref="C33:C35"/>
    <mergeCell ref="K33:K35"/>
    <mergeCell ref="L33:L35"/>
    <mergeCell ref="M33:M35"/>
    <mergeCell ref="A36:A37"/>
    <mergeCell ref="C36:C37"/>
    <mergeCell ref="K36:K37"/>
    <mergeCell ref="L36:L37"/>
    <mergeCell ref="M36:M37"/>
    <mergeCell ref="A33:A35"/>
    <mergeCell ref="A38:A43"/>
    <mergeCell ref="C38:C43"/>
    <mergeCell ref="K38:K43"/>
    <mergeCell ref="L38:L43"/>
    <mergeCell ref="M38:M43"/>
    <mergeCell ref="A44:A48"/>
    <mergeCell ref="C44:C48"/>
    <mergeCell ref="K44:K48"/>
    <mergeCell ref="L44:L48"/>
    <mergeCell ref="M44:M48"/>
    <mergeCell ref="A49:A53"/>
    <mergeCell ref="C49:C53"/>
    <mergeCell ref="K49:K53"/>
    <mergeCell ref="L49:L53"/>
    <mergeCell ref="M49:M53"/>
    <mergeCell ref="A54:A56"/>
    <mergeCell ref="C54:C56"/>
    <mergeCell ref="K54:K56"/>
    <mergeCell ref="L54:L56"/>
    <mergeCell ref="M54:M56"/>
    <mergeCell ref="A75:A77"/>
    <mergeCell ref="A78:A83"/>
    <mergeCell ref="K78:K83"/>
    <mergeCell ref="L78:L83"/>
    <mergeCell ref="M78:M83"/>
    <mergeCell ref="A84:A86"/>
    <mergeCell ref="K84:K86"/>
    <mergeCell ref="L84:L86"/>
    <mergeCell ref="M84:M86"/>
    <mergeCell ref="B85:B86"/>
    <mergeCell ref="C85:C86"/>
    <mergeCell ref="A94:A97"/>
    <mergeCell ref="K94:K97"/>
    <mergeCell ref="L94:L97"/>
    <mergeCell ref="M94:M97"/>
    <mergeCell ref="C101:E101"/>
    <mergeCell ref="F101:L101"/>
    <mergeCell ref="A106:A107"/>
    <mergeCell ref="B106:B107"/>
    <mergeCell ref="C106:C107"/>
    <mergeCell ref="D106:D107"/>
    <mergeCell ref="E106:E107"/>
    <mergeCell ref="F106:I106"/>
    <mergeCell ref="J106:J107"/>
    <mergeCell ref="K106:L106"/>
    <mergeCell ref="M106:M107"/>
    <mergeCell ref="K164:K168"/>
    <mergeCell ref="L164:L168"/>
    <mergeCell ref="K137:K140"/>
    <mergeCell ref="L137:L140"/>
    <mergeCell ref="A141:A143"/>
    <mergeCell ref="K141:K143"/>
    <mergeCell ref="L141:L143"/>
    <mergeCell ref="A144:A146"/>
    <mergeCell ref="K144:K148"/>
    <mergeCell ref="L144:L146"/>
    <mergeCell ref="K149:K150"/>
    <mergeCell ref="C157:E157"/>
    <mergeCell ref="F157:L157"/>
    <mergeCell ref="B162:B163"/>
    <mergeCell ref="C162:C163"/>
    <mergeCell ref="D162:D163"/>
    <mergeCell ref="E162:E163"/>
    <mergeCell ref="F162:I162"/>
    <mergeCell ref="J162:J163"/>
    <mergeCell ref="K162:L162"/>
  </mergeCells>
  <conditionalFormatting sqref="B166">
    <cfRule type="duplicateValues" dxfId="1" priority="2"/>
  </conditionalFormatting>
  <conditionalFormatting sqref="B167">
    <cfRule type="duplicateValues" dxfId="0" priority="1"/>
  </conditionalFormatting>
  <pageMargins left="0.70866141732283472" right="0.70866141732283472" top="0.74803149606299213" bottom="0.74803149606299213" header="0.31496062992125984" footer="0.31496062992125984"/>
  <pageSetup paperSize="5" scale="55" fitToHeight="0" orientation="landscape" r:id="rId1"/>
  <rowBreaks count="12" manualBreakCount="12">
    <brk id="18" max="13" man="1"/>
    <brk id="37" max="13" man="1"/>
    <brk id="63" max="13" man="1"/>
    <brk id="83" max="13" man="1"/>
    <brk id="93" max="13" man="1"/>
    <brk id="97" max="13" man="1"/>
    <brk id="118" max="13" man="1"/>
    <brk id="124" max="13" man="1"/>
    <brk id="134" max="13" man="1"/>
    <brk id="140" max="13" man="1"/>
    <brk id="148" max="13" man="1"/>
    <brk id="153" max="1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O171"/>
  <sheetViews>
    <sheetView view="pageBreakPreview" zoomScale="60" zoomScaleNormal="80" workbookViewId="0">
      <selection activeCell="D84" sqref="D84"/>
    </sheetView>
  </sheetViews>
  <sheetFormatPr baseColWidth="10" defaultColWidth="11.42578125" defaultRowHeight="15"/>
  <cols>
    <col min="1" max="1" width="28.85546875" style="44" customWidth="1"/>
    <col min="2" max="2" width="36.7109375" style="44" customWidth="1"/>
    <col min="3" max="3" width="21" style="44" customWidth="1"/>
    <col min="4" max="4" width="30.7109375" style="44" customWidth="1"/>
    <col min="5" max="5" width="43.5703125" style="44" customWidth="1"/>
    <col min="6" max="6" width="12.85546875" style="44" customWidth="1"/>
    <col min="7" max="7" width="11" style="44" customWidth="1"/>
    <col min="8" max="8" width="12.85546875" style="44" customWidth="1"/>
    <col min="9" max="9" width="13.5703125" style="44" customWidth="1"/>
    <col min="10" max="10" width="20.7109375" style="44" customWidth="1"/>
    <col min="11" max="11" width="33.5703125" style="44" customWidth="1"/>
    <col min="12" max="12" width="40.140625" style="44" customWidth="1"/>
    <col min="13" max="13" width="33" style="44" customWidth="1"/>
    <col min="14" max="14" width="27.28515625" style="184" customWidth="1"/>
    <col min="15" max="15" width="25" style="44" bestFit="1" customWidth="1"/>
    <col min="16" max="16" width="7.140625" style="44" bestFit="1" customWidth="1"/>
    <col min="17" max="256" width="11.42578125" style="44"/>
    <col min="257" max="257" width="3.5703125" style="44" customWidth="1"/>
    <col min="258" max="258" width="59" style="44" customWidth="1"/>
    <col min="259" max="259" width="22.140625" style="44" bestFit="1" customWidth="1"/>
    <col min="260" max="260" width="33" style="44" customWidth="1"/>
    <col min="261" max="261" width="14.42578125" style="44" bestFit="1" customWidth="1"/>
    <col min="262" max="262" width="23.7109375" style="44" bestFit="1" customWidth="1"/>
    <col min="263" max="263" width="19.85546875" style="44" bestFit="1" customWidth="1"/>
    <col min="264" max="264" width="5.7109375" style="44" bestFit="1" customWidth="1"/>
    <col min="265" max="267" width="4.7109375" style="44" bestFit="1" customWidth="1"/>
    <col min="268" max="268" width="6.7109375" style="44" bestFit="1" customWidth="1"/>
    <col min="269" max="269" width="11.42578125" style="44"/>
    <col min="270" max="270" width="39.7109375" style="44" bestFit="1" customWidth="1"/>
    <col min="271" max="271" width="25" style="44" bestFit="1" customWidth="1"/>
    <col min="272" max="272" width="7.140625" style="44" bestFit="1" customWidth="1"/>
    <col min="273" max="512" width="11.42578125" style="44"/>
    <col min="513" max="513" width="3.5703125" style="44" customWidth="1"/>
    <col min="514" max="514" width="59" style="44" customWidth="1"/>
    <col min="515" max="515" width="22.140625" style="44" bestFit="1" customWidth="1"/>
    <col min="516" max="516" width="33" style="44" customWidth="1"/>
    <col min="517" max="517" width="14.42578125" style="44" bestFit="1" customWidth="1"/>
    <col min="518" max="518" width="23.7109375" style="44" bestFit="1" customWidth="1"/>
    <col min="519" max="519" width="19.85546875" style="44" bestFit="1" customWidth="1"/>
    <col min="520" max="520" width="5.7109375" style="44" bestFit="1" customWidth="1"/>
    <col min="521" max="523" width="4.7109375" style="44" bestFit="1" customWidth="1"/>
    <col min="524" max="524" width="6.7109375" style="44" bestFit="1" customWidth="1"/>
    <col min="525" max="525" width="11.42578125" style="44"/>
    <col min="526" max="526" width="39.7109375" style="44" bestFit="1" customWidth="1"/>
    <col min="527" max="527" width="25" style="44" bestFit="1" customWidth="1"/>
    <col min="528" max="528" width="7.140625" style="44" bestFit="1" customWidth="1"/>
    <col min="529" max="768" width="11.42578125" style="44"/>
    <col min="769" max="769" width="3.5703125" style="44" customWidth="1"/>
    <col min="770" max="770" width="59" style="44" customWidth="1"/>
    <col min="771" max="771" width="22.140625" style="44" bestFit="1" customWidth="1"/>
    <col min="772" max="772" width="33" style="44" customWidth="1"/>
    <col min="773" max="773" width="14.42578125" style="44" bestFit="1" customWidth="1"/>
    <col min="774" max="774" width="23.7109375" style="44" bestFit="1" customWidth="1"/>
    <col min="775" max="775" width="19.85546875" style="44" bestFit="1" customWidth="1"/>
    <col min="776" max="776" width="5.7109375" style="44" bestFit="1" customWidth="1"/>
    <col min="777" max="779" width="4.7109375" style="44" bestFit="1" customWidth="1"/>
    <col min="780" max="780" width="6.7109375" style="44" bestFit="1" customWidth="1"/>
    <col min="781" max="781" width="11.42578125" style="44"/>
    <col min="782" max="782" width="39.7109375" style="44" bestFit="1" customWidth="1"/>
    <col min="783" max="783" width="25" style="44" bestFit="1" customWidth="1"/>
    <col min="784" max="784" width="7.140625" style="44" bestFit="1" customWidth="1"/>
    <col min="785" max="1024" width="11.42578125" style="44"/>
    <col min="1025" max="1025" width="3.5703125" style="44" customWidth="1"/>
    <col min="1026" max="1026" width="59" style="44" customWidth="1"/>
    <col min="1027" max="1027" width="22.140625" style="44" bestFit="1" customWidth="1"/>
    <col min="1028" max="1028" width="33" style="44" customWidth="1"/>
    <col min="1029" max="1029" width="14.42578125" style="44" bestFit="1" customWidth="1"/>
    <col min="1030" max="1030" width="23.7109375" style="44" bestFit="1" customWidth="1"/>
    <col min="1031" max="1031" width="19.85546875" style="44" bestFit="1" customWidth="1"/>
    <col min="1032" max="1032" width="5.7109375" style="44" bestFit="1" customWidth="1"/>
    <col min="1033" max="1035" width="4.7109375" style="44" bestFit="1" customWidth="1"/>
    <col min="1036" max="1036" width="6.7109375" style="44" bestFit="1" customWidth="1"/>
    <col min="1037" max="1037" width="11.42578125" style="44"/>
    <col min="1038" max="1038" width="39.7109375" style="44" bestFit="1" customWidth="1"/>
    <col min="1039" max="1039" width="25" style="44" bestFit="1" customWidth="1"/>
    <col min="1040" max="1040" width="7.140625" style="44" bestFit="1" customWidth="1"/>
    <col min="1041" max="1280" width="11.42578125" style="44"/>
    <col min="1281" max="1281" width="3.5703125" style="44" customWidth="1"/>
    <col min="1282" max="1282" width="59" style="44" customWidth="1"/>
    <col min="1283" max="1283" width="22.140625" style="44" bestFit="1" customWidth="1"/>
    <col min="1284" max="1284" width="33" style="44" customWidth="1"/>
    <col min="1285" max="1285" width="14.42578125" style="44" bestFit="1" customWidth="1"/>
    <col min="1286" max="1286" width="23.7109375" style="44" bestFit="1" customWidth="1"/>
    <col min="1287" max="1287" width="19.85546875" style="44" bestFit="1" customWidth="1"/>
    <col min="1288" max="1288" width="5.7109375" style="44" bestFit="1" customWidth="1"/>
    <col min="1289" max="1291" width="4.7109375" style="44" bestFit="1" customWidth="1"/>
    <col min="1292" max="1292" width="6.7109375" style="44" bestFit="1" customWidth="1"/>
    <col min="1293" max="1293" width="11.42578125" style="44"/>
    <col min="1294" max="1294" width="39.7109375" style="44" bestFit="1" customWidth="1"/>
    <col min="1295" max="1295" width="25" style="44" bestFit="1" customWidth="1"/>
    <col min="1296" max="1296" width="7.140625" style="44" bestFit="1" customWidth="1"/>
    <col min="1297" max="1536" width="11.42578125" style="44"/>
    <col min="1537" max="1537" width="3.5703125" style="44" customWidth="1"/>
    <col min="1538" max="1538" width="59" style="44" customWidth="1"/>
    <col min="1539" max="1539" width="22.140625" style="44" bestFit="1" customWidth="1"/>
    <col min="1540" max="1540" width="33" style="44" customWidth="1"/>
    <col min="1541" max="1541" width="14.42578125" style="44" bestFit="1" customWidth="1"/>
    <col min="1542" max="1542" width="23.7109375" style="44" bestFit="1" customWidth="1"/>
    <col min="1543" max="1543" width="19.85546875" style="44" bestFit="1" customWidth="1"/>
    <col min="1544" max="1544" width="5.7109375" style="44" bestFit="1" customWidth="1"/>
    <col min="1545" max="1547" width="4.7109375" style="44" bestFit="1" customWidth="1"/>
    <col min="1548" max="1548" width="6.7109375" style="44" bestFit="1" customWidth="1"/>
    <col min="1549" max="1549" width="11.42578125" style="44"/>
    <col min="1550" max="1550" width="39.7109375" style="44" bestFit="1" customWidth="1"/>
    <col min="1551" max="1551" width="25" style="44" bestFit="1" customWidth="1"/>
    <col min="1552" max="1552" width="7.140625" style="44" bestFit="1" customWidth="1"/>
    <col min="1553" max="1792" width="11.42578125" style="44"/>
    <col min="1793" max="1793" width="3.5703125" style="44" customWidth="1"/>
    <col min="1794" max="1794" width="59" style="44" customWidth="1"/>
    <col min="1795" max="1795" width="22.140625" style="44" bestFit="1" customWidth="1"/>
    <col min="1796" max="1796" width="33" style="44" customWidth="1"/>
    <col min="1797" max="1797" width="14.42578125" style="44" bestFit="1" customWidth="1"/>
    <col min="1798" max="1798" width="23.7109375" style="44" bestFit="1" customWidth="1"/>
    <col min="1799" max="1799" width="19.85546875" style="44" bestFit="1" customWidth="1"/>
    <col min="1800" max="1800" width="5.7109375" style="44" bestFit="1" customWidth="1"/>
    <col min="1801" max="1803" width="4.7109375" style="44" bestFit="1" customWidth="1"/>
    <col min="1804" max="1804" width="6.7109375" style="44" bestFit="1" customWidth="1"/>
    <col min="1805" max="1805" width="11.42578125" style="44"/>
    <col min="1806" max="1806" width="39.7109375" style="44" bestFit="1" customWidth="1"/>
    <col min="1807" max="1807" width="25" style="44" bestFit="1" customWidth="1"/>
    <col min="1808" max="1808" width="7.140625" style="44" bestFit="1" customWidth="1"/>
    <col min="1809" max="2048" width="11.42578125" style="44"/>
    <col min="2049" max="2049" width="3.5703125" style="44" customWidth="1"/>
    <col min="2050" max="2050" width="59" style="44" customWidth="1"/>
    <col min="2051" max="2051" width="22.140625" style="44" bestFit="1" customWidth="1"/>
    <col min="2052" max="2052" width="33" style="44" customWidth="1"/>
    <col min="2053" max="2053" width="14.42578125" style="44" bestFit="1" customWidth="1"/>
    <col min="2054" max="2054" width="23.7109375" style="44" bestFit="1" customWidth="1"/>
    <col min="2055" max="2055" width="19.85546875" style="44" bestFit="1" customWidth="1"/>
    <col min="2056" max="2056" width="5.7109375" style="44" bestFit="1" customWidth="1"/>
    <col min="2057" max="2059" width="4.7109375" style="44" bestFit="1" customWidth="1"/>
    <col min="2060" max="2060" width="6.7109375" style="44" bestFit="1" customWidth="1"/>
    <col min="2061" max="2061" width="11.42578125" style="44"/>
    <col min="2062" max="2062" width="39.7109375" style="44" bestFit="1" customWidth="1"/>
    <col min="2063" max="2063" width="25" style="44" bestFit="1" customWidth="1"/>
    <col min="2064" max="2064" width="7.140625" style="44" bestFit="1" customWidth="1"/>
    <col min="2065" max="2304" width="11.42578125" style="44"/>
    <col min="2305" max="2305" width="3.5703125" style="44" customWidth="1"/>
    <col min="2306" max="2306" width="59" style="44" customWidth="1"/>
    <col min="2307" max="2307" width="22.140625" style="44" bestFit="1" customWidth="1"/>
    <col min="2308" max="2308" width="33" style="44" customWidth="1"/>
    <col min="2309" max="2309" width="14.42578125" style="44" bestFit="1" customWidth="1"/>
    <col min="2310" max="2310" width="23.7109375" style="44" bestFit="1" customWidth="1"/>
    <col min="2311" max="2311" width="19.85546875" style="44" bestFit="1" customWidth="1"/>
    <col min="2312" max="2312" width="5.7109375" style="44" bestFit="1" customWidth="1"/>
    <col min="2313" max="2315" width="4.7109375" style="44" bestFit="1" customWidth="1"/>
    <col min="2316" max="2316" width="6.7109375" style="44" bestFit="1" customWidth="1"/>
    <col min="2317" max="2317" width="11.42578125" style="44"/>
    <col min="2318" max="2318" width="39.7109375" style="44" bestFit="1" customWidth="1"/>
    <col min="2319" max="2319" width="25" style="44" bestFit="1" customWidth="1"/>
    <col min="2320" max="2320" width="7.140625" style="44" bestFit="1" customWidth="1"/>
    <col min="2321" max="2560" width="11.42578125" style="44"/>
    <col min="2561" max="2561" width="3.5703125" style="44" customWidth="1"/>
    <col min="2562" max="2562" width="59" style="44" customWidth="1"/>
    <col min="2563" max="2563" width="22.140625" style="44" bestFit="1" customWidth="1"/>
    <col min="2564" max="2564" width="33" style="44" customWidth="1"/>
    <col min="2565" max="2565" width="14.42578125" style="44" bestFit="1" customWidth="1"/>
    <col min="2566" max="2566" width="23.7109375" style="44" bestFit="1" customWidth="1"/>
    <col min="2567" max="2567" width="19.85546875" style="44" bestFit="1" customWidth="1"/>
    <col min="2568" max="2568" width="5.7109375" style="44" bestFit="1" customWidth="1"/>
    <col min="2569" max="2571" width="4.7109375" style="44" bestFit="1" customWidth="1"/>
    <col min="2572" max="2572" width="6.7109375" style="44" bestFit="1" customWidth="1"/>
    <col min="2573" max="2573" width="11.42578125" style="44"/>
    <col min="2574" max="2574" width="39.7109375" style="44" bestFit="1" customWidth="1"/>
    <col min="2575" max="2575" width="25" style="44" bestFit="1" customWidth="1"/>
    <col min="2576" max="2576" width="7.140625" style="44" bestFit="1" customWidth="1"/>
    <col min="2577" max="2816" width="11.42578125" style="44"/>
    <col min="2817" max="2817" width="3.5703125" style="44" customWidth="1"/>
    <col min="2818" max="2818" width="59" style="44" customWidth="1"/>
    <col min="2819" max="2819" width="22.140625" style="44" bestFit="1" customWidth="1"/>
    <col min="2820" max="2820" width="33" style="44" customWidth="1"/>
    <col min="2821" max="2821" width="14.42578125" style="44" bestFit="1" customWidth="1"/>
    <col min="2822" max="2822" width="23.7109375" style="44" bestFit="1" customWidth="1"/>
    <col min="2823" max="2823" width="19.85546875" style="44" bestFit="1" customWidth="1"/>
    <col min="2824" max="2824" width="5.7109375" style="44" bestFit="1" customWidth="1"/>
    <col min="2825" max="2827" width="4.7109375" style="44" bestFit="1" customWidth="1"/>
    <col min="2828" max="2828" width="6.7109375" style="44" bestFit="1" customWidth="1"/>
    <col min="2829" max="2829" width="11.42578125" style="44"/>
    <col min="2830" max="2830" width="39.7109375" style="44" bestFit="1" customWidth="1"/>
    <col min="2831" max="2831" width="25" style="44" bestFit="1" customWidth="1"/>
    <col min="2832" max="2832" width="7.140625" style="44" bestFit="1" customWidth="1"/>
    <col min="2833" max="3072" width="11.42578125" style="44"/>
    <col min="3073" max="3073" width="3.5703125" style="44" customWidth="1"/>
    <col min="3074" max="3074" width="59" style="44" customWidth="1"/>
    <col min="3075" max="3075" width="22.140625" style="44" bestFit="1" customWidth="1"/>
    <col min="3076" max="3076" width="33" style="44" customWidth="1"/>
    <col min="3077" max="3077" width="14.42578125" style="44" bestFit="1" customWidth="1"/>
    <col min="3078" max="3078" width="23.7109375" style="44" bestFit="1" customWidth="1"/>
    <col min="3079" max="3079" width="19.85546875" style="44" bestFit="1" customWidth="1"/>
    <col min="3080" max="3080" width="5.7109375" style="44" bestFit="1" customWidth="1"/>
    <col min="3081" max="3083" width="4.7109375" style="44" bestFit="1" customWidth="1"/>
    <col min="3084" max="3084" width="6.7109375" style="44" bestFit="1" customWidth="1"/>
    <col min="3085" max="3085" width="11.42578125" style="44"/>
    <col min="3086" max="3086" width="39.7109375" style="44" bestFit="1" customWidth="1"/>
    <col min="3087" max="3087" width="25" style="44" bestFit="1" customWidth="1"/>
    <col min="3088" max="3088" width="7.140625" style="44" bestFit="1" customWidth="1"/>
    <col min="3089" max="3328" width="11.42578125" style="44"/>
    <col min="3329" max="3329" width="3.5703125" style="44" customWidth="1"/>
    <col min="3330" max="3330" width="59" style="44" customWidth="1"/>
    <col min="3331" max="3331" width="22.140625" style="44" bestFit="1" customWidth="1"/>
    <col min="3332" max="3332" width="33" style="44" customWidth="1"/>
    <col min="3333" max="3333" width="14.42578125" style="44" bestFit="1" customWidth="1"/>
    <col min="3334" max="3334" width="23.7109375" style="44" bestFit="1" customWidth="1"/>
    <col min="3335" max="3335" width="19.85546875" style="44" bestFit="1" customWidth="1"/>
    <col min="3336" max="3336" width="5.7109375" style="44" bestFit="1" customWidth="1"/>
    <col min="3337" max="3339" width="4.7109375" style="44" bestFit="1" customWidth="1"/>
    <col min="3340" max="3340" width="6.7109375" style="44" bestFit="1" customWidth="1"/>
    <col min="3341" max="3341" width="11.42578125" style="44"/>
    <col min="3342" max="3342" width="39.7109375" style="44" bestFit="1" customWidth="1"/>
    <col min="3343" max="3343" width="25" style="44" bestFit="1" customWidth="1"/>
    <col min="3344" max="3344" width="7.140625" style="44" bestFit="1" customWidth="1"/>
    <col min="3345" max="3584" width="11.42578125" style="44"/>
    <col min="3585" max="3585" width="3.5703125" style="44" customWidth="1"/>
    <col min="3586" max="3586" width="59" style="44" customWidth="1"/>
    <col min="3587" max="3587" width="22.140625" style="44" bestFit="1" customWidth="1"/>
    <col min="3588" max="3588" width="33" style="44" customWidth="1"/>
    <col min="3589" max="3589" width="14.42578125" style="44" bestFit="1" customWidth="1"/>
    <col min="3590" max="3590" width="23.7109375" style="44" bestFit="1" customWidth="1"/>
    <col min="3591" max="3591" width="19.85546875" style="44" bestFit="1" customWidth="1"/>
    <col min="3592" max="3592" width="5.7109375" style="44" bestFit="1" customWidth="1"/>
    <col min="3593" max="3595" width="4.7109375" style="44" bestFit="1" customWidth="1"/>
    <col min="3596" max="3596" width="6.7109375" style="44" bestFit="1" customWidth="1"/>
    <col min="3597" max="3597" width="11.42578125" style="44"/>
    <col min="3598" max="3598" width="39.7109375" style="44" bestFit="1" customWidth="1"/>
    <col min="3599" max="3599" width="25" style="44" bestFit="1" customWidth="1"/>
    <col min="3600" max="3600" width="7.140625" style="44" bestFit="1" customWidth="1"/>
    <col min="3601" max="3840" width="11.42578125" style="44"/>
    <col min="3841" max="3841" width="3.5703125" style="44" customWidth="1"/>
    <col min="3842" max="3842" width="59" style="44" customWidth="1"/>
    <col min="3843" max="3843" width="22.140625" style="44" bestFit="1" customWidth="1"/>
    <col min="3844" max="3844" width="33" style="44" customWidth="1"/>
    <col min="3845" max="3845" width="14.42578125" style="44" bestFit="1" customWidth="1"/>
    <col min="3846" max="3846" width="23.7109375" style="44" bestFit="1" customWidth="1"/>
    <col min="3847" max="3847" width="19.85546875" style="44" bestFit="1" customWidth="1"/>
    <col min="3848" max="3848" width="5.7109375" style="44" bestFit="1" customWidth="1"/>
    <col min="3849" max="3851" width="4.7109375" style="44" bestFit="1" customWidth="1"/>
    <col min="3852" max="3852" width="6.7109375" style="44" bestFit="1" customWidth="1"/>
    <col min="3853" max="3853" width="11.42578125" style="44"/>
    <col min="3854" max="3854" width="39.7109375" style="44" bestFit="1" customWidth="1"/>
    <col min="3855" max="3855" width="25" style="44" bestFit="1" customWidth="1"/>
    <col min="3856" max="3856" width="7.140625" style="44" bestFit="1" customWidth="1"/>
    <col min="3857" max="4096" width="11.42578125" style="44"/>
    <col min="4097" max="4097" width="3.5703125" style="44" customWidth="1"/>
    <col min="4098" max="4098" width="59" style="44" customWidth="1"/>
    <col min="4099" max="4099" width="22.140625" style="44" bestFit="1" customWidth="1"/>
    <col min="4100" max="4100" width="33" style="44" customWidth="1"/>
    <col min="4101" max="4101" width="14.42578125" style="44" bestFit="1" customWidth="1"/>
    <col min="4102" max="4102" width="23.7109375" style="44" bestFit="1" customWidth="1"/>
    <col min="4103" max="4103" width="19.85546875" style="44" bestFit="1" customWidth="1"/>
    <col min="4104" max="4104" width="5.7109375" style="44" bestFit="1" customWidth="1"/>
    <col min="4105" max="4107" width="4.7109375" style="44" bestFit="1" customWidth="1"/>
    <col min="4108" max="4108" width="6.7109375" style="44" bestFit="1" customWidth="1"/>
    <col min="4109" max="4109" width="11.42578125" style="44"/>
    <col min="4110" max="4110" width="39.7109375" style="44" bestFit="1" customWidth="1"/>
    <col min="4111" max="4111" width="25" style="44" bestFit="1" customWidth="1"/>
    <col min="4112" max="4112" width="7.140625" style="44" bestFit="1" customWidth="1"/>
    <col min="4113" max="4352" width="11.42578125" style="44"/>
    <col min="4353" max="4353" width="3.5703125" style="44" customWidth="1"/>
    <col min="4354" max="4354" width="59" style="44" customWidth="1"/>
    <col min="4355" max="4355" width="22.140625" style="44" bestFit="1" customWidth="1"/>
    <col min="4356" max="4356" width="33" style="44" customWidth="1"/>
    <col min="4357" max="4357" width="14.42578125" style="44" bestFit="1" customWidth="1"/>
    <col min="4358" max="4358" width="23.7109375" style="44" bestFit="1" customWidth="1"/>
    <col min="4359" max="4359" width="19.85546875" style="44" bestFit="1" customWidth="1"/>
    <col min="4360" max="4360" width="5.7109375" style="44" bestFit="1" customWidth="1"/>
    <col min="4361" max="4363" width="4.7109375" style="44" bestFit="1" customWidth="1"/>
    <col min="4364" max="4364" width="6.7109375" style="44" bestFit="1" customWidth="1"/>
    <col min="4365" max="4365" width="11.42578125" style="44"/>
    <col min="4366" max="4366" width="39.7109375" style="44" bestFit="1" customWidth="1"/>
    <col min="4367" max="4367" width="25" style="44" bestFit="1" customWidth="1"/>
    <col min="4368" max="4368" width="7.140625" style="44" bestFit="1" customWidth="1"/>
    <col min="4369" max="4608" width="11.42578125" style="44"/>
    <col min="4609" max="4609" width="3.5703125" style="44" customWidth="1"/>
    <col min="4610" max="4610" width="59" style="44" customWidth="1"/>
    <col min="4611" max="4611" width="22.140625" style="44" bestFit="1" customWidth="1"/>
    <col min="4612" max="4612" width="33" style="44" customWidth="1"/>
    <col min="4613" max="4613" width="14.42578125" style="44" bestFit="1" customWidth="1"/>
    <col min="4614" max="4614" width="23.7109375" style="44" bestFit="1" customWidth="1"/>
    <col min="4615" max="4615" width="19.85546875" style="44" bestFit="1" customWidth="1"/>
    <col min="4616" max="4616" width="5.7109375" style="44" bestFit="1" customWidth="1"/>
    <col min="4617" max="4619" width="4.7109375" style="44" bestFit="1" customWidth="1"/>
    <col min="4620" max="4620" width="6.7109375" style="44" bestFit="1" customWidth="1"/>
    <col min="4621" max="4621" width="11.42578125" style="44"/>
    <col min="4622" max="4622" width="39.7109375" style="44" bestFit="1" customWidth="1"/>
    <col min="4623" max="4623" width="25" style="44" bestFit="1" customWidth="1"/>
    <col min="4624" max="4624" width="7.140625" style="44" bestFit="1" customWidth="1"/>
    <col min="4625" max="4864" width="11.42578125" style="44"/>
    <col min="4865" max="4865" width="3.5703125" style="44" customWidth="1"/>
    <col min="4866" max="4866" width="59" style="44" customWidth="1"/>
    <col min="4867" max="4867" width="22.140625" style="44" bestFit="1" customWidth="1"/>
    <col min="4868" max="4868" width="33" style="44" customWidth="1"/>
    <col min="4869" max="4869" width="14.42578125" style="44" bestFit="1" customWidth="1"/>
    <col min="4870" max="4870" width="23.7109375" style="44" bestFit="1" customWidth="1"/>
    <col min="4871" max="4871" width="19.85546875" style="44" bestFit="1" customWidth="1"/>
    <col min="4872" max="4872" width="5.7109375" style="44" bestFit="1" customWidth="1"/>
    <col min="4873" max="4875" width="4.7109375" style="44" bestFit="1" customWidth="1"/>
    <col min="4876" max="4876" width="6.7109375" style="44" bestFit="1" customWidth="1"/>
    <col min="4877" max="4877" width="11.42578125" style="44"/>
    <col min="4878" max="4878" width="39.7109375" style="44" bestFit="1" customWidth="1"/>
    <col min="4879" max="4879" width="25" style="44" bestFit="1" customWidth="1"/>
    <col min="4880" max="4880" width="7.140625" style="44" bestFit="1" customWidth="1"/>
    <col min="4881" max="5120" width="11.42578125" style="44"/>
    <col min="5121" max="5121" width="3.5703125" style="44" customWidth="1"/>
    <col min="5122" max="5122" width="59" style="44" customWidth="1"/>
    <col min="5123" max="5123" width="22.140625" style="44" bestFit="1" customWidth="1"/>
    <col min="5124" max="5124" width="33" style="44" customWidth="1"/>
    <col min="5125" max="5125" width="14.42578125" style="44" bestFit="1" customWidth="1"/>
    <col min="5126" max="5126" width="23.7109375" style="44" bestFit="1" customWidth="1"/>
    <col min="5127" max="5127" width="19.85546875" style="44" bestFit="1" customWidth="1"/>
    <col min="5128" max="5128" width="5.7109375" style="44" bestFit="1" customWidth="1"/>
    <col min="5129" max="5131" width="4.7109375" style="44" bestFit="1" customWidth="1"/>
    <col min="5132" max="5132" width="6.7109375" style="44" bestFit="1" customWidth="1"/>
    <col min="5133" max="5133" width="11.42578125" style="44"/>
    <col min="5134" max="5134" width="39.7109375" style="44" bestFit="1" customWidth="1"/>
    <col min="5135" max="5135" width="25" style="44" bestFit="1" customWidth="1"/>
    <col min="5136" max="5136" width="7.140625" style="44" bestFit="1" customWidth="1"/>
    <col min="5137" max="5376" width="11.42578125" style="44"/>
    <col min="5377" max="5377" width="3.5703125" style="44" customWidth="1"/>
    <col min="5378" max="5378" width="59" style="44" customWidth="1"/>
    <col min="5379" max="5379" width="22.140625" style="44" bestFit="1" customWidth="1"/>
    <col min="5380" max="5380" width="33" style="44" customWidth="1"/>
    <col min="5381" max="5381" width="14.42578125" style="44" bestFit="1" customWidth="1"/>
    <col min="5382" max="5382" width="23.7109375" style="44" bestFit="1" customWidth="1"/>
    <col min="5383" max="5383" width="19.85546875" style="44" bestFit="1" customWidth="1"/>
    <col min="5384" max="5384" width="5.7109375" style="44" bestFit="1" customWidth="1"/>
    <col min="5385" max="5387" width="4.7109375" style="44" bestFit="1" customWidth="1"/>
    <col min="5388" max="5388" width="6.7109375" style="44" bestFit="1" customWidth="1"/>
    <col min="5389" max="5389" width="11.42578125" style="44"/>
    <col min="5390" max="5390" width="39.7109375" style="44" bestFit="1" customWidth="1"/>
    <col min="5391" max="5391" width="25" style="44" bestFit="1" customWidth="1"/>
    <col min="5392" max="5392" width="7.140625" style="44" bestFit="1" customWidth="1"/>
    <col min="5393" max="5632" width="11.42578125" style="44"/>
    <col min="5633" max="5633" width="3.5703125" style="44" customWidth="1"/>
    <col min="5634" max="5634" width="59" style="44" customWidth="1"/>
    <col min="5635" max="5635" width="22.140625" style="44" bestFit="1" customWidth="1"/>
    <col min="5636" max="5636" width="33" style="44" customWidth="1"/>
    <col min="5637" max="5637" width="14.42578125" style="44" bestFit="1" customWidth="1"/>
    <col min="5638" max="5638" width="23.7109375" style="44" bestFit="1" customWidth="1"/>
    <col min="5639" max="5639" width="19.85546875" style="44" bestFit="1" customWidth="1"/>
    <col min="5640" max="5640" width="5.7109375" style="44" bestFit="1" customWidth="1"/>
    <col min="5641" max="5643" width="4.7109375" style="44" bestFit="1" customWidth="1"/>
    <col min="5644" max="5644" width="6.7109375" style="44" bestFit="1" customWidth="1"/>
    <col min="5645" max="5645" width="11.42578125" style="44"/>
    <col min="5646" max="5646" width="39.7109375" style="44" bestFit="1" customWidth="1"/>
    <col min="5647" max="5647" width="25" style="44" bestFit="1" customWidth="1"/>
    <col min="5648" max="5648" width="7.140625" style="44" bestFit="1" customWidth="1"/>
    <col min="5649" max="5888" width="11.42578125" style="44"/>
    <col min="5889" max="5889" width="3.5703125" style="44" customWidth="1"/>
    <col min="5890" max="5890" width="59" style="44" customWidth="1"/>
    <col min="5891" max="5891" width="22.140625" style="44" bestFit="1" customWidth="1"/>
    <col min="5892" max="5892" width="33" style="44" customWidth="1"/>
    <col min="5893" max="5893" width="14.42578125" style="44" bestFit="1" customWidth="1"/>
    <col min="5894" max="5894" width="23.7109375" style="44" bestFit="1" customWidth="1"/>
    <col min="5895" max="5895" width="19.85546875" style="44" bestFit="1" customWidth="1"/>
    <col min="5896" max="5896" width="5.7109375" style="44" bestFit="1" customWidth="1"/>
    <col min="5897" max="5899" width="4.7109375" style="44" bestFit="1" customWidth="1"/>
    <col min="5900" max="5900" width="6.7109375" style="44" bestFit="1" customWidth="1"/>
    <col min="5901" max="5901" width="11.42578125" style="44"/>
    <col min="5902" max="5902" width="39.7109375" style="44" bestFit="1" customWidth="1"/>
    <col min="5903" max="5903" width="25" style="44" bestFit="1" customWidth="1"/>
    <col min="5904" max="5904" width="7.140625" style="44" bestFit="1" customWidth="1"/>
    <col min="5905" max="6144" width="11.42578125" style="44"/>
    <col min="6145" max="6145" width="3.5703125" style="44" customWidth="1"/>
    <col min="6146" max="6146" width="59" style="44" customWidth="1"/>
    <col min="6147" max="6147" width="22.140625" style="44" bestFit="1" customWidth="1"/>
    <col min="6148" max="6148" width="33" style="44" customWidth="1"/>
    <col min="6149" max="6149" width="14.42578125" style="44" bestFit="1" customWidth="1"/>
    <col min="6150" max="6150" width="23.7109375" style="44" bestFit="1" customWidth="1"/>
    <col min="6151" max="6151" width="19.85546875" style="44" bestFit="1" customWidth="1"/>
    <col min="6152" max="6152" width="5.7109375" style="44" bestFit="1" customWidth="1"/>
    <col min="6153" max="6155" width="4.7109375" style="44" bestFit="1" customWidth="1"/>
    <col min="6156" max="6156" width="6.7109375" style="44" bestFit="1" customWidth="1"/>
    <col min="6157" max="6157" width="11.42578125" style="44"/>
    <col min="6158" max="6158" width="39.7109375" style="44" bestFit="1" customWidth="1"/>
    <col min="6159" max="6159" width="25" style="44" bestFit="1" customWidth="1"/>
    <col min="6160" max="6160" width="7.140625" style="44" bestFit="1" customWidth="1"/>
    <col min="6161" max="6400" width="11.42578125" style="44"/>
    <col min="6401" max="6401" width="3.5703125" style="44" customWidth="1"/>
    <col min="6402" max="6402" width="59" style="44" customWidth="1"/>
    <col min="6403" max="6403" width="22.140625" style="44" bestFit="1" customWidth="1"/>
    <col min="6404" max="6404" width="33" style="44" customWidth="1"/>
    <col min="6405" max="6405" width="14.42578125" style="44" bestFit="1" customWidth="1"/>
    <col min="6406" max="6406" width="23.7109375" style="44" bestFit="1" customWidth="1"/>
    <col min="6407" max="6407" width="19.85546875" style="44" bestFit="1" customWidth="1"/>
    <col min="6408" max="6408" width="5.7109375" style="44" bestFit="1" customWidth="1"/>
    <col min="6409" max="6411" width="4.7109375" style="44" bestFit="1" customWidth="1"/>
    <col min="6412" max="6412" width="6.7109375" style="44" bestFit="1" customWidth="1"/>
    <col min="6413" max="6413" width="11.42578125" style="44"/>
    <col min="6414" max="6414" width="39.7109375" style="44" bestFit="1" customWidth="1"/>
    <col min="6415" max="6415" width="25" style="44" bestFit="1" customWidth="1"/>
    <col min="6416" max="6416" width="7.140625" style="44" bestFit="1" customWidth="1"/>
    <col min="6417" max="6656" width="11.42578125" style="44"/>
    <col min="6657" max="6657" width="3.5703125" style="44" customWidth="1"/>
    <col min="6658" max="6658" width="59" style="44" customWidth="1"/>
    <col min="6659" max="6659" width="22.140625" style="44" bestFit="1" customWidth="1"/>
    <col min="6660" max="6660" width="33" style="44" customWidth="1"/>
    <col min="6661" max="6661" width="14.42578125" style="44" bestFit="1" customWidth="1"/>
    <col min="6662" max="6662" width="23.7109375" style="44" bestFit="1" customWidth="1"/>
    <col min="6663" max="6663" width="19.85546875" style="44" bestFit="1" customWidth="1"/>
    <col min="6664" max="6664" width="5.7109375" style="44" bestFit="1" customWidth="1"/>
    <col min="6665" max="6667" width="4.7109375" style="44" bestFit="1" customWidth="1"/>
    <col min="6668" max="6668" width="6.7109375" style="44" bestFit="1" customWidth="1"/>
    <col min="6669" max="6669" width="11.42578125" style="44"/>
    <col min="6670" max="6670" width="39.7109375" style="44" bestFit="1" customWidth="1"/>
    <col min="6671" max="6671" width="25" style="44" bestFit="1" customWidth="1"/>
    <col min="6672" max="6672" width="7.140625" style="44" bestFit="1" customWidth="1"/>
    <col min="6673" max="6912" width="11.42578125" style="44"/>
    <col min="6913" max="6913" width="3.5703125" style="44" customWidth="1"/>
    <col min="6914" max="6914" width="59" style="44" customWidth="1"/>
    <col min="6915" max="6915" width="22.140625" style="44" bestFit="1" customWidth="1"/>
    <col min="6916" max="6916" width="33" style="44" customWidth="1"/>
    <col min="6917" max="6917" width="14.42578125" style="44" bestFit="1" customWidth="1"/>
    <col min="6918" max="6918" width="23.7109375" style="44" bestFit="1" customWidth="1"/>
    <col min="6919" max="6919" width="19.85546875" style="44" bestFit="1" customWidth="1"/>
    <col min="6920" max="6920" width="5.7109375" style="44" bestFit="1" customWidth="1"/>
    <col min="6921" max="6923" width="4.7109375" style="44" bestFit="1" customWidth="1"/>
    <col min="6924" max="6924" width="6.7109375" style="44" bestFit="1" customWidth="1"/>
    <col min="6925" max="6925" width="11.42578125" style="44"/>
    <col min="6926" max="6926" width="39.7109375" style="44" bestFit="1" customWidth="1"/>
    <col min="6927" max="6927" width="25" style="44" bestFit="1" customWidth="1"/>
    <col min="6928" max="6928" width="7.140625" style="44" bestFit="1" customWidth="1"/>
    <col min="6929" max="7168" width="11.42578125" style="44"/>
    <col min="7169" max="7169" width="3.5703125" style="44" customWidth="1"/>
    <col min="7170" max="7170" width="59" style="44" customWidth="1"/>
    <col min="7171" max="7171" width="22.140625" style="44" bestFit="1" customWidth="1"/>
    <col min="7172" max="7172" width="33" style="44" customWidth="1"/>
    <col min="7173" max="7173" width="14.42578125" style="44" bestFit="1" customWidth="1"/>
    <col min="7174" max="7174" width="23.7109375" style="44" bestFit="1" customWidth="1"/>
    <col min="7175" max="7175" width="19.85546875" style="44" bestFit="1" customWidth="1"/>
    <col min="7176" max="7176" width="5.7109375" style="44" bestFit="1" customWidth="1"/>
    <col min="7177" max="7179" width="4.7109375" style="44" bestFit="1" customWidth="1"/>
    <col min="7180" max="7180" width="6.7109375" style="44" bestFit="1" customWidth="1"/>
    <col min="7181" max="7181" width="11.42578125" style="44"/>
    <col min="7182" max="7182" width="39.7109375" style="44" bestFit="1" customWidth="1"/>
    <col min="7183" max="7183" width="25" style="44" bestFit="1" customWidth="1"/>
    <col min="7184" max="7184" width="7.140625" style="44" bestFit="1" customWidth="1"/>
    <col min="7185" max="7424" width="11.42578125" style="44"/>
    <col min="7425" max="7425" width="3.5703125" style="44" customWidth="1"/>
    <col min="7426" max="7426" width="59" style="44" customWidth="1"/>
    <col min="7427" max="7427" width="22.140625" style="44" bestFit="1" customWidth="1"/>
    <col min="7428" max="7428" width="33" style="44" customWidth="1"/>
    <col min="7429" max="7429" width="14.42578125" style="44" bestFit="1" customWidth="1"/>
    <col min="7430" max="7430" width="23.7109375" style="44" bestFit="1" customWidth="1"/>
    <col min="7431" max="7431" width="19.85546875" style="44" bestFit="1" customWidth="1"/>
    <col min="7432" max="7432" width="5.7109375" style="44" bestFit="1" customWidth="1"/>
    <col min="7433" max="7435" width="4.7109375" style="44" bestFit="1" customWidth="1"/>
    <col min="7436" max="7436" width="6.7109375" style="44" bestFit="1" customWidth="1"/>
    <col min="7437" max="7437" width="11.42578125" style="44"/>
    <col min="7438" max="7438" width="39.7109375" style="44" bestFit="1" customWidth="1"/>
    <col min="7439" max="7439" width="25" style="44" bestFit="1" customWidth="1"/>
    <col min="7440" max="7440" width="7.140625" style="44" bestFit="1" customWidth="1"/>
    <col min="7441" max="7680" width="11.42578125" style="44"/>
    <col min="7681" max="7681" width="3.5703125" style="44" customWidth="1"/>
    <col min="7682" max="7682" width="59" style="44" customWidth="1"/>
    <col min="7683" max="7683" width="22.140625" style="44" bestFit="1" customWidth="1"/>
    <col min="7684" max="7684" width="33" style="44" customWidth="1"/>
    <col min="7685" max="7685" width="14.42578125" style="44" bestFit="1" customWidth="1"/>
    <col min="7686" max="7686" width="23.7109375" style="44" bestFit="1" customWidth="1"/>
    <col min="7687" max="7687" width="19.85546875" style="44" bestFit="1" customWidth="1"/>
    <col min="7688" max="7688" width="5.7109375" style="44" bestFit="1" customWidth="1"/>
    <col min="7689" max="7691" width="4.7109375" style="44" bestFit="1" customWidth="1"/>
    <col min="7692" max="7692" width="6.7109375" style="44" bestFit="1" customWidth="1"/>
    <col min="7693" max="7693" width="11.42578125" style="44"/>
    <col min="7694" max="7694" width="39.7109375" style="44" bestFit="1" customWidth="1"/>
    <col min="7695" max="7695" width="25" style="44" bestFit="1" customWidth="1"/>
    <col min="7696" max="7696" width="7.140625" style="44" bestFit="1" customWidth="1"/>
    <col min="7697" max="7936" width="11.42578125" style="44"/>
    <col min="7937" max="7937" width="3.5703125" style="44" customWidth="1"/>
    <col min="7938" max="7938" width="59" style="44" customWidth="1"/>
    <col min="7939" max="7939" width="22.140625" style="44" bestFit="1" customWidth="1"/>
    <col min="7940" max="7940" width="33" style="44" customWidth="1"/>
    <col min="7941" max="7941" width="14.42578125" style="44" bestFit="1" customWidth="1"/>
    <col min="7942" max="7942" width="23.7109375" style="44" bestFit="1" customWidth="1"/>
    <col min="7943" max="7943" width="19.85546875" style="44" bestFit="1" customWidth="1"/>
    <col min="7944" max="7944" width="5.7109375" style="44" bestFit="1" customWidth="1"/>
    <col min="7945" max="7947" width="4.7109375" style="44" bestFit="1" customWidth="1"/>
    <col min="7948" max="7948" width="6.7109375" style="44" bestFit="1" customWidth="1"/>
    <col min="7949" max="7949" width="11.42578125" style="44"/>
    <col min="7950" max="7950" width="39.7109375" style="44" bestFit="1" customWidth="1"/>
    <col min="7951" max="7951" width="25" style="44" bestFit="1" customWidth="1"/>
    <col min="7952" max="7952" width="7.140625" style="44" bestFit="1" customWidth="1"/>
    <col min="7953" max="8192" width="11.42578125" style="44"/>
    <col min="8193" max="8193" width="3.5703125" style="44" customWidth="1"/>
    <col min="8194" max="8194" width="59" style="44" customWidth="1"/>
    <col min="8195" max="8195" width="22.140625" style="44" bestFit="1" customWidth="1"/>
    <col min="8196" max="8196" width="33" style="44" customWidth="1"/>
    <col min="8197" max="8197" width="14.42578125" style="44" bestFit="1" customWidth="1"/>
    <col min="8198" max="8198" width="23.7109375" style="44" bestFit="1" customWidth="1"/>
    <col min="8199" max="8199" width="19.85546875" style="44" bestFit="1" customWidth="1"/>
    <col min="8200" max="8200" width="5.7109375" style="44" bestFit="1" customWidth="1"/>
    <col min="8201" max="8203" width="4.7109375" style="44" bestFit="1" customWidth="1"/>
    <col min="8204" max="8204" width="6.7109375" style="44" bestFit="1" customWidth="1"/>
    <col min="8205" max="8205" width="11.42578125" style="44"/>
    <col min="8206" max="8206" width="39.7109375" style="44" bestFit="1" customWidth="1"/>
    <col min="8207" max="8207" width="25" style="44" bestFit="1" customWidth="1"/>
    <col min="8208" max="8208" width="7.140625" style="44" bestFit="1" customWidth="1"/>
    <col min="8209" max="8448" width="11.42578125" style="44"/>
    <col min="8449" max="8449" width="3.5703125" style="44" customWidth="1"/>
    <col min="8450" max="8450" width="59" style="44" customWidth="1"/>
    <col min="8451" max="8451" width="22.140625" style="44" bestFit="1" customWidth="1"/>
    <col min="8452" max="8452" width="33" style="44" customWidth="1"/>
    <col min="8453" max="8453" width="14.42578125" style="44" bestFit="1" customWidth="1"/>
    <col min="8454" max="8454" width="23.7109375" style="44" bestFit="1" customWidth="1"/>
    <col min="8455" max="8455" width="19.85546875" style="44" bestFit="1" customWidth="1"/>
    <col min="8456" max="8456" width="5.7109375" style="44" bestFit="1" customWidth="1"/>
    <col min="8457" max="8459" width="4.7109375" style="44" bestFit="1" customWidth="1"/>
    <col min="8460" max="8460" width="6.7109375" style="44" bestFit="1" customWidth="1"/>
    <col min="8461" max="8461" width="11.42578125" style="44"/>
    <col min="8462" max="8462" width="39.7109375" style="44" bestFit="1" customWidth="1"/>
    <col min="8463" max="8463" width="25" style="44" bestFit="1" customWidth="1"/>
    <col min="8464" max="8464" width="7.140625" style="44" bestFit="1" customWidth="1"/>
    <col min="8465" max="8704" width="11.42578125" style="44"/>
    <col min="8705" max="8705" width="3.5703125" style="44" customWidth="1"/>
    <col min="8706" max="8706" width="59" style="44" customWidth="1"/>
    <col min="8707" max="8707" width="22.140625" style="44" bestFit="1" customWidth="1"/>
    <col min="8708" max="8708" width="33" style="44" customWidth="1"/>
    <col min="8709" max="8709" width="14.42578125" style="44" bestFit="1" customWidth="1"/>
    <col min="8710" max="8710" width="23.7109375" style="44" bestFit="1" customWidth="1"/>
    <col min="8711" max="8711" width="19.85546875" style="44" bestFit="1" customWidth="1"/>
    <col min="8712" max="8712" width="5.7109375" style="44" bestFit="1" customWidth="1"/>
    <col min="8713" max="8715" width="4.7109375" style="44" bestFit="1" customWidth="1"/>
    <col min="8716" max="8716" width="6.7109375" style="44" bestFit="1" customWidth="1"/>
    <col min="8717" max="8717" width="11.42578125" style="44"/>
    <col min="8718" max="8718" width="39.7109375" style="44" bestFit="1" customWidth="1"/>
    <col min="8719" max="8719" width="25" style="44" bestFit="1" customWidth="1"/>
    <col min="8720" max="8720" width="7.140625" style="44" bestFit="1" customWidth="1"/>
    <col min="8721" max="8960" width="11.42578125" style="44"/>
    <col min="8961" max="8961" width="3.5703125" style="44" customWidth="1"/>
    <col min="8962" max="8962" width="59" style="44" customWidth="1"/>
    <col min="8963" max="8963" width="22.140625" style="44" bestFit="1" customWidth="1"/>
    <col min="8964" max="8964" width="33" style="44" customWidth="1"/>
    <col min="8965" max="8965" width="14.42578125" style="44" bestFit="1" customWidth="1"/>
    <col min="8966" max="8966" width="23.7109375" style="44" bestFit="1" customWidth="1"/>
    <col min="8967" max="8967" width="19.85546875" style="44" bestFit="1" customWidth="1"/>
    <col min="8968" max="8968" width="5.7109375" style="44" bestFit="1" customWidth="1"/>
    <col min="8969" max="8971" width="4.7109375" style="44" bestFit="1" customWidth="1"/>
    <col min="8972" max="8972" width="6.7109375" style="44" bestFit="1" customWidth="1"/>
    <col min="8973" max="8973" width="11.42578125" style="44"/>
    <col min="8974" max="8974" width="39.7109375" style="44" bestFit="1" customWidth="1"/>
    <col min="8975" max="8975" width="25" style="44" bestFit="1" customWidth="1"/>
    <col min="8976" max="8976" width="7.140625" style="44" bestFit="1" customWidth="1"/>
    <col min="8977" max="9216" width="11.42578125" style="44"/>
    <col min="9217" max="9217" width="3.5703125" style="44" customWidth="1"/>
    <col min="9218" max="9218" width="59" style="44" customWidth="1"/>
    <col min="9219" max="9219" width="22.140625" style="44" bestFit="1" customWidth="1"/>
    <col min="9220" max="9220" width="33" style="44" customWidth="1"/>
    <col min="9221" max="9221" width="14.42578125" style="44" bestFit="1" customWidth="1"/>
    <col min="9222" max="9222" width="23.7109375" style="44" bestFit="1" customWidth="1"/>
    <col min="9223" max="9223" width="19.85546875" style="44" bestFit="1" customWidth="1"/>
    <col min="9224" max="9224" width="5.7109375" style="44" bestFit="1" customWidth="1"/>
    <col min="9225" max="9227" width="4.7109375" style="44" bestFit="1" customWidth="1"/>
    <col min="9228" max="9228" width="6.7109375" style="44" bestFit="1" customWidth="1"/>
    <col min="9229" max="9229" width="11.42578125" style="44"/>
    <col min="9230" max="9230" width="39.7109375" style="44" bestFit="1" customWidth="1"/>
    <col min="9231" max="9231" width="25" style="44" bestFit="1" customWidth="1"/>
    <col min="9232" max="9232" width="7.140625" style="44" bestFit="1" customWidth="1"/>
    <col min="9233" max="9472" width="11.42578125" style="44"/>
    <col min="9473" max="9473" width="3.5703125" style="44" customWidth="1"/>
    <col min="9474" max="9474" width="59" style="44" customWidth="1"/>
    <col min="9475" max="9475" width="22.140625" style="44" bestFit="1" customWidth="1"/>
    <col min="9476" max="9476" width="33" style="44" customWidth="1"/>
    <col min="9477" max="9477" width="14.42578125" style="44" bestFit="1" customWidth="1"/>
    <col min="9478" max="9478" width="23.7109375" style="44" bestFit="1" customWidth="1"/>
    <col min="9479" max="9479" width="19.85546875" style="44" bestFit="1" customWidth="1"/>
    <col min="9480" max="9480" width="5.7109375" style="44" bestFit="1" customWidth="1"/>
    <col min="9481" max="9483" width="4.7109375" style="44" bestFit="1" customWidth="1"/>
    <col min="9484" max="9484" width="6.7109375" style="44" bestFit="1" customWidth="1"/>
    <col min="9485" max="9485" width="11.42578125" style="44"/>
    <col min="9486" max="9486" width="39.7109375" style="44" bestFit="1" customWidth="1"/>
    <col min="9487" max="9487" width="25" style="44" bestFit="1" customWidth="1"/>
    <col min="9488" max="9488" width="7.140625" style="44" bestFit="1" customWidth="1"/>
    <col min="9489" max="9728" width="11.42578125" style="44"/>
    <col min="9729" max="9729" width="3.5703125" style="44" customWidth="1"/>
    <col min="9730" max="9730" width="59" style="44" customWidth="1"/>
    <col min="9731" max="9731" width="22.140625" style="44" bestFit="1" customWidth="1"/>
    <col min="9732" max="9732" width="33" style="44" customWidth="1"/>
    <col min="9733" max="9733" width="14.42578125" style="44" bestFit="1" customWidth="1"/>
    <col min="9734" max="9734" width="23.7109375" style="44" bestFit="1" customWidth="1"/>
    <col min="9735" max="9735" width="19.85546875" style="44" bestFit="1" customWidth="1"/>
    <col min="9736" max="9736" width="5.7109375" style="44" bestFit="1" customWidth="1"/>
    <col min="9737" max="9739" width="4.7109375" style="44" bestFit="1" customWidth="1"/>
    <col min="9740" max="9740" width="6.7109375" style="44" bestFit="1" customWidth="1"/>
    <col min="9741" max="9741" width="11.42578125" style="44"/>
    <col min="9742" max="9742" width="39.7109375" style="44" bestFit="1" customWidth="1"/>
    <col min="9743" max="9743" width="25" style="44" bestFit="1" customWidth="1"/>
    <col min="9744" max="9744" width="7.140625" style="44" bestFit="1" customWidth="1"/>
    <col min="9745" max="9984" width="11.42578125" style="44"/>
    <col min="9985" max="9985" width="3.5703125" style="44" customWidth="1"/>
    <col min="9986" max="9986" width="59" style="44" customWidth="1"/>
    <col min="9987" max="9987" width="22.140625" style="44" bestFit="1" customWidth="1"/>
    <col min="9988" max="9988" width="33" style="44" customWidth="1"/>
    <col min="9989" max="9989" width="14.42578125" style="44" bestFit="1" customWidth="1"/>
    <col min="9990" max="9990" width="23.7109375" style="44" bestFit="1" customWidth="1"/>
    <col min="9991" max="9991" width="19.85546875" style="44" bestFit="1" customWidth="1"/>
    <col min="9992" max="9992" width="5.7109375" style="44" bestFit="1" customWidth="1"/>
    <col min="9993" max="9995" width="4.7109375" style="44" bestFit="1" customWidth="1"/>
    <col min="9996" max="9996" width="6.7109375" style="44" bestFit="1" customWidth="1"/>
    <col min="9997" max="9997" width="11.42578125" style="44"/>
    <col min="9998" max="9998" width="39.7109375" style="44" bestFit="1" customWidth="1"/>
    <col min="9999" max="9999" width="25" style="44" bestFit="1" customWidth="1"/>
    <col min="10000" max="10000" width="7.140625" style="44" bestFit="1" customWidth="1"/>
    <col min="10001" max="10240" width="11.42578125" style="44"/>
    <col min="10241" max="10241" width="3.5703125" style="44" customWidth="1"/>
    <col min="10242" max="10242" width="59" style="44" customWidth="1"/>
    <col min="10243" max="10243" width="22.140625" style="44" bestFit="1" customWidth="1"/>
    <col min="10244" max="10244" width="33" style="44" customWidth="1"/>
    <col min="10245" max="10245" width="14.42578125" style="44" bestFit="1" customWidth="1"/>
    <col min="10246" max="10246" width="23.7109375" style="44" bestFit="1" customWidth="1"/>
    <col min="10247" max="10247" width="19.85546875" style="44" bestFit="1" customWidth="1"/>
    <col min="10248" max="10248" width="5.7109375" style="44" bestFit="1" customWidth="1"/>
    <col min="10249" max="10251" width="4.7109375" style="44" bestFit="1" customWidth="1"/>
    <col min="10252" max="10252" width="6.7109375" style="44" bestFit="1" customWidth="1"/>
    <col min="10253" max="10253" width="11.42578125" style="44"/>
    <col min="10254" max="10254" width="39.7109375" style="44" bestFit="1" customWidth="1"/>
    <col min="10255" max="10255" width="25" style="44" bestFit="1" customWidth="1"/>
    <col min="10256" max="10256" width="7.140625" style="44" bestFit="1" customWidth="1"/>
    <col min="10257" max="10496" width="11.42578125" style="44"/>
    <col min="10497" max="10497" width="3.5703125" style="44" customWidth="1"/>
    <col min="10498" max="10498" width="59" style="44" customWidth="1"/>
    <col min="10499" max="10499" width="22.140625" style="44" bestFit="1" customWidth="1"/>
    <col min="10500" max="10500" width="33" style="44" customWidth="1"/>
    <col min="10501" max="10501" width="14.42578125" style="44" bestFit="1" customWidth="1"/>
    <col min="10502" max="10502" width="23.7109375" style="44" bestFit="1" customWidth="1"/>
    <col min="10503" max="10503" width="19.85546875" style="44" bestFit="1" customWidth="1"/>
    <col min="10504" max="10504" width="5.7109375" style="44" bestFit="1" customWidth="1"/>
    <col min="10505" max="10507" width="4.7109375" style="44" bestFit="1" customWidth="1"/>
    <col min="10508" max="10508" width="6.7109375" style="44" bestFit="1" customWidth="1"/>
    <col min="10509" max="10509" width="11.42578125" style="44"/>
    <col min="10510" max="10510" width="39.7109375" style="44" bestFit="1" customWidth="1"/>
    <col min="10511" max="10511" width="25" style="44" bestFit="1" customWidth="1"/>
    <col min="10512" max="10512" width="7.140625" style="44" bestFit="1" customWidth="1"/>
    <col min="10513" max="10752" width="11.42578125" style="44"/>
    <col min="10753" max="10753" width="3.5703125" style="44" customWidth="1"/>
    <col min="10754" max="10754" width="59" style="44" customWidth="1"/>
    <col min="10755" max="10755" width="22.140625" style="44" bestFit="1" customWidth="1"/>
    <col min="10756" max="10756" width="33" style="44" customWidth="1"/>
    <col min="10757" max="10757" width="14.42578125" style="44" bestFit="1" customWidth="1"/>
    <col min="10758" max="10758" width="23.7109375" style="44" bestFit="1" customWidth="1"/>
    <col min="10759" max="10759" width="19.85546875" style="44" bestFit="1" customWidth="1"/>
    <col min="10760" max="10760" width="5.7109375" style="44" bestFit="1" customWidth="1"/>
    <col min="10761" max="10763" width="4.7109375" style="44" bestFit="1" customWidth="1"/>
    <col min="10764" max="10764" width="6.7109375" style="44" bestFit="1" customWidth="1"/>
    <col min="10765" max="10765" width="11.42578125" style="44"/>
    <col min="10766" max="10766" width="39.7109375" style="44" bestFit="1" customWidth="1"/>
    <col min="10767" max="10767" width="25" style="44" bestFit="1" customWidth="1"/>
    <col min="10768" max="10768" width="7.140625" style="44" bestFit="1" customWidth="1"/>
    <col min="10769" max="11008" width="11.42578125" style="44"/>
    <col min="11009" max="11009" width="3.5703125" style="44" customWidth="1"/>
    <col min="11010" max="11010" width="59" style="44" customWidth="1"/>
    <col min="11011" max="11011" width="22.140625" style="44" bestFit="1" customWidth="1"/>
    <col min="11012" max="11012" width="33" style="44" customWidth="1"/>
    <col min="11013" max="11013" width="14.42578125" style="44" bestFit="1" customWidth="1"/>
    <col min="11014" max="11014" width="23.7109375" style="44" bestFit="1" customWidth="1"/>
    <col min="11015" max="11015" width="19.85546875" style="44" bestFit="1" customWidth="1"/>
    <col min="11016" max="11016" width="5.7109375" style="44" bestFit="1" customWidth="1"/>
    <col min="11017" max="11019" width="4.7109375" style="44" bestFit="1" customWidth="1"/>
    <col min="11020" max="11020" width="6.7109375" style="44" bestFit="1" customWidth="1"/>
    <col min="11021" max="11021" width="11.42578125" style="44"/>
    <col min="11022" max="11022" width="39.7109375" style="44" bestFit="1" customWidth="1"/>
    <col min="11023" max="11023" width="25" style="44" bestFit="1" customWidth="1"/>
    <col min="11024" max="11024" width="7.140625" style="44" bestFit="1" customWidth="1"/>
    <col min="11025" max="11264" width="11.42578125" style="44"/>
    <col min="11265" max="11265" width="3.5703125" style="44" customWidth="1"/>
    <col min="11266" max="11266" width="59" style="44" customWidth="1"/>
    <col min="11267" max="11267" width="22.140625" style="44" bestFit="1" customWidth="1"/>
    <col min="11268" max="11268" width="33" style="44" customWidth="1"/>
    <col min="11269" max="11269" width="14.42578125" style="44" bestFit="1" customWidth="1"/>
    <col min="11270" max="11270" width="23.7109375" style="44" bestFit="1" customWidth="1"/>
    <col min="11271" max="11271" width="19.85546875" style="44" bestFit="1" customWidth="1"/>
    <col min="11272" max="11272" width="5.7109375" style="44" bestFit="1" customWidth="1"/>
    <col min="11273" max="11275" width="4.7109375" style="44" bestFit="1" customWidth="1"/>
    <col min="11276" max="11276" width="6.7109375" style="44" bestFit="1" customWidth="1"/>
    <col min="11277" max="11277" width="11.42578125" style="44"/>
    <col min="11278" max="11278" width="39.7109375" style="44" bestFit="1" customWidth="1"/>
    <col min="11279" max="11279" width="25" style="44" bestFit="1" customWidth="1"/>
    <col min="11280" max="11280" width="7.140625" style="44" bestFit="1" customWidth="1"/>
    <col min="11281" max="11520" width="11.42578125" style="44"/>
    <col min="11521" max="11521" width="3.5703125" style="44" customWidth="1"/>
    <col min="11522" max="11522" width="59" style="44" customWidth="1"/>
    <col min="11523" max="11523" width="22.140625" style="44" bestFit="1" customWidth="1"/>
    <col min="11524" max="11524" width="33" style="44" customWidth="1"/>
    <col min="11525" max="11525" width="14.42578125" style="44" bestFit="1" customWidth="1"/>
    <col min="11526" max="11526" width="23.7109375" style="44" bestFit="1" customWidth="1"/>
    <col min="11527" max="11527" width="19.85546875" style="44" bestFit="1" customWidth="1"/>
    <col min="11528" max="11528" width="5.7109375" style="44" bestFit="1" customWidth="1"/>
    <col min="11529" max="11531" width="4.7109375" style="44" bestFit="1" customWidth="1"/>
    <col min="11532" max="11532" width="6.7109375" style="44" bestFit="1" customWidth="1"/>
    <col min="11533" max="11533" width="11.42578125" style="44"/>
    <col min="11534" max="11534" width="39.7109375" style="44" bestFit="1" customWidth="1"/>
    <col min="11535" max="11535" width="25" style="44" bestFit="1" customWidth="1"/>
    <col min="11536" max="11536" width="7.140625" style="44" bestFit="1" customWidth="1"/>
    <col min="11537" max="11776" width="11.42578125" style="44"/>
    <col min="11777" max="11777" width="3.5703125" style="44" customWidth="1"/>
    <col min="11778" max="11778" width="59" style="44" customWidth="1"/>
    <col min="11779" max="11779" width="22.140625" style="44" bestFit="1" customWidth="1"/>
    <col min="11780" max="11780" width="33" style="44" customWidth="1"/>
    <col min="11781" max="11781" width="14.42578125" style="44" bestFit="1" customWidth="1"/>
    <col min="11782" max="11782" width="23.7109375" style="44" bestFit="1" customWidth="1"/>
    <col min="11783" max="11783" width="19.85546875" style="44" bestFit="1" customWidth="1"/>
    <col min="11784" max="11784" width="5.7109375" style="44" bestFit="1" customWidth="1"/>
    <col min="11785" max="11787" width="4.7109375" style="44" bestFit="1" customWidth="1"/>
    <col min="11788" max="11788" width="6.7109375" style="44" bestFit="1" customWidth="1"/>
    <col min="11789" max="11789" width="11.42578125" style="44"/>
    <col min="11790" max="11790" width="39.7109375" style="44" bestFit="1" customWidth="1"/>
    <col min="11791" max="11791" width="25" style="44" bestFit="1" customWidth="1"/>
    <col min="11792" max="11792" width="7.140625" style="44" bestFit="1" customWidth="1"/>
    <col min="11793" max="12032" width="11.42578125" style="44"/>
    <col min="12033" max="12033" width="3.5703125" style="44" customWidth="1"/>
    <col min="12034" max="12034" width="59" style="44" customWidth="1"/>
    <col min="12035" max="12035" width="22.140625" style="44" bestFit="1" customWidth="1"/>
    <col min="12036" max="12036" width="33" style="44" customWidth="1"/>
    <col min="12037" max="12037" width="14.42578125" style="44" bestFit="1" customWidth="1"/>
    <col min="12038" max="12038" width="23.7109375" style="44" bestFit="1" customWidth="1"/>
    <col min="12039" max="12039" width="19.85546875" style="44" bestFit="1" customWidth="1"/>
    <col min="12040" max="12040" width="5.7109375" style="44" bestFit="1" customWidth="1"/>
    <col min="12041" max="12043" width="4.7109375" style="44" bestFit="1" customWidth="1"/>
    <col min="12044" max="12044" width="6.7109375" style="44" bestFit="1" customWidth="1"/>
    <col min="12045" max="12045" width="11.42578125" style="44"/>
    <col min="12046" max="12046" width="39.7109375" style="44" bestFit="1" customWidth="1"/>
    <col min="12047" max="12047" width="25" style="44" bestFit="1" customWidth="1"/>
    <col min="12048" max="12048" width="7.140625" style="44" bestFit="1" customWidth="1"/>
    <col min="12049" max="12288" width="11.42578125" style="44"/>
    <col min="12289" max="12289" width="3.5703125" style="44" customWidth="1"/>
    <col min="12290" max="12290" width="59" style="44" customWidth="1"/>
    <col min="12291" max="12291" width="22.140625" style="44" bestFit="1" customWidth="1"/>
    <col min="12292" max="12292" width="33" style="44" customWidth="1"/>
    <col min="12293" max="12293" width="14.42578125" style="44" bestFit="1" customWidth="1"/>
    <col min="12294" max="12294" width="23.7109375" style="44" bestFit="1" customWidth="1"/>
    <col min="12295" max="12295" width="19.85546875" style="44" bestFit="1" customWidth="1"/>
    <col min="12296" max="12296" width="5.7109375" style="44" bestFit="1" customWidth="1"/>
    <col min="12297" max="12299" width="4.7109375" style="44" bestFit="1" customWidth="1"/>
    <col min="12300" max="12300" width="6.7109375" style="44" bestFit="1" customWidth="1"/>
    <col min="12301" max="12301" width="11.42578125" style="44"/>
    <col min="12302" max="12302" width="39.7109375" style="44" bestFit="1" customWidth="1"/>
    <col min="12303" max="12303" width="25" style="44" bestFit="1" customWidth="1"/>
    <col min="12304" max="12304" width="7.140625" style="44" bestFit="1" customWidth="1"/>
    <col min="12305" max="12544" width="11.42578125" style="44"/>
    <col min="12545" max="12545" width="3.5703125" style="44" customWidth="1"/>
    <col min="12546" max="12546" width="59" style="44" customWidth="1"/>
    <col min="12547" max="12547" width="22.140625" style="44" bestFit="1" customWidth="1"/>
    <col min="12548" max="12548" width="33" style="44" customWidth="1"/>
    <col min="12549" max="12549" width="14.42578125" style="44" bestFit="1" customWidth="1"/>
    <col min="12550" max="12550" width="23.7109375" style="44" bestFit="1" customWidth="1"/>
    <col min="12551" max="12551" width="19.85546875" style="44" bestFit="1" customWidth="1"/>
    <col min="12552" max="12552" width="5.7109375" style="44" bestFit="1" customWidth="1"/>
    <col min="12553" max="12555" width="4.7109375" style="44" bestFit="1" customWidth="1"/>
    <col min="12556" max="12556" width="6.7109375" style="44" bestFit="1" customWidth="1"/>
    <col min="12557" max="12557" width="11.42578125" style="44"/>
    <col min="12558" max="12558" width="39.7109375" style="44" bestFit="1" customWidth="1"/>
    <col min="12559" max="12559" width="25" style="44" bestFit="1" customWidth="1"/>
    <col min="12560" max="12560" width="7.140625" style="44" bestFit="1" customWidth="1"/>
    <col min="12561" max="12800" width="11.42578125" style="44"/>
    <col min="12801" max="12801" width="3.5703125" style="44" customWidth="1"/>
    <col min="12802" max="12802" width="59" style="44" customWidth="1"/>
    <col min="12803" max="12803" width="22.140625" style="44" bestFit="1" customWidth="1"/>
    <col min="12804" max="12804" width="33" style="44" customWidth="1"/>
    <col min="12805" max="12805" width="14.42578125" style="44" bestFit="1" customWidth="1"/>
    <col min="12806" max="12806" width="23.7109375" style="44" bestFit="1" customWidth="1"/>
    <col min="12807" max="12807" width="19.85546875" style="44" bestFit="1" customWidth="1"/>
    <col min="12808" max="12808" width="5.7109375" style="44" bestFit="1" customWidth="1"/>
    <col min="12809" max="12811" width="4.7109375" style="44" bestFit="1" customWidth="1"/>
    <col min="12812" max="12812" width="6.7109375" style="44" bestFit="1" customWidth="1"/>
    <col min="12813" max="12813" width="11.42578125" style="44"/>
    <col min="12814" max="12814" width="39.7109375" style="44" bestFit="1" customWidth="1"/>
    <col min="12815" max="12815" width="25" style="44" bestFit="1" customWidth="1"/>
    <col min="12816" max="12816" width="7.140625" style="44" bestFit="1" customWidth="1"/>
    <col min="12817" max="13056" width="11.42578125" style="44"/>
    <col min="13057" max="13057" width="3.5703125" style="44" customWidth="1"/>
    <col min="13058" max="13058" width="59" style="44" customWidth="1"/>
    <col min="13059" max="13059" width="22.140625" style="44" bestFit="1" customWidth="1"/>
    <col min="13060" max="13060" width="33" style="44" customWidth="1"/>
    <col min="13061" max="13061" width="14.42578125" style="44" bestFit="1" customWidth="1"/>
    <col min="13062" max="13062" width="23.7109375" style="44" bestFit="1" customWidth="1"/>
    <col min="13063" max="13063" width="19.85546875" style="44" bestFit="1" customWidth="1"/>
    <col min="13064" max="13064" width="5.7109375" style="44" bestFit="1" customWidth="1"/>
    <col min="13065" max="13067" width="4.7109375" style="44" bestFit="1" customWidth="1"/>
    <col min="13068" max="13068" width="6.7109375" style="44" bestFit="1" customWidth="1"/>
    <col min="13069" max="13069" width="11.42578125" style="44"/>
    <col min="13070" max="13070" width="39.7109375" style="44" bestFit="1" customWidth="1"/>
    <col min="13071" max="13071" width="25" style="44" bestFit="1" customWidth="1"/>
    <col min="13072" max="13072" width="7.140625" style="44" bestFit="1" customWidth="1"/>
    <col min="13073" max="13312" width="11.42578125" style="44"/>
    <col min="13313" max="13313" width="3.5703125" style="44" customWidth="1"/>
    <col min="13314" max="13314" width="59" style="44" customWidth="1"/>
    <col min="13315" max="13315" width="22.140625" style="44" bestFit="1" customWidth="1"/>
    <col min="13316" max="13316" width="33" style="44" customWidth="1"/>
    <col min="13317" max="13317" width="14.42578125" style="44" bestFit="1" customWidth="1"/>
    <col min="13318" max="13318" width="23.7109375" style="44" bestFit="1" customWidth="1"/>
    <col min="13319" max="13319" width="19.85546875" style="44" bestFit="1" customWidth="1"/>
    <col min="13320" max="13320" width="5.7109375" style="44" bestFit="1" customWidth="1"/>
    <col min="13321" max="13323" width="4.7109375" style="44" bestFit="1" customWidth="1"/>
    <col min="13324" max="13324" width="6.7109375" style="44" bestFit="1" customWidth="1"/>
    <col min="13325" max="13325" width="11.42578125" style="44"/>
    <col min="13326" max="13326" width="39.7109375" style="44" bestFit="1" customWidth="1"/>
    <col min="13327" max="13327" width="25" style="44" bestFit="1" customWidth="1"/>
    <col min="13328" max="13328" width="7.140625" style="44" bestFit="1" customWidth="1"/>
    <col min="13329" max="13568" width="11.42578125" style="44"/>
    <col min="13569" max="13569" width="3.5703125" style="44" customWidth="1"/>
    <col min="13570" max="13570" width="59" style="44" customWidth="1"/>
    <col min="13571" max="13571" width="22.140625" style="44" bestFit="1" customWidth="1"/>
    <col min="13572" max="13572" width="33" style="44" customWidth="1"/>
    <col min="13573" max="13573" width="14.42578125" style="44" bestFit="1" customWidth="1"/>
    <col min="13574" max="13574" width="23.7109375" style="44" bestFit="1" customWidth="1"/>
    <col min="13575" max="13575" width="19.85546875" style="44" bestFit="1" customWidth="1"/>
    <col min="13576" max="13576" width="5.7109375" style="44" bestFit="1" customWidth="1"/>
    <col min="13577" max="13579" width="4.7109375" style="44" bestFit="1" customWidth="1"/>
    <col min="13580" max="13580" width="6.7109375" style="44" bestFit="1" customWidth="1"/>
    <col min="13581" max="13581" width="11.42578125" style="44"/>
    <col min="13582" max="13582" width="39.7109375" style="44" bestFit="1" customWidth="1"/>
    <col min="13583" max="13583" width="25" style="44" bestFit="1" customWidth="1"/>
    <col min="13584" max="13584" width="7.140625" style="44" bestFit="1" customWidth="1"/>
    <col min="13585" max="13824" width="11.42578125" style="44"/>
    <col min="13825" max="13825" width="3.5703125" style="44" customWidth="1"/>
    <col min="13826" max="13826" width="59" style="44" customWidth="1"/>
    <col min="13827" max="13827" width="22.140625" style="44" bestFit="1" customWidth="1"/>
    <col min="13828" max="13828" width="33" style="44" customWidth="1"/>
    <col min="13829" max="13829" width="14.42578125" style="44" bestFit="1" customWidth="1"/>
    <col min="13830" max="13830" width="23.7109375" style="44" bestFit="1" customWidth="1"/>
    <col min="13831" max="13831" width="19.85546875" style="44" bestFit="1" customWidth="1"/>
    <col min="13832" max="13832" width="5.7109375" style="44" bestFit="1" customWidth="1"/>
    <col min="13833" max="13835" width="4.7109375" style="44" bestFit="1" customWidth="1"/>
    <col min="13836" max="13836" width="6.7109375" style="44" bestFit="1" customWidth="1"/>
    <col min="13837" max="13837" width="11.42578125" style="44"/>
    <col min="13838" max="13838" width="39.7109375" style="44" bestFit="1" customWidth="1"/>
    <col min="13839" max="13839" width="25" style="44" bestFit="1" customWidth="1"/>
    <col min="13840" max="13840" width="7.140625" style="44" bestFit="1" customWidth="1"/>
    <col min="13841" max="14080" width="11.42578125" style="44"/>
    <col min="14081" max="14081" width="3.5703125" style="44" customWidth="1"/>
    <col min="14082" max="14082" width="59" style="44" customWidth="1"/>
    <col min="14083" max="14083" width="22.140625" style="44" bestFit="1" customWidth="1"/>
    <col min="14084" max="14084" width="33" style="44" customWidth="1"/>
    <col min="14085" max="14085" width="14.42578125" style="44" bestFit="1" customWidth="1"/>
    <col min="14086" max="14086" width="23.7109375" style="44" bestFit="1" customWidth="1"/>
    <col min="14087" max="14087" width="19.85546875" style="44" bestFit="1" customWidth="1"/>
    <col min="14088" max="14088" width="5.7109375" style="44" bestFit="1" customWidth="1"/>
    <col min="14089" max="14091" width="4.7109375" style="44" bestFit="1" customWidth="1"/>
    <col min="14092" max="14092" width="6.7109375" style="44" bestFit="1" customWidth="1"/>
    <col min="14093" max="14093" width="11.42578125" style="44"/>
    <col min="14094" max="14094" width="39.7109375" style="44" bestFit="1" customWidth="1"/>
    <col min="14095" max="14095" width="25" style="44" bestFit="1" customWidth="1"/>
    <col min="14096" max="14096" width="7.140625" style="44" bestFit="1" customWidth="1"/>
    <col min="14097" max="14336" width="11.42578125" style="44"/>
    <col min="14337" max="14337" width="3.5703125" style="44" customWidth="1"/>
    <col min="14338" max="14338" width="59" style="44" customWidth="1"/>
    <col min="14339" max="14339" width="22.140625" style="44" bestFit="1" customWidth="1"/>
    <col min="14340" max="14340" width="33" style="44" customWidth="1"/>
    <col min="14341" max="14341" width="14.42578125" style="44" bestFit="1" customWidth="1"/>
    <col min="14342" max="14342" width="23.7109375" style="44" bestFit="1" customWidth="1"/>
    <col min="14343" max="14343" width="19.85546875" style="44" bestFit="1" customWidth="1"/>
    <col min="14344" max="14344" width="5.7109375" style="44" bestFit="1" customWidth="1"/>
    <col min="14345" max="14347" width="4.7109375" style="44" bestFit="1" customWidth="1"/>
    <col min="14348" max="14348" width="6.7109375" style="44" bestFit="1" customWidth="1"/>
    <col min="14349" max="14349" width="11.42578125" style="44"/>
    <col min="14350" max="14350" width="39.7109375" style="44" bestFit="1" customWidth="1"/>
    <col min="14351" max="14351" width="25" style="44" bestFit="1" customWidth="1"/>
    <col min="14352" max="14352" width="7.140625" style="44" bestFit="1" customWidth="1"/>
    <col min="14353" max="14592" width="11.42578125" style="44"/>
    <col min="14593" max="14593" width="3.5703125" style="44" customWidth="1"/>
    <col min="14594" max="14594" width="59" style="44" customWidth="1"/>
    <col min="14595" max="14595" width="22.140625" style="44" bestFit="1" customWidth="1"/>
    <col min="14596" max="14596" width="33" style="44" customWidth="1"/>
    <col min="14597" max="14597" width="14.42578125" style="44" bestFit="1" customWidth="1"/>
    <col min="14598" max="14598" width="23.7109375" style="44" bestFit="1" customWidth="1"/>
    <col min="14599" max="14599" width="19.85546875" style="44" bestFit="1" customWidth="1"/>
    <col min="14600" max="14600" width="5.7109375" style="44" bestFit="1" customWidth="1"/>
    <col min="14601" max="14603" width="4.7109375" style="44" bestFit="1" customWidth="1"/>
    <col min="14604" max="14604" width="6.7109375" style="44" bestFit="1" customWidth="1"/>
    <col min="14605" max="14605" width="11.42578125" style="44"/>
    <col min="14606" max="14606" width="39.7109375" style="44" bestFit="1" customWidth="1"/>
    <col min="14607" max="14607" width="25" style="44" bestFit="1" customWidth="1"/>
    <col min="14608" max="14608" width="7.140625" style="44" bestFit="1" customWidth="1"/>
    <col min="14609" max="14848" width="11.42578125" style="44"/>
    <col min="14849" max="14849" width="3.5703125" style="44" customWidth="1"/>
    <col min="14850" max="14850" width="59" style="44" customWidth="1"/>
    <col min="14851" max="14851" width="22.140625" style="44" bestFit="1" customWidth="1"/>
    <col min="14852" max="14852" width="33" style="44" customWidth="1"/>
    <col min="14853" max="14853" width="14.42578125" style="44" bestFit="1" customWidth="1"/>
    <col min="14854" max="14854" width="23.7109375" style="44" bestFit="1" customWidth="1"/>
    <col min="14855" max="14855" width="19.85546875" style="44" bestFit="1" customWidth="1"/>
    <col min="14856" max="14856" width="5.7109375" style="44" bestFit="1" customWidth="1"/>
    <col min="14857" max="14859" width="4.7109375" style="44" bestFit="1" customWidth="1"/>
    <col min="14860" max="14860" width="6.7109375" style="44" bestFit="1" customWidth="1"/>
    <col min="14861" max="14861" width="11.42578125" style="44"/>
    <col min="14862" max="14862" width="39.7109375" style="44" bestFit="1" customWidth="1"/>
    <col min="14863" max="14863" width="25" style="44" bestFit="1" customWidth="1"/>
    <col min="14864" max="14864" width="7.140625" style="44" bestFit="1" customWidth="1"/>
    <col min="14865" max="15104" width="11.42578125" style="44"/>
    <col min="15105" max="15105" width="3.5703125" style="44" customWidth="1"/>
    <col min="15106" max="15106" width="59" style="44" customWidth="1"/>
    <col min="15107" max="15107" width="22.140625" style="44" bestFit="1" customWidth="1"/>
    <col min="15108" max="15108" width="33" style="44" customWidth="1"/>
    <col min="15109" max="15109" width="14.42578125" style="44" bestFit="1" customWidth="1"/>
    <col min="15110" max="15110" width="23.7109375" style="44" bestFit="1" customWidth="1"/>
    <col min="15111" max="15111" width="19.85546875" style="44" bestFit="1" customWidth="1"/>
    <col min="15112" max="15112" width="5.7109375" style="44" bestFit="1" customWidth="1"/>
    <col min="15113" max="15115" width="4.7109375" style="44" bestFit="1" customWidth="1"/>
    <col min="15116" max="15116" width="6.7109375" style="44" bestFit="1" customWidth="1"/>
    <col min="15117" max="15117" width="11.42578125" style="44"/>
    <col min="15118" max="15118" width="39.7109375" style="44" bestFit="1" customWidth="1"/>
    <col min="15119" max="15119" width="25" style="44" bestFit="1" customWidth="1"/>
    <col min="15120" max="15120" width="7.140625" style="44" bestFit="1" customWidth="1"/>
    <col min="15121" max="15360" width="11.42578125" style="44"/>
    <col min="15361" max="15361" width="3.5703125" style="44" customWidth="1"/>
    <col min="15362" max="15362" width="59" style="44" customWidth="1"/>
    <col min="15363" max="15363" width="22.140625" style="44" bestFit="1" customWidth="1"/>
    <col min="15364" max="15364" width="33" style="44" customWidth="1"/>
    <col min="15365" max="15365" width="14.42578125" style="44" bestFit="1" customWidth="1"/>
    <col min="15366" max="15366" width="23.7109375" style="44" bestFit="1" customWidth="1"/>
    <col min="15367" max="15367" width="19.85546875" style="44" bestFit="1" customWidth="1"/>
    <col min="15368" max="15368" width="5.7109375" style="44" bestFit="1" customWidth="1"/>
    <col min="15369" max="15371" width="4.7109375" style="44" bestFit="1" customWidth="1"/>
    <col min="15372" max="15372" width="6.7109375" style="44" bestFit="1" customWidth="1"/>
    <col min="15373" max="15373" width="11.42578125" style="44"/>
    <col min="15374" max="15374" width="39.7109375" style="44" bestFit="1" customWidth="1"/>
    <col min="15375" max="15375" width="25" style="44" bestFit="1" customWidth="1"/>
    <col min="15376" max="15376" width="7.140625" style="44" bestFit="1" customWidth="1"/>
    <col min="15377" max="15616" width="11.42578125" style="44"/>
    <col min="15617" max="15617" width="3.5703125" style="44" customWidth="1"/>
    <col min="15618" max="15618" width="59" style="44" customWidth="1"/>
    <col min="15619" max="15619" width="22.140625" style="44" bestFit="1" customWidth="1"/>
    <col min="15620" max="15620" width="33" style="44" customWidth="1"/>
    <col min="15621" max="15621" width="14.42578125" style="44" bestFit="1" customWidth="1"/>
    <col min="15622" max="15622" width="23.7109375" style="44" bestFit="1" customWidth="1"/>
    <col min="15623" max="15623" width="19.85546875" style="44" bestFit="1" customWidth="1"/>
    <col min="15624" max="15624" width="5.7109375" style="44" bestFit="1" customWidth="1"/>
    <col min="15625" max="15627" width="4.7109375" style="44" bestFit="1" customWidth="1"/>
    <col min="15628" max="15628" width="6.7109375" style="44" bestFit="1" customWidth="1"/>
    <col min="15629" max="15629" width="11.42578125" style="44"/>
    <col min="15630" max="15630" width="39.7109375" style="44" bestFit="1" customWidth="1"/>
    <col min="15631" max="15631" width="25" style="44" bestFit="1" customWidth="1"/>
    <col min="15632" max="15632" width="7.140625" style="44" bestFit="1" customWidth="1"/>
    <col min="15633" max="15872" width="11.42578125" style="44"/>
    <col min="15873" max="15873" width="3.5703125" style="44" customWidth="1"/>
    <col min="15874" max="15874" width="59" style="44" customWidth="1"/>
    <col min="15875" max="15875" width="22.140625" style="44" bestFit="1" customWidth="1"/>
    <col min="15876" max="15876" width="33" style="44" customWidth="1"/>
    <col min="15877" max="15877" width="14.42578125" style="44" bestFit="1" customWidth="1"/>
    <col min="15878" max="15878" width="23.7109375" style="44" bestFit="1" customWidth="1"/>
    <col min="15879" max="15879" width="19.85546875" style="44" bestFit="1" customWidth="1"/>
    <col min="15880" max="15880" width="5.7109375" style="44" bestFit="1" customWidth="1"/>
    <col min="15881" max="15883" width="4.7109375" style="44" bestFit="1" customWidth="1"/>
    <col min="15884" max="15884" width="6.7109375" style="44" bestFit="1" customWidth="1"/>
    <col min="15885" max="15885" width="11.42578125" style="44"/>
    <col min="15886" max="15886" width="39.7109375" style="44" bestFit="1" customWidth="1"/>
    <col min="15887" max="15887" width="25" style="44" bestFit="1" customWidth="1"/>
    <col min="15888" max="15888" width="7.140625" style="44" bestFit="1" customWidth="1"/>
    <col min="15889" max="16128" width="11.42578125" style="44"/>
    <col min="16129" max="16129" width="3.5703125" style="44" customWidth="1"/>
    <col min="16130" max="16130" width="59" style="44" customWidth="1"/>
    <col min="16131" max="16131" width="22.140625" style="44" bestFit="1" customWidth="1"/>
    <col min="16132" max="16132" width="33" style="44" customWidth="1"/>
    <col min="16133" max="16133" width="14.42578125" style="44" bestFit="1" customWidth="1"/>
    <col min="16134" max="16134" width="23.7109375" style="44" bestFit="1" customWidth="1"/>
    <col min="16135" max="16135" width="19.85546875" style="44" bestFit="1" customWidth="1"/>
    <col min="16136" max="16136" width="5.7109375" style="44" bestFit="1" customWidth="1"/>
    <col min="16137" max="16139" width="4.7109375" style="44" bestFit="1" customWidth="1"/>
    <col min="16140" max="16140" width="6.7109375" style="44" bestFit="1" customWidth="1"/>
    <col min="16141" max="16141" width="11.42578125" style="44"/>
    <col min="16142" max="16142" width="39.7109375" style="44" bestFit="1" customWidth="1"/>
    <col min="16143" max="16143" width="25" style="44" bestFit="1" customWidth="1"/>
    <col min="16144" max="16144" width="7.140625" style="44" bestFit="1" customWidth="1"/>
    <col min="16145" max="16374" width="11.42578125" style="44"/>
    <col min="16375" max="16377" width="11.42578125" style="44" customWidth="1"/>
    <col min="16378" max="16384" width="11.42578125" style="44"/>
  </cols>
  <sheetData>
    <row r="1" spans="1:15" ht="47.25" customHeight="1" thickBot="1">
      <c r="A1" s="2"/>
      <c r="B1" s="20"/>
      <c r="C1" s="1090" t="s">
        <v>81</v>
      </c>
      <c r="D1" s="1090"/>
      <c r="E1" s="1091" t="s">
        <v>300</v>
      </c>
      <c r="F1" s="1091"/>
      <c r="G1" s="456"/>
      <c r="H1" s="456"/>
      <c r="I1" s="456"/>
      <c r="J1" s="456"/>
      <c r="K1" s="456"/>
      <c r="L1" s="456"/>
      <c r="M1" s="456"/>
      <c r="N1" s="456"/>
      <c r="O1" s="456"/>
    </row>
    <row r="2" spans="1:15" ht="15.75" thickBot="1">
      <c r="A2" s="2"/>
      <c r="B2" s="7"/>
      <c r="C2" s="447"/>
      <c r="D2" s="447"/>
      <c r="E2" s="4"/>
      <c r="F2" s="4"/>
      <c r="G2" s="4"/>
      <c r="H2" s="4"/>
      <c r="I2" s="4"/>
      <c r="J2" s="4"/>
      <c r="K2" s="4"/>
      <c r="L2" s="4"/>
      <c r="M2" s="4"/>
      <c r="N2" s="4"/>
      <c r="O2" s="4"/>
    </row>
    <row r="3" spans="1:15" ht="15.75" thickBot="1">
      <c r="A3" s="2"/>
      <c r="B3" s="20"/>
      <c r="C3" s="1090" t="s">
        <v>82</v>
      </c>
      <c r="D3" s="1090"/>
      <c r="E3" s="456"/>
      <c r="F3" s="456"/>
      <c r="G3" s="456"/>
      <c r="H3" s="456"/>
      <c r="I3" s="456"/>
      <c r="J3" s="456"/>
      <c r="K3" s="456"/>
      <c r="L3" s="456"/>
      <c r="M3" s="456"/>
      <c r="N3" s="456"/>
      <c r="O3" s="456"/>
    </row>
    <row r="4" spans="1:15" ht="15.75" thickBot="1">
      <c r="A4" s="2"/>
      <c r="B4" s="5"/>
      <c r="C4" s="447"/>
      <c r="D4" s="21"/>
      <c r="E4" s="6"/>
      <c r="F4" s="6"/>
      <c r="G4" s="6"/>
      <c r="H4" s="6"/>
      <c r="I4" s="5"/>
      <c r="J4" s="5"/>
      <c r="K4" s="5"/>
      <c r="L4" s="5"/>
      <c r="M4" s="5"/>
      <c r="N4" s="5"/>
      <c r="O4" s="5"/>
    </row>
    <row r="5" spans="1:15" ht="15.75" thickBot="1">
      <c r="A5" s="2"/>
      <c r="B5" s="5"/>
      <c r="C5" s="1090" t="s">
        <v>83</v>
      </c>
      <c r="D5" s="1090"/>
      <c r="E5" s="456"/>
      <c r="F5" s="456"/>
      <c r="G5" s="456"/>
      <c r="H5" s="456"/>
      <c r="I5" s="456"/>
      <c r="J5" s="456"/>
      <c r="K5" s="456"/>
      <c r="L5" s="456"/>
      <c r="M5" s="456"/>
      <c r="N5" s="456"/>
      <c r="O5" s="456"/>
    </row>
    <row r="6" spans="1:15">
      <c r="A6" s="2"/>
      <c r="B6" s="3"/>
      <c r="C6" s="3"/>
      <c r="D6" s="5"/>
      <c r="E6" s="5"/>
      <c r="F6" s="6"/>
      <c r="G6" s="6"/>
      <c r="H6" s="6"/>
      <c r="I6" s="6"/>
      <c r="J6" s="5"/>
      <c r="K6" s="5"/>
      <c r="L6" s="5"/>
      <c r="M6" s="5"/>
      <c r="N6" s="5"/>
      <c r="O6" s="6"/>
    </row>
    <row r="7" spans="1:15" ht="19.5" customHeight="1" thickBot="1">
      <c r="A7" s="4"/>
      <c r="B7" s="4"/>
      <c r="C7" s="1"/>
      <c r="D7" s="1"/>
      <c r="E7" s="1"/>
      <c r="F7" s="1"/>
      <c r="G7" s="1"/>
      <c r="H7" s="1"/>
      <c r="I7" s="1"/>
      <c r="J7" s="1"/>
      <c r="K7" s="1"/>
      <c r="L7" s="1"/>
      <c r="M7" s="1"/>
      <c r="N7" s="1"/>
      <c r="O7" s="609"/>
    </row>
    <row r="8" spans="1:15" ht="15.75" customHeight="1">
      <c r="A8" s="1092" t="s">
        <v>85</v>
      </c>
      <c r="B8" s="1094" t="s">
        <v>1</v>
      </c>
      <c r="C8" s="1094" t="s">
        <v>2</v>
      </c>
      <c r="D8" s="1094" t="s">
        <v>3</v>
      </c>
      <c r="E8" s="1094" t="s">
        <v>578</v>
      </c>
      <c r="F8" s="1096" t="s">
        <v>4</v>
      </c>
      <c r="G8" s="1097"/>
      <c r="H8" s="1097"/>
      <c r="I8" s="1098"/>
      <c r="J8" s="1088" t="s">
        <v>5</v>
      </c>
      <c r="K8" s="959" t="s">
        <v>1248</v>
      </c>
      <c r="L8" s="959"/>
      <c r="M8" s="1068" t="s">
        <v>16</v>
      </c>
      <c r="N8" s="44"/>
    </row>
    <row r="9" spans="1:15" s="9" customFormat="1" ht="70.5" customHeight="1" thickBot="1">
      <c r="A9" s="1093"/>
      <c r="B9" s="1095"/>
      <c r="C9" s="1095"/>
      <c r="D9" s="1095"/>
      <c r="E9" s="1095"/>
      <c r="F9" s="610" t="s">
        <v>6</v>
      </c>
      <c r="G9" s="611" t="s">
        <v>7</v>
      </c>
      <c r="H9" s="611" t="s">
        <v>8</v>
      </c>
      <c r="I9" s="612" t="s">
        <v>9</v>
      </c>
      <c r="J9" s="1089"/>
      <c r="K9" s="560" t="s">
        <v>89</v>
      </c>
      <c r="L9" s="560" t="s">
        <v>10</v>
      </c>
      <c r="M9" s="1069"/>
    </row>
    <row r="10" spans="1:15" s="9" customFormat="1" ht="50.25" customHeight="1">
      <c r="A10" s="1070" t="s">
        <v>1249</v>
      </c>
      <c r="B10" s="732" t="s">
        <v>150</v>
      </c>
      <c r="C10" s="733" t="s">
        <v>1250</v>
      </c>
      <c r="D10" s="733" t="s">
        <v>151</v>
      </c>
      <c r="E10" s="721">
        <v>140000</v>
      </c>
      <c r="F10" s="722">
        <v>25000</v>
      </c>
      <c r="G10" s="722">
        <v>40000</v>
      </c>
      <c r="H10" s="722">
        <v>40000</v>
      </c>
      <c r="I10" s="722">
        <v>35000</v>
      </c>
      <c r="J10" s="1073" t="s">
        <v>152</v>
      </c>
      <c r="K10" s="1076"/>
      <c r="L10" s="1076" t="s">
        <v>1251</v>
      </c>
      <c r="M10" s="1079">
        <v>780241000</v>
      </c>
    </row>
    <row r="11" spans="1:15" s="197" customFormat="1" ht="50.25" customHeight="1">
      <c r="A11" s="1071"/>
      <c r="B11" s="734" t="s">
        <v>153</v>
      </c>
      <c r="C11" s="686" t="s">
        <v>1252</v>
      </c>
      <c r="D11" s="686" t="s">
        <v>154</v>
      </c>
      <c r="E11" s="721">
        <v>15000</v>
      </c>
      <c r="F11" s="723">
        <v>3000</v>
      </c>
      <c r="G11" s="723">
        <v>4500</v>
      </c>
      <c r="H11" s="723">
        <v>4500</v>
      </c>
      <c r="I11" s="723">
        <v>3000</v>
      </c>
      <c r="J11" s="1074"/>
      <c r="K11" s="1077"/>
      <c r="L11" s="1077"/>
      <c r="M11" s="1080"/>
    </row>
    <row r="12" spans="1:15" s="197" customFormat="1" ht="50.25" customHeight="1">
      <c r="A12" s="1071"/>
      <c r="B12" s="734" t="s">
        <v>155</v>
      </c>
      <c r="C12" s="686" t="s">
        <v>1253</v>
      </c>
      <c r="D12" s="686" t="s">
        <v>156</v>
      </c>
      <c r="E12" s="721">
        <v>140000</v>
      </c>
      <c r="F12" s="723">
        <v>25000</v>
      </c>
      <c r="G12" s="722">
        <v>40000</v>
      </c>
      <c r="H12" s="722">
        <v>40000</v>
      </c>
      <c r="I12" s="722">
        <v>35000</v>
      </c>
      <c r="J12" s="1075"/>
      <c r="K12" s="1077"/>
      <c r="L12" s="1077"/>
      <c r="M12" s="1080"/>
    </row>
    <row r="13" spans="1:15" s="197" customFormat="1" ht="132.75" customHeight="1">
      <c r="A13" s="1071"/>
      <c r="B13" s="734" t="s">
        <v>157</v>
      </c>
      <c r="C13" s="686" t="s">
        <v>158</v>
      </c>
      <c r="D13" s="686" t="s">
        <v>159</v>
      </c>
      <c r="E13" s="721">
        <v>1000</v>
      </c>
      <c r="F13" s="723">
        <v>250</v>
      </c>
      <c r="G13" s="723">
        <v>250</v>
      </c>
      <c r="H13" s="723">
        <v>250</v>
      </c>
      <c r="I13" s="723">
        <v>250</v>
      </c>
      <c r="J13" s="735" t="s">
        <v>160</v>
      </c>
      <c r="K13" s="1077"/>
      <c r="L13" s="1077"/>
      <c r="M13" s="1080"/>
    </row>
    <row r="14" spans="1:15" s="197" customFormat="1" ht="76.5" customHeight="1">
      <c r="A14" s="1071"/>
      <c r="B14" s="22" t="s">
        <v>161</v>
      </c>
      <c r="C14" s="686" t="s">
        <v>158</v>
      </c>
      <c r="D14" s="686" t="s">
        <v>162</v>
      </c>
      <c r="E14" s="721">
        <v>220000</v>
      </c>
      <c r="F14" s="723">
        <v>55000</v>
      </c>
      <c r="G14" s="723">
        <v>55000</v>
      </c>
      <c r="H14" s="723">
        <v>55000</v>
      </c>
      <c r="I14" s="723">
        <v>55000</v>
      </c>
      <c r="J14" s="735" t="s">
        <v>163</v>
      </c>
      <c r="K14" s="1077"/>
      <c r="L14" s="1077"/>
      <c r="M14" s="1080"/>
    </row>
    <row r="15" spans="1:15" s="2" customFormat="1" ht="102.75" customHeight="1">
      <c r="A15" s="1071"/>
      <c r="B15" s="22" t="s">
        <v>164</v>
      </c>
      <c r="C15" s="686" t="s">
        <v>1254</v>
      </c>
      <c r="D15" s="686" t="s">
        <v>165</v>
      </c>
      <c r="E15" s="721">
        <v>1200</v>
      </c>
      <c r="F15" s="724">
        <v>300</v>
      </c>
      <c r="G15" s="724">
        <v>300</v>
      </c>
      <c r="H15" s="724">
        <v>300</v>
      </c>
      <c r="I15" s="724">
        <v>300</v>
      </c>
      <c r="J15" s="735" t="s">
        <v>166</v>
      </c>
      <c r="K15" s="1077"/>
      <c r="L15" s="1077"/>
      <c r="M15" s="1080"/>
    </row>
    <row r="16" spans="1:15" s="2" customFormat="1" ht="121.5" customHeight="1">
      <c r="A16" s="1071"/>
      <c r="B16" s="734" t="s">
        <v>167</v>
      </c>
      <c r="C16" s="686" t="s">
        <v>168</v>
      </c>
      <c r="D16" s="686" t="s">
        <v>169</v>
      </c>
      <c r="E16" s="725">
        <v>25000</v>
      </c>
      <c r="F16" s="723">
        <v>5000</v>
      </c>
      <c r="G16" s="723">
        <v>7500</v>
      </c>
      <c r="H16" s="723">
        <v>7500</v>
      </c>
      <c r="I16" s="723">
        <v>5000</v>
      </c>
      <c r="J16" s="735" t="s">
        <v>170</v>
      </c>
      <c r="K16" s="1077"/>
      <c r="L16" s="1077"/>
      <c r="M16" s="1080"/>
    </row>
    <row r="17" spans="1:13" s="2" customFormat="1" ht="98.25" customHeight="1">
      <c r="A17" s="1071"/>
      <c r="B17" s="734" t="s">
        <v>171</v>
      </c>
      <c r="C17" s="736" t="s">
        <v>1255</v>
      </c>
      <c r="D17" s="686" t="s">
        <v>173</v>
      </c>
      <c r="E17" s="725">
        <v>200</v>
      </c>
      <c r="F17" s="723">
        <v>50</v>
      </c>
      <c r="G17" s="723">
        <v>50</v>
      </c>
      <c r="H17" s="723">
        <v>50</v>
      </c>
      <c r="I17" s="723">
        <v>50</v>
      </c>
      <c r="J17" s="735" t="s">
        <v>174</v>
      </c>
      <c r="K17" s="1077"/>
      <c r="L17" s="1077"/>
      <c r="M17" s="1080"/>
    </row>
    <row r="18" spans="1:13" s="2" customFormat="1" ht="91.5" customHeight="1">
      <c r="A18" s="1071"/>
      <c r="B18" s="734" t="s">
        <v>175</v>
      </c>
      <c r="C18" s="736" t="s">
        <v>1256</v>
      </c>
      <c r="D18" s="686" t="s">
        <v>176</v>
      </c>
      <c r="E18" s="725">
        <v>100</v>
      </c>
      <c r="F18" s="723">
        <v>25</v>
      </c>
      <c r="G18" s="723">
        <v>25</v>
      </c>
      <c r="H18" s="723">
        <v>25</v>
      </c>
      <c r="I18" s="723">
        <v>25</v>
      </c>
      <c r="J18" s="735" t="s">
        <v>174</v>
      </c>
      <c r="K18" s="1077"/>
      <c r="L18" s="1077"/>
      <c r="M18" s="1080"/>
    </row>
    <row r="19" spans="1:13" s="2" customFormat="1" ht="68.25" customHeight="1">
      <c r="A19" s="1071"/>
      <c r="B19" s="734" t="s">
        <v>178</v>
      </c>
      <c r="C19" s="736" t="s">
        <v>179</v>
      </c>
      <c r="D19" s="686" t="s">
        <v>180</v>
      </c>
      <c r="E19" s="725">
        <v>4200</v>
      </c>
      <c r="F19" s="723">
        <v>1050</v>
      </c>
      <c r="G19" s="723">
        <v>1050</v>
      </c>
      <c r="H19" s="723">
        <v>1050</v>
      </c>
      <c r="I19" s="723">
        <v>1050</v>
      </c>
      <c r="J19" s="735" t="s">
        <v>177</v>
      </c>
      <c r="K19" s="1077"/>
      <c r="L19" s="1077"/>
      <c r="M19" s="1080"/>
    </row>
    <row r="20" spans="1:13" s="2" customFormat="1" ht="98.25" customHeight="1">
      <c r="A20" s="1071"/>
      <c r="B20" s="734" t="s">
        <v>1257</v>
      </c>
      <c r="C20" s="734" t="s">
        <v>1258</v>
      </c>
      <c r="D20" s="686" t="s">
        <v>1259</v>
      </c>
      <c r="E20" s="725">
        <v>250</v>
      </c>
      <c r="F20" s="723">
        <v>60</v>
      </c>
      <c r="G20" s="723">
        <v>65</v>
      </c>
      <c r="H20" s="723">
        <v>65</v>
      </c>
      <c r="I20" s="723">
        <v>60</v>
      </c>
      <c r="J20" s="735" t="s">
        <v>170</v>
      </c>
      <c r="K20" s="1077"/>
      <c r="L20" s="1077"/>
      <c r="M20" s="1080"/>
    </row>
    <row r="21" spans="1:13" s="2" customFormat="1" ht="117.75" customHeight="1">
      <c r="A21" s="1071"/>
      <c r="B21" s="734" t="s">
        <v>1260</v>
      </c>
      <c r="C21" s="734" t="s">
        <v>1261</v>
      </c>
      <c r="D21" s="686" t="s">
        <v>1259</v>
      </c>
      <c r="E21" s="725">
        <v>200</v>
      </c>
      <c r="F21" s="723">
        <v>50</v>
      </c>
      <c r="G21" s="723">
        <v>50</v>
      </c>
      <c r="H21" s="723">
        <v>50</v>
      </c>
      <c r="I21" s="723">
        <v>50</v>
      </c>
      <c r="J21" s="735" t="s">
        <v>170</v>
      </c>
      <c r="K21" s="1077"/>
      <c r="L21" s="1077"/>
      <c r="M21" s="1080"/>
    </row>
    <row r="22" spans="1:13" s="2" customFormat="1" ht="107.25" customHeight="1">
      <c r="A22" s="1071"/>
      <c r="B22" s="734" t="s">
        <v>1262</v>
      </c>
      <c r="C22" s="734" t="s">
        <v>179</v>
      </c>
      <c r="D22" s="686" t="s">
        <v>1263</v>
      </c>
      <c r="E22" s="725">
        <v>8000</v>
      </c>
      <c r="F22" s="723">
        <v>2000</v>
      </c>
      <c r="G22" s="723">
        <v>2000</v>
      </c>
      <c r="H22" s="723">
        <v>2000</v>
      </c>
      <c r="I22" s="723">
        <v>2000</v>
      </c>
      <c r="J22" s="735" t="s">
        <v>170</v>
      </c>
      <c r="K22" s="1077"/>
      <c r="L22" s="1077"/>
      <c r="M22" s="1080"/>
    </row>
    <row r="23" spans="1:13" s="2" customFormat="1" ht="116.25" customHeight="1">
      <c r="A23" s="1072"/>
      <c r="B23" s="734" t="s">
        <v>1264</v>
      </c>
      <c r="C23" s="737" t="s">
        <v>172</v>
      </c>
      <c r="D23" s="686" t="s">
        <v>1265</v>
      </c>
      <c r="E23" s="725">
        <v>16500</v>
      </c>
      <c r="F23" s="723">
        <v>3500</v>
      </c>
      <c r="G23" s="723">
        <v>4500</v>
      </c>
      <c r="H23" s="723">
        <v>4500</v>
      </c>
      <c r="I23" s="723">
        <v>4000</v>
      </c>
      <c r="J23" s="686" t="s">
        <v>1266</v>
      </c>
      <c r="K23" s="1077"/>
      <c r="L23" s="1077"/>
      <c r="M23" s="1080"/>
    </row>
    <row r="24" spans="1:13" s="2" customFormat="1" ht="99" customHeight="1">
      <c r="A24" s="1071" t="s">
        <v>181</v>
      </c>
      <c r="B24" s="22" t="s">
        <v>182</v>
      </c>
      <c r="C24" s="1082" t="s">
        <v>1267</v>
      </c>
      <c r="D24" s="686" t="s">
        <v>183</v>
      </c>
      <c r="E24" s="725">
        <v>520</v>
      </c>
      <c r="F24" s="726">
        <v>110</v>
      </c>
      <c r="G24" s="723">
        <v>110</v>
      </c>
      <c r="H24" s="723">
        <v>150</v>
      </c>
      <c r="I24" s="727">
        <v>150</v>
      </c>
      <c r="J24" s="1030" t="s">
        <v>184</v>
      </c>
      <c r="K24" s="1077"/>
      <c r="L24" s="1077"/>
      <c r="M24" s="1080"/>
    </row>
    <row r="25" spans="1:13" s="2" customFormat="1" ht="99" customHeight="1">
      <c r="A25" s="1071"/>
      <c r="B25" s="22" t="s">
        <v>185</v>
      </c>
      <c r="C25" s="1083"/>
      <c r="D25" s="686" t="s">
        <v>186</v>
      </c>
      <c r="E25" s="725">
        <v>520</v>
      </c>
      <c r="F25" s="728">
        <v>110</v>
      </c>
      <c r="G25" s="724">
        <v>150</v>
      </c>
      <c r="H25" s="724">
        <v>150</v>
      </c>
      <c r="I25" s="729">
        <v>110</v>
      </c>
      <c r="J25" s="1030"/>
      <c r="K25" s="1077"/>
      <c r="L25" s="1077"/>
      <c r="M25" s="1080"/>
    </row>
    <row r="26" spans="1:13" s="2" customFormat="1" ht="151.5" customHeight="1">
      <c r="A26" s="1071"/>
      <c r="B26" s="22" t="s">
        <v>187</v>
      </c>
      <c r="C26" s="1083"/>
      <c r="D26" s="686" t="s">
        <v>188</v>
      </c>
      <c r="E26" s="730">
        <v>500</v>
      </c>
      <c r="F26" s="728">
        <v>100</v>
      </c>
      <c r="G26" s="724">
        <v>150</v>
      </c>
      <c r="H26" s="724">
        <v>150</v>
      </c>
      <c r="I26" s="729">
        <v>100</v>
      </c>
      <c r="J26" s="1030"/>
      <c r="K26" s="1077"/>
      <c r="L26" s="1077"/>
      <c r="M26" s="1080"/>
    </row>
    <row r="27" spans="1:13" s="2" customFormat="1" ht="151.5" customHeight="1">
      <c r="A27" s="1071"/>
      <c r="B27" s="22" t="s">
        <v>189</v>
      </c>
      <c r="C27" s="1083"/>
      <c r="D27" s="686" t="s">
        <v>190</v>
      </c>
      <c r="E27" s="730">
        <v>100</v>
      </c>
      <c r="F27" s="728">
        <v>25</v>
      </c>
      <c r="G27" s="724">
        <v>25</v>
      </c>
      <c r="H27" s="724">
        <v>25</v>
      </c>
      <c r="I27" s="729">
        <v>25</v>
      </c>
      <c r="J27" s="1030"/>
      <c r="K27" s="1077"/>
      <c r="L27" s="1077"/>
      <c r="M27" s="1080"/>
    </row>
    <row r="28" spans="1:13" s="2" customFormat="1" ht="151.5" customHeight="1">
      <c r="A28" s="1071"/>
      <c r="B28" s="22" t="s">
        <v>191</v>
      </c>
      <c r="C28" s="1083"/>
      <c r="D28" s="686" t="s">
        <v>192</v>
      </c>
      <c r="E28" s="730">
        <v>200</v>
      </c>
      <c r="F28" s="728">
        <v>50</v>
      </c>
      <c r="G28" s="724">
        <v>50</v>
      </c>
      <c r="H28" s="724">
        <v>50</v>
      </c>
      <c r="I28" s="729">
        <v>50</v>
      </c>
      <c r="J28" s="1030"/>
      <c r="K28" s="1077"/>
      <c r="L28" s="1077"/>
      <c r="M28" s="1080"/>
    </row>
    <row r="29" spans="1:13" s="2" customFormat="1" ht="207.75" customHeight="1">
      <c r="A29" s="1071"/>
      <c r="B29" s="738" t="s">
        <v>193</v>
      </c>
      <c r="C29" s="1084"/>
      <c r="D29" s="451" t="s">
        <v>194</v>
      </c>
      <c r="E29" s="730">
        <v>500</v>
      </c>
      <c r="F29" s="728">
        <v>100</v>
      </c>
      <c r="G29" s="724">
        <v>150</v>
      </c>
      <c r="H29" s="724">
        <v>150</v>
      </c>
      <c r="I29" s="729">
        <v>100</v>
      </c>
      <c r="J29" s="1030"/>
      <c r="K29" s="1077"/>
      <c r="L29" s="1077"/>
      <c r="M29" s="1081"/>
    </row>
    <row r="30" spans="1:13" s="2" customFormat="1" ht="83.25" customHeight="1">
      <c r="A30" s="1086" t="s">
        <v>195</v>
      </c>
      <c r="B30" s="451" t="s">
        <v>1268</v>
      </c>
      <c r="C30" s="686" t="s">
        <v>196</v>
      </c>
      <c r="D30" s="451" t="s">
        <v>197</v>
      </c>
      <c r="E30" s="725">
        <v>160000</v>
      </c>
      <c r="F30" s="726">
        <v>30000</v>
      </c>
      <c r="G30" s="723">
        <v>50000</v>
      </c>
      <c r="H30" s="723">
        <v>50000</v>
      </c>
      <c r="I30" s="727">
        <v>30000</v>
      </c>
      <c r="J30" s="978" t="s">
        <v>198</v>
      </c>
      <c r="K30" s="1077"/>
      <c r="L30" s="1077"/>
      <c r="M30" s="1085">
        <v>5000000</v>
      </c>
    </row>
    <row r="31" spans="1:13" s="2" customFormat="1" ht="83.25" customHeight="1">
      <c r="A31" s="1087"/>
      <c r="B31" s="451" t="s">
        <v>1269</v>
      </c>
      <c r="C31" s="451" t="s">
        <v>199</v>
      </c>
      <c r="D31" s="451" t="s">
        <v>200</v>
      </c>
      <c r="E31" s="731" t="s">
        <v>1270</v>
      </c>
      <c r="F31" s="726" t="s">
        <v>1270</v>
      </c>
      <c r="G31" s="723" t="s">
        <v>1270</v>
      </c>
      <c r="H31" s="723" t="s">
        <v>1270</v>
      </c>
      <c r="I31" s="727" t="s">
        <v>1270</v>
      </c>
      <c r="J31" s="978"/>
      <c r="K31" s="1077"/>
      <c r="L31" s="1077"/>
      <c r="M31" s="1085"/>
    </row>
    <row r="32" spans="1:13" s="2" customFormat="1" ht="96.75" customHeight="1">
      <c r="A32" s="741" t="s">
        <v>1271</v>
      </c>
      <c r="B32" s="451" t="s">
        <v>1272</v>
      </c>
      <c r="C32" s="451" t="s">
        <v>1273</v>
      </c>
      <c r="D32" s="451" t="s">
        <v>1274</v>
      </c>
      <c r="E32" s="451">
        <v>300</v>
      </c>
      <c r="F32" s="451">
        <v>100</v>
      </c>
      <c r="G32" s="451">
        <v>100</v>
      </c>
      <c r="H32" s="451">
        <v>50</v>
      </c>
      <c r="I32" s="451">
        <v>50</v>
      </c>
      <c r="J32" s="451" t="s">
        <v>1275</v>
      </c>
      <c r="K32" s="1078"/>
      <c r="L32" s="1078"/>
      <c r="M32" s="739">
        <v>1200000</v>
      </c>
    </row>
    <row r="33" spans="1:15" s="2" customFormat="1" ht="0.75" customHeight="1">
      <c r="A33" s="44"/>
      <c r="B33" s="44"/>
      <c r="C33" s="44"/>
      <c r="D33" s="44"/>
      <c r="E33" s="44"/>
      <c r="F33" s="44"/>
      <c r="G33" s="44"/>
      <c r="H33" s="44"/>
      <c r="I33" s="44"/>
      <c r="J33" s="44"/>
      <c r="K33" s="44"/>
      <c r="L33" s="44"/>
      <c r="M33" s="44"/>
      <c r="N33" s="184"/>
      <c r="O33" s="44"/>
    </row>
    <row r="34" spans="1:15">
      <c r="A34" s="204"/>
      <c r="B34" s="204"/>
      <c r="C34" s="204"/>
      <c r="D34" s="204"/>
      <c r="E34" s="204"/>
      <c r="F34" s="204"/>
      <c r="G34" s="204"/>
      <c r="H34" s="204"/>
      <c r="I34" s="204"/>
      <c r="J34" s="204"/>
      <c r="K34" s="204"/>
      <c r="L34" s="204"/>
      <c r="M34" s="204"/>
      <c r="N34" s="204"/>
      <c r="O34" s="204"/>
    </row>
    <row r="35" spans="1:15" s="2" customFormat="1">
      <c r="A35" s="200"/>
      <c r="B35" s="205"/>
      <c r="C35" s="200"/>
      <c r="D35" s="200"/>
      <c r="E35" s="200"/>
      <c r="F35" s="200"/>
      <c r="G35" s="200"/>
      <c r="H35" s="200"/>
      <c r="I35" s="200"/>
      <c r="J35" s="200"/>
      <c r="K35" s="200"/>
      <c r="L35" s="205"/>
      <c r="M35" s="205"/>
      <c r="N35" s="205"/>
      <c r="O35" s="205"/>
    </row>
    <row r="36" spans="1:15" s="2" customFormat="1" ht="15.75" thickBot="1">
      <c r="A36" s="200"/>
      <c r="B36" s="205"/>
      <c r="C36" s="463"/>
      <c r="D36" s="463"/>
      <c r="E36" s="207"/>
      <c r="F36" s="207"/>
      <c r="G36" s="207"/>
      <c r="H36" s="207"/>
      <c r="I36" s="207"/>
      <c r="J36" s="207"/>
      <c r="K36" s="207"/>
      <c r="L36" s="205"/>
      <c r="M36" s="205"/>
      <c r="N36" s="205"/>
      <c r="O36" s="205"/>
    </row>
    <row r="37" spans="1:15" s="2" customFormat="1" ht="15.75" thickBot="1">
      <c r="A37" s="200"/>
      <c r="B37" s="205"/>
      <c r="C37" s="861" t="s">
        <v>712</v>
      </c>
      <c r="D37" s="861"/>
      <c r="E37" s="862"/>
      <c r="F37" s="1065" t="s">
        <v>1276</v>
      </c>
      <c r="G37" s="1066"/>
      <c r="H37" s="1066"/>
      <c r="I37" s="1066"/>
      <c r="J37" s="1066"/>
      <c r="K37" s="1066"/>
      <c r="L37" s="1067"/>
      <c r="M37" s="205"/>
      <c r="N37" s="205"/>
      <c r="O37" s="205"/>
    </row>
    <row r="38" spans="1:15" s="2" customFormat="1">
      <c r="A38" s="200"/>
      <c r="B38" s="207"/>
      <c r="C38" s="463"/>
      <c r="D38" s="463"/>
      <c r="E38" s="208"/>
      <c r="F38" s="207"/>
      <c r="G38" s="207"/>
      <c r="H38" s="207"/>
      <c r="I38" s="207"/>
      <c r="J38" s="207"/>
      <c r="K38" s="208"/>
      <c r="L38" s="209"/>
      <c r="M38" s="209"/>
      <c r="N38" s="209"/>
      <c r="O38" s="207"/>
    </row>
    <row r="39" spans="1:15" s="2" customFormat="1">
      <c r="A39" s="200"/>
      <c r="B39" s="210"/>
      <c r="C39" s="210"/>
      <c r="D39" s="211"/>
      <c r="E39" s="211"/>
      <c r="F39" s="211"/>
      <c r="G39" s="211"/>
      <c r="H39" s="211"/>
      <c r="I39" s="211"/>
      <c r="J39" s="211"/>
      <c r="K39" s="211"/>
      <c r="L39" s="211"/>
      <c r="M39" s="211"/>
      <c r="N39" s="211"/>
      <c r="O39" s="211"/>
    </row>
    <row r="40" spans="1:15" s="2" customFormat="1">
      <c r="A40" s="208"/>
      <c r="B40" s="208"/>
      <c r="C40" s="204"/>
      <c r="D40" s="204"/>
      <c r="E40" s="204"/>
      <c r="F40" s="204"/>
      <c r="G40" s="204"/>
      <c r="H40" s="204"/>
      <c r="I40" s="204"/>
      <c r="J40" s="204"/>
      <c r="K40" s="204"/>
      <c r="L40" s="204"/>
      <c r="M40" s="204"/>
      <c r="N40" s="204"/>
      <c r="O40" s="212"/>
    </row>
    <row r="41" spans="1:15" s="2" customFormat="1" ht="15.75" thickBot="1">
      <c r="A41" s="208"/>
      <c r="B41" s="208"/>
      <c r="C41" s="204"/>
      <c r="D41" s="204"/>
      <c r="E41" s="204"/>
      <c r="F41" s="204"/>
      <c r="G41" s="204"/>
      <c r="H41" s="204"/>
      <c r="I41" s="204"/>
      <c r="J41" s="204"/>
      <c r="K41" s="204"/>
      <c r="L41" s="204"/>
      <c r="M41" s="204"/>
      <c r="N41" s="212"/>
      <c r="O41" s="200"/>
    </row>
    <row r="42" spans="1:15" s="2" customFormat="1" ht="36.75" customHeight="1" thickBot="1">
      <c r="A42" s="1062" t="s">
        <v>85</v>
      </c>
      <c r="B42" s="1062" t="s">
        <v>1</v>
      </c>
      <c r="C42" s="1062" t="s">
        <v>2</v>
      </c>
      <c r="D42" s="1062" t="s">
        <v>3</v>
      </c>
      <c r="E42" s="1062" t="s">
        <v>578</v>
      </c>
      <c r="F42" s="1062" t="s">
        <v>4</v>
      </c>
      <c r="G42" s="1062"/>
      <c r="H42" s="1062"/>
      <c r="I42" s="1062"/>
      <c r="J42" s="1062" t="s">
        <v>5</v>
      </c>
      <c r="K42" s="1062" t="s">
        <v>713</v>
      </c>
      <c r="L42" s="1062"/>
      <c r="M42" s="1062" t="s">
        <v>16</v>
      </c>
      <c r="N42" s="709"/>
    </row>
    <row r="43" spans="1:15" s="182" customFormat="1" ht="50.25" customHeight="1" thickBot="1">
      <c r="A43" s="1062"/>
      <c r="B43" s="1062"/>
      <c r="C43" s="1062"/>
      <c r="D43" s="1062"/>
      <c r="E43" s="1062"/>
      <c r="F43" s="613" t="s">
        <v>6</v>
      </c>
      <c r="G43" s="613" t="s">
        <v>7</v>
      </c>
      <c r="H43" s="613" t="s">
        <v>8</v>
      </c>
      <c r="I43" s="613" t="s">
        <v>9</v>
      </c>
      <c r="J43" s="1062"/>
      <c r="K43" s="613" t="s">
        <v>89</v>
      </c>
      <c r="L43" s="613" t="s">
        <v>10</v>
      </c>
      <c r="M43" s="1062"/>
    </row>
    <row r="44" spans="1:15" s="182" customFormat="1" ht="71.25" customHeight="1">
      <c r="A44" s="1063" t="s">
        <v>466</v>
      </c>
      <c r="B44" s="533" t="s">
        <v>1277</v>
      </c>
      <c r="C44" s="544" t="s">
        <v>19</v>
      </c>
      <c r="D44" s="544" t="s">
        <v>465</v>
      </c>
      <c r="E44" s="614">
        <v>1</v>
      </c>
      <c r="F44" s="546">
        <v>1</v>
      </c>
      <c r="G44" s="615"/>
      <c r="H44" s="616"/>
      <c r="I44" s="615"/>
      <c r="J44" s="544" t="s">
        <v>1278</v>
      </c>
      <c r="K44" s="617"/>
      <c r="L44" s="617"/>
      <c r="M44" s="937">
        <v>0</v>
      </c>
    </row>
    <row r="45" spans="1:15" s="183" customFormat="1" ht="45">
      <c r="A45" s="1064"/>
      <c r="B45" s="537" t="s">
        <v>1279</v>
      </c>
      <c r="C45" s="504" t="s">
        <v>19</v>
      </c>
      <c r="D45" s="504" t="s">
        <v>1280</v>
      </c>
      <c r="E45" s="534">
        <v>1</v>
      </c>
      <c r="F45" s="493">
        <v>0.5</v>
      </c>
      <c r="G45" s="493">
        <v>0.5</v>
      </c>
      <c r="H45" s="490"/>
      <c r="I45" s="493"/>
      <c r="J45" s="504" t="s">
        <v>1281</v>
      </c>
      <c r="K45" s="595"/>
      <c r="L45" s="595"/>
      <c r="M45" s="994"/>
    </row>
    <row r="46" spans="1:15" s="183" customFormat="1" ht="69.75" customHeight="1">
      <c r="A46" s="1064"/>
      <c r="B46" s="537" t="s">
        <v>1282</v>
      </c>
      <c r="C46" s="504" t="s">
        <v>19</v>
      </c>
      <c r="D46" s="504" t="s">
        <v>1280</v>
      </c>
      <c r="E46" s="534">
        <v>2</v>
      </c>
      <c r="F46" s="535"/>
      <c r="G46" s="535"/>
      <c r="H46" s="493">
        <v>0.5</v>
      </c>
      <c r="I46" s="493">
        <v>0.5</v>
      </c>
      <c r="J46" s="504" t="s">
        <v>1281</v>
      </c>
      <c r="K46" s="595"/>
      <c r="L46" s="595"/>
      <c r="M46" s="994"/>
    </row>
    <row r="47" spans="1:15" s="183" customFormat="1" ht="60" customHeight="1">
      <c r="A47" s="1058" t="s">
        <v>1283</v>
      </c>
      <c r="B47" s="26" t="s">
        <v>468</v>
      </c>
      <c r="C47" s="504" t="s">
        <v>19</v>
      </c>
      <c r="D47" s="450" t="s">
        <v>469</v>
      </c>
      <c r="E47" s="534">
        <v>1</v>
      </c>
      <c r="F47" s="535"/>
      <c r="G47" s="535"/>
      <c r="H47" s="493">
        <v>1</v>
      </c>
      <c r="I47" s="535"/>
      <c r="J47" s="504" t="s">
        <v>1284</v>
      </c>
      <c r="K47" s="498"/>
      <c r="L47" s="498"/>
      <c r="M47" s="1057">
        <v>50000</v>
      </c>
    </row>
    <row r="48" spans="1:15" s="183" customFormat="1" ht="60">
      <c r="A48" s="1058"/>
      <c r="B48" s="26" t="s">
        <v>1285</v>
      </c>
      <c r="C48" s="504" t="s">
        <v>19</v>
      </c>
      <c r="D48" s="450" t="s">
        <v>1286</v>
      </c>
      <c r="E48" s="534">
        <v>1</v>
      </c>
      <c r="F48" s="493"/>
      <c r="G48" s="493"/>
      <c r="H48" s="493"/>
      <c r="I48" s="493">
        <v>1</v>
      </c>
      <c r="J48" s="504" t="s">
        <v>1287</v>
      </c>
      <c r="K48" s="498"/>
      <c r="L48" s="498"/>
      <c r="M48" s="1057"/>
    </row>
    <row r="49" spans="1:15" s="183" customFormat="1" ht="48.75" customHeight="1">
      <c r="A49" s="1058" t="s">
        <v>1288</v>
      </c>
      <c r="B49" s="446" t="s">
        <v>145</v>
      </c>
      <c r="C49" s="450" t="s">
        <v>19</v>
      </c>
      <c r="D49" s="450" t="s">
        <v>1289</v>
      </c>
      <c r="E49" s="449">
        <v>1</v>
      </c>
      <c r="F49" s="551">
        <v>1</v>
      </c>
      <c r="G49" s="551"/>
      <c r="H49" s="551"/>
      <c r="I49" s="551"/>
      <c r="J49" s="450" t="s">
        <v>1289</v>
      </c>
      <c r="K49" s="449"/>
      <c r="L49" s="498"/>
      <c r="M49" s="1057">
        <v>100000</v>
      </c>
    </row>
    <row r="50" spans="1:15" s="183" customFormat="1" ht="48.75" customHeight="1">
      <c r="A50" s="1058"/>
      <c r="B50" s="454" t="s">
        <v>146</v>
      </c>
      <c r="C50" s="450" t="s">
        <v>19</v>
      </c>
      <c r="D50" s="450" t="s">
        <v>147</v>
      </c>
      <c r="E50" s="449">
        <v>10</v>
      </c>
      <c r="F50" s="23"/>
      <c r="G50" s="551">
        <v>0.5</v>
      </c>
      <c r="H50" s="551">
        <v>0.5</v>
      </c>
      <c r="I50" s="551"/>
      <c r="J50" s="551" t="s">
        <v>148</v>
      </c>
      <c r="K50" s="450"/>
      <c r="L50" s="498"/>
      <c r="M50" s="1057"/>
    </row>
    <row r="51" spans="1:15" s="183" customFormat="1" ht="60" customHeight="1">
      <c r="A51" s="1058" t="s">
        <v>1290</v>
      </c>
      <c r="B51" s="537" t="s">
        <v>1291</v>
      </c>
      <c r="C51" s="504" t="s">
        <v>19</v>
      </c>
      <c r="D51" s="504" t="s">
        <v>1292</v>
      </c>
      <c r="E51" s="548">
        <v>1</v>
      </c>
      <c r="F51" s="539"/>
      <c r="G51" s="493">
        <v>1</v>
      </c>
      <c r="H51" s="539"/>
      <c r="I51" s="539"/>
      <c r="J51" s="504" t="s">
        <v>1292</v>
      </c>
      <c r="K51" s="497"/>
      <c r="L51" s="497"/>
      <c r="M51" s="994">
        <v>0</v>
      </c>
    </row>
    <row r="52" spans="1:15" s="183" customFormat="1" ht="58.5" customHeight="1">
      <c r="A52" s="1058"/>
      <c r="B52" s="740" t="s">
        <v>1293</v>
      </c>
      <c r="C52" s="504" t="s">
        <v>19</v>
      </c>
      <c r="D52" s="504" t="s">
        <v>1294</v>
      </c>
      <c r="E52" s="534">
        <v>1</v>
      </c>
      <c r="F52" s="535"/>
      <c r="G52" s="535"/>
      <c r="H52" s="493">
        <v>0.5</v>
      </c>
      <c r="I52" s="535"/>
      <c r="J52" s="504" t="s">
        <v>1295</v>
      </c>
      <c r="K52" s="498"/>
      <c r="L52" s="498"/>
      <c r="M52" s="994"/>
    </row>
    <row r="53" spans="1:15" s="183" customFormat="1" ht="60">
      <c r="A53" s="1056" t="s">
        <v>1296</v>
      </c>
      <c r="B53" s="454" t="s">
        <v>1297</v>
      </c>
      <c r="C53" s="450" t="s">
        <v>19</v>
      </c>
      <c r="D53" s="450" t="s">
        <v>1298</v>
      </c>
      <c r="E53" s="449">
        <v>1</v>
      </c>
      <c r="F53" s="618">
        <v>0.5</v>
      </c>
      <c r="G53" s="551">
        <v>0.5</v>
      </c>
      <c r="H53" s="551"/>
      <c r="I53" s="551"/>
      <c r="J53" s="450" t="s">
        <v>1299</v>
      </c>
      <c r="K53" s="450"/>
      <c r="L53" s="498"/>
      <c r="M53" s="994">
        <v>0</v>
      </c>
    </row>
    <row r="54" spans="1:15" s="183" customFormat="1" ht="63.75" customHeight="1">
      <c r="A54" s="1056"/>
      <c r="B54" s="454" t="s">
        <v>1300</v>
      </c>
      <c r="C54" s="450" t="s">
        <v>19</v>
      </c>
      <c r="D54" s="505" t="s">
        <v>1301</v>
      </c>
      <c r="E54" s="449">
        <v>2</v>
      </c>
      <c r="F54" s="23"/>
      <c r="G54" s="551">
        <v>1</v>
      </c>
      <c r="H54" s="551"/>
      <c r="I54" s="551"/>
      <c r="J54" s="505" t="s">
        <v>1302</v>
      </c>
      <c r="K54" s="450"/>
      <c r="L54" s="498"/>
      <c r="M54" s="994"/>
    </row>
    <row r="55" spans="1:15" s="183" customFormat="1" ht="72" customHeight="1">
      <c r="A55" s="1056"/>
      <c r="B55" s="454" t="s">
        <v>1303</v>
      </c>
      <c r="C55" s="450" t="s">
        <v>19</v>
      </c>
      <c r="D55" s="450" t="s">
        <v>1304</v>
      </c>
      <c r="E55" s="449">
        <v>2</v>
      </c>
      <c r="F55" s="23"/>
      <c r="G55" s="551">
        <v>0.5</v>
      </c>
      <c r="H55" s="551">
        <v>0.5</v>
      </c>
      <c r="I55" s="551"/>
      <c r="J55" s="450" t="s">
        <v>1305</v>
      </c>
      <c r="K55" s="450"/>
      <c r="L55" s="498"/>
      <c r="M55" s="994"/>
    </row>
    <row r="56" spans="1:15" s="183" customFormat="1" ht="75" customHeight="1">
      <c r="A56" s="1056" t="s">
        <v>1306</v>
      </c>
      <c r="B56" s="454" t="s">
        <v>1307</v>
      </c>
      <c r="C56" s="450" t="s">
        <v>19</v>
      </c>
      <c r="D56" s="505" t="s">
        <v>1301</v>
      </c>
      <c r="E56" s="449">
        <v>2</v>
      </c>
      <c r="F56" s="551">
        <v>0.5</v>
      </c>
      <c r="G56" s="551">
        <v>0.5</v>
      </c>
      <c r="H56" s="551"/>
      <c r="I56" s="551"/>
      <c r="J56" s="505" t="s">
        <v>1302</v>
      </c>
      <c r="K56" s="450"/>
      <c r="L56" s="498"/>
      <c r="M56" s="1057">
        <v>100000</v>
      </c>
    </row>
    <row r="57" spans="1:15" s="183" customFormat="1" ht="56.25" customHeight="1">
      <c r="A57" s="1056"/>
      <c r="B57" s="454" t="s">
        <v>1308</v>
      </c>
      <c r="C57" s="450" t="s">
        <v>19</v>
      </c>
      <c r="D57" s="450" t="s">
        <v>1309</v>
      </c>
      <c r="E57" s="326">
        <v>3</v>
      </c>
      <c r="F57" s="23"/>
      <c r="G57" s="551">
        <v>1</v>
      </c>
      <c r="H57" s="551"/>
      <c r="I57" s="551"/>
      <c r="J57" s="449" t="s">
        <v>1310</v>
      </c>
      <c r="K57" s="450"/>
      <c r="L57" s="498"/>
      <c r="M57" s="1057"/>
    </row>
    <row r="58" spans="1:15" s="183" customFormat="1" ht="67.5" customHeight="1">
      <c r="A58" s="1056"/>
      <c r="B58" s="454" t="s">
        <v>1311</v>
      </c>
      <c r="C58" s="450" t="s">
        <v>19</v>
      </c>
      <c r="D58" s="450" t="s">
        <v>1312</v>
      </c>
      <c r="E58" s="326">
        <v>3</v>
      </c>
      <c r="F58" s="23"/>
      <c r="G58" s="551"/>
      <c r="H58" s="551">
        <v>0.5</v>
      </c>
      <c r="I58" s="551">
        <v>0.5</v>
      </c>
      <c r="J58" s="449" t="s">
        <v>147</v>
      </c>
      <c r="K58" s="450"/>
      <c r="L58" s="498"/>
      <c r="M58" s="1057"/>
    </row>
    <row r="59" spans="1:15" s="183" customFormat="1" ht="45" customHeight="1">
      <c r="A59" s="1058" t="s">
        <v>1313</v>
      </c>
      <c r="B59" s="454" t="s">
        <v>1314</v>
      </c>
      <c r="C59" s="450" t="s">
        <v>19</v>
      </c>
      <c r="D59" s="504" t="s">
        <v>1286</v>
      </c>
      <c r="E59" s="548">
        <v>1</v>
      </c>
      <c r="F59" s="539"/>
      <c r="G59" s="551">
        <v>0.5</v>
      </c>
      <c r="H59" s="551">
        <v>0.5</v>
      </c>
      <c r="I59" s="539"/>
      <c r="J59" s="504" t="s">
        <v>1315</v>
      </c>
      <c r="K59" s="498"/>
      <c r="L59" s="498"/>
      <c r="M59" s="1057">
        <v>2500000</v>
      </c>
    </row>
    <row r="60" spans="1:15" s="183" customFormat="1" ht="45" customHeight="1">
      <c r="A60" s="1058"/>
      <c r="B60" s="454" t="s">
        <v>1316</v>
      </c>
      <c r="C60" s="450" t="s">
        <v>19</v>
      </c>
      <c r="D60" s="505" t="s">
        <v>1302</v>
      </c>
      <c r="E60" s="548">
        <v>1</v>
      </c>
      <c r="F60" s="539"/>
      <c r="G60" s="539"/>
      <c r="H60" s="551"/>
      <c r="I60" s="551">
        <v>1</v>
      </c>
      <c r="J60" s="504" t="s">
        <v>1317</v>
      </c>
      <c r="K60" s="498"/>
      <c r="L60" s="498"/>
      <c r="M60" s="1057"/>
    </row>
    <row r="61" spans="1:15" s="183" customFormat="1">
      <c r="A61" s="44"/>
      <c r="B61" s="44"/>
      <c r="C61" s="44"/>
      <c r="D61" s="44"/>
      <c r="E61" s="44"/>
      <c r="F61" s="44"/>
      <c r="G61" s="44"/>
      <c r="H61" s="44"/>
      <c r="I61" s="44"/>
      <c r="J61" s="44"/>
      <c r="K61" s="44"/>
      <c r="L61" s="44"/>
      <c r="M61" s="44"/>
      <c r="N61" s="184"/>
      <c r="O61" s="44"/>
    </row>
    <row r="62" spans="1:15" s="183" customFormat="1">
      <c r="A62" s="44"/>
      <c r="B62" s="44"/>
      <c r="C62" s="44"/>
      <c r="D62" s="44"/>
      <c r="E62" s="44"/>
      <c r="F62" s="44"/>
      <c r="G62" s="44"/>
      <c r="H62" s="44"/>
      <c r="I62" s="44"/>
      <c r="J62" s="44"/>
      <c r="K62" s="44"/>
      <c r="L62" s="44"/>
      <c r="M62" s="44"/>
      <c r="N62" s="184"/>
      <c r="O62" s="44"/>
    </row>
    <row r="63" spans="1:15" s="183" customFormat="1">
      <c r="A63" s="204"/>
      <c r="B63" s="204"/>
      <c r="C63" s="204"/>
      <c r="D63" s="204"/>
      <c r="E63" s="204"/>
      <c r="F63" s="204"/>
      <c r="G63" s="204"/>
      <c r="H63" s="204"/>
      <c r="I63" s="204"/>
      <c r="J63" s="204"/>
      <c r="K63" s="204"/>
      <c r="L63" s="204"/>
      <c r="M63" s="204"/>
      <c r="N63" s="184"/>
      <c r="O63" s="44"/>
    </row>
    <row r="64" spans="1:15" s="183" customFormat="1">
      <c r="A64" s="742"/>
      <c r="B64" s="743"/>
      <c r="C64" s="742"/>
      <c r="D64" s="742"/>
      <c r="E64" s="742"/>
      <c r="F64" s="742"/>
      <c r="G64" s="742"/>
      <c r="H64" s="742"/>
      <c r="I64" s="742"/>
      <c r="J64" s="742"/>
      <c r="K64" s="742"/>
      <c r="L64" s="743"/>
      <c r="M64" s="743"/>
      <c r="N64" s="184"/>
      <c r="O64" s="44"/>
    </row>
    <row r="65" spans="1:15" s="183" customFormat="1" ht="15.75" thickBot="1">
      <c r="A65" s="742"/>
      <c r="B65" s="743"/>
      <c r="C65" s="684"/>
      <c r="D65" s="684"/>
      <c r="E65" s="744"/>
      <c r="F65" s="744"/>
      <c r="G65" s="744"/>
      <c r="H65" s="744"/>
      <c r="I65" s="744"/>
      <c r="J65" s="744"/>
      <c r="K65" s="744"/>
      <c r="L65" s="743"/>
      <c r="M65" s="743"/>
      <c r="N65" s="184"/>
      <c r="O65" s="44"/>
    </row>
    <row r="66" spans="1:15" s="183" customFormat="1" ht="15.75" thickBot="1">
      <c r="A66" s="742"/>
      <c r="B66" s="743"/>
      <c r="C66" s="861" t="s">
        <v>712</v>
      </c>
      <c r="D66" s="861"/>
      <c r="E66" s="862"/>
      <c r="F66" s="1059" t="s">
        <v>1318</v>
      </c>
      <c r="G66" s="1060"/>
      <c r="H66" s="1060"/>
      <c r="I66" s="1060"/>
      <c r="J66" s="1060"/>
      <c r="K66" s="1060"/>
      <c r="L66" s="1061"/>
      <c r="M66" s="743"/>
      <c r="N66" s="184"/>
      <c r="O66" s="44"/>
    </row>
    <row r="67" spans="1:15" s="183" customFormat="1">
      <c r="A67" s="742"/>
      <c r="B67" s="744"/>
      <c r="C67" s="684"/>
      <c r="D67" s="684"/>
      <c r="E67" s="591"/>
      <c r="F67" s="744"/>
      <c r="G67" s="744"/>
      <c r="H67" s="744"/>
      <c r="I67" s="744"/>
      <c r="J67" s="744"/>
      <c r="K67" s="591"/>
      <c r="L67" s="749"/>
      <c r="M67" s="744"/>
      <c r="N67" s="184"/>
      <c r="O67" s="44"/>
    </row>
    <row r="68" spans="1:15" s="183" customFormat="1" ht="52.5" customHeight="1">
      <c r="A68" s="742"/>
      <c r="B68" s="684"/>
      <c r="C68" s="684"/>
      <c r="D68" s="745"/>
      <c r="E68" s="745"/>
      <c r="F68" s="745"/>
      <c r="G68" s="745"/>
      <c r="H68" s="745"/>
      <c r="I68" s="745"/>
      <c r="J68" s="745"/>
      <c r="K68" s="745"/>
      <c r="L68" s="745"/>
      <c r="M68" s="745"/>
      <c r="N68" s="184"/>
      <c r="O68" s="44"/>
    </row>
    <row r="69" spans="1:15" s="8" customFormat="1" ht="55.5" customHeight="1">
      <c r="A69" s="1055" t="s">
        <v>85</v>
      </c>
      <c r="B69" s="1055" t="s">
        <v>1</v>
      </c>
      <c r="C69" s="1055" t="s">
        <v>2</v>
      </c>
      <c r="D69" s="1055" t="s">
        <v>3</v>
      </c>
      <c r="E69" s="1055" t="s">
        <v>473</v>
      </c>
      <c r="F69" s="1055" t="s">
        <v>4</v>
      </c>
      <c r="G69" s="1055"/>
      <c r="H69" s="1055"/>
      <c r="I69" s="1055"/>
      <c r="J69" s="1055" t="s">
        <v>5</v>
      </c>
      <c r="K69" s="1055" t="s">
        <v>474</v>
      </c>
      <c r="L69" s="1055"/>
      <c r="M69" s="1055" t="s">
        <v>16</v>
      </c>
      <c r="N69" s="184"/>
      <c r="O69" s="44"/>
    </row>
    <row r="70" spans="1:15">
      <c r="A70" s="1055"/>
      <c r="B70" s="1055"/>
      <c r="C70" s="1055"/>
      <c r="D70" s="1055"/>
      <c r="E70" s="1055"/>
      <c r="F70" s="699" t="s">
        <v>6</v>
      </c>
      <c r="G70" s="699" t="s">
        <v>7</v>
      </c>
      <c r="H70" s="699" t="s">
        <v>8</v>
      </c>
      <c r="I70" s="699" t="s">
        <v>9</v>
      </c>
      <c r="J70" s="1055"/>
      <c r="K70" s="699" t="s">
        <v>89</v>
      </c>
      <c r="L70" s="699" t="s">
        <v>10</v>
      </c>
      <c r="M70" s="1055"/>
    </row>
    <row r="71" spans="1:15" ht="48.75" customHeight="1">
      <c r="A71" s="1043" t="s">
        <v>1319</v>
      </c>
      <c r="B71" s="446" t="s">
        <v>1320</v>
      </c>
      <c r="C71" s="449" t="s">
        <v>1321</v>
      </c>
      <c r="D71" s="692" t="s">
        <v>109</v>
      </c>
      <c r="E71" s="750">
        <v>36</v>
      </c>
      <c r="F71" s="747">
        <v>9</v>
      </c>
      <c r="G71" s="748">
        <v>10</v>
      </c>
      <c r="H71" s="748">
        <v>10</v>
      </c>
      <c r="I71" s="748">
        <v>7</v>
      </c>
      <c r="J71" s="449" t="s">
        <v>110</v>
      </c>
      <c r="K71" s="595"/>
      <c r="L71" s="595"/>
      <c r="M71" s="1045">
        <v>320000</v>
      </c>
    </row>
    <row r="72" spans="1:15" ht="66.75" customHeight="1">
      <c r="A72" s="1044"/>
      <c r="B72" s="446" t="s">
        <v>1322</v>
      </c>
      <c r="C72" s="449" t="s">
        <v>1321</v>
      </c>
      <c r="D72" s="692" t="s">
        <v>109</v>
      </c>
      <c r="E72" s="750">
        <v>36</v>
      </c>
      <c r="F72" s="747">
        <v>9</v>
      </c>
      <c r="G72" s="748">
        <v>10</v>
      </c>
      <c r="H72" s="748">
        <v>10</v>
      </c>
      <c r="I72" s="748">
        <v>7</v>
      </c>
      <c r="J72" s="449" t="s">
        <v>1323</v>
      </c>
      <c r="K72" s="595"/>
      <c r="L72" s="595"/>
      <c r="M72" s="1045"/>
    </row>
    <row r="73" spans="1:15" ht="56.25" customHeight="1">
      <c r="A73" s="1046" t="s">
        <v>1324</v>
      </c>
      <c r="B73" s="751" t="s">
        <v>1325</v>
      </c>
      <c r="C73" s="449" t="s">
        <v>1321</v>
      </c>
      <c r="D73" s="692" t="s">
        <v>1326</v>
      </c>
      <c r="E73" s="750">
        <v>800</v>
      </c>
      <c r="F73" s="492">
        <v>0.25</v>
      </c>
      <c r="G73" s="492">
        <v>0.25</v>
      </c>
      <c r="H73" s="492">
        <v>0.25</v>
      </c>
      <c r="I73" s="492">
        <v>0.25</v>
      </c>
      <c r="J73" s="449" t="s">
        <v>1323</v>
      </c>
      <c r="K73" s="595"/>
      <c r="L73" s="595"/>
      <c r="M73" s="1048">
        <v>7264000</v>
      </c>
    </row>
    <row r="74" spans="1:15" ht="103.5" customHeight="1">
      <c r="A74" s="1047"/>
      <c r="B74" s="751" t="s">
        <v>1327</v>
      </c>
      <c r="C74" s="449" t="s">
        <v>1321</v>
      </c>
      <c r="D74" s="692" t="s">
        <v>1328</v>
      </c>
      <c r="E74" s="752">
        <v>10000</v>
      </c>
      <c r="F74" s="492">
        <v>0.25</v>
      </c>
      <c r="G74" s="492">
        <v>0.25</v>
      </c>
      <c r="H74" s="492">
        <v>0.25</v>
      </c>
      <c r="I74" s="492">
        <v>0.25</v>
      </c>
      <c r="J74" s="449" t="s">
        <v>1329</v>
      </c>
      <c r="K74" s="595"/>
      <c r="L74" s="595"/>
      <c r="M74" s="1049"/>
    </row>
    <row r="75" spans="1:15" ht="73.5" customHeight="1">
      <c r="A75" s="1047"/>
      <c r="B75" s="751" t="s">
        <v>1330</v>
      </c>
      <c r="C75" s="449" t="s">
        <v>1321</v>
      </c>
      <c r="D75" s="449" t="s">
        <v>1331</v>
      </c>
      <c r="E75" s="752">
        <v>2000</v>
      </c>
      <c r="F75" s="492">
        <v>0.25</v>
      </c>
      <c r="G75" s="492">
        <v>0.25</v>
      </c>
      <c r="H75" s="492">
        <v>0.25</v>
      </c>
      <c r="I75" s="492">
        <v>0.25</v>
      </c>
      <c r="J75" s="449" t="s">
        <v>1323</v>
      </c>
      <c r="K75" s="595"/>
      <c r="L75" s="595"/>
      <c r="M75" s="1049"/>
    </row>
    <row r="76" spans="1:15" ht="57.75" customHeight="1">
      <c r="A76" s="1050" t="s">
        <v>1332</v>
      </c>
      <c r="B76" s="446" t="s">
        <v>1333</v>
      </c>
      <c r="C76" s="449" t="s">
        <v>1321</v>
      </c>
      <c r="D76" s="451" t="s">
        <v>1334</v>
      </c>
      <c r="E76" s="753">
        <v>24</v>
      </c>
      <c r="F76" s="754">
        <v>6</v>
      </c>
      <c r="G76" s="755">
        <v>6</v>
      </c>
      <c r="H76" s="755">
        <v>6</v>
      </c>
      <c r="I76" s="755">
        <v>6</v>
      </c>
      <c r="J76" s="449" t="s">
        <v>1335</v>
      </c>
      <c r="K76" s="685"/>
      <c r="L76" s="685"/>
      <c r="M76" s="1048">
        <v>16121733</v>
      </c>
    </row>
    <row r="77" spans="1:15" ht="61.5" customHeight="1">
      <c r="A77" s="1051"/>
      <c r="B77" s="446" t="s">
        <v>1336</v>
      </c>
      <c r="C77" s="449" t="s">
        <v>1321</v>
      </c>
      <c r="D77" s="451" t="s">
        <v>1337</v>
      </c>
      <c r="E77" s="756">
        <v>1000</v>
      </c>
      <c r="F77" s="492">
        <v>0.25</v>
      </c>
      <c r="G77" s="492">
        <v>0.25</v>
      </c>
      <c r="H77" s="492">
        <v>0.25</v>
      </c>
      <c r="I77" s="492">
        <v>0.25</v>
      </c>
      <c r="J77" s="449" t="s">
        <v>1338</v>
      </c>
      <c r="K77" s="685"/>
      <c r="L77" s="685"/>
      <c r="M77" s="1049"/>
    </row>
    <row r="78" spans="1:15" ht="64.5" customHeight="1">
      <c r="A78" s="1052"/>
      <c r="B78" s="446" t="s">
        <v>1339</v>
      </c>
      <c r="C78" s="449" t="s">
        <v>1321</v>
      </c>
      <c r="D78" s="692" t="s">
        <v>1340</v>
      </c>
      <c r="E78" s="756">
        <v>11000</v>
      </c>
      <c r="F78" s="492">
        <v>0.25</v>
      </c>
      <c r="G78" s="492">
        <v>0.25</v>
      </c>
      <c r="H78" s="492">
        <v>0.25</v>
      </c>
      <c r="I78" s="492">
        <v>0.25</v>
      </c>
      <c r="J78" s="449" t="s">
        <v>1338</v>
      </c>
      <c r="K78" s="685"/>
      <c r="L78" s="685"/>
      <c r="M78" s="1053"/>
    </row>
    <row r="79" spans="1:15" ht="45" customHeight="1">
      <c r="A79" s="1050" t="s">
        <v>1341</v>
      </c>
      <c r="B79" s="446" t="s">
        <v>1342</v>
      </c>
      <c r="C79" s="449" t="s">
        <v>1321</v>
      </c>
      <c r="D79" s="451" t="s">
        <v>1343</v>
      </c>
      <c r="E79" s="753">
        <v>30</v>
      </c>
      <c r="F79" s="754">
        <v>5</v>
      </c>
      <c r="G79" s="755">
        <v>10</v>
      </c>
      <c r="H79" s="755">
        <v>10</v>
      </c>
      <c r="I79" s="755">
        <v>5</v>
      </c>
      <c r="J79" s="449" t="s">
        <v>1344</v>
      </c>
      <c r="K79" s="685"/>
      <c r="L79" s="685"/>
      <c r="M79" s="1048">
        <v>40050000</v>
      </c>
    </row>
    <row r="80" spans="1:15" ht="77.25" customHeight="1">
      <c r="A80" s="1051"/>
      <c r="B80" s="446" t="s">
        <v>1345</v>
      </c>
      <c r="C80" s="449" t="s">
        <v>1321</v>
      </c>
      <c r="D80" s="692" t="s">
        <v>1346</v>
      </c>
      <c r="E80" s="756">
        <v>150000</v>
      </c>
      <c r="F80" s="492">
        <v>0.25</v>
      </c>
      <c r="G80" s="492">
        <v>0.25</v>
      </c>
      <c r="H80" s="492">
        <v>0.25</v>
      </c>
      <c r="I80" s="492">
        <v>0.25</v>
      </c>
      <c r="J80" s="449" t="s">
        <v>1338</v>
      </c>
      <c r="K80" s="685"/>
      <c r="L80" s="685"/>
      <c r="M80" s="1049"/>
    </row>
    <row r="81" spans="1:13" ht="66.75" customHeight="1">
      <c r="A81" s="1052"/>
      <c r="B81" s="446" t="s">
        <v>1347</v>
      </c>
      <c r="C81" s="449" t="s">
        <v>1321</v>
      </c>
      <c r="D81" s="451" t="s">
        <v>1348</v>
      </c>
      <c r="E81" s="756">
        <v>1200</v>
      </c>
      <c r="F81" s="492">
        <v>0.25</v>
      </c>
      <c r="G81" s="492">
        <v>0.25</v>
      </c>
      <c r="H81" s="492">
        <v>0.25</v>
      </c>
      <c r="I81" s="492">
        <v>0.25</v>
      </c>
      <c r="J81" s="449" t="s">
        <v>1338</v>
      </c>
      <c r="K81" s="685"/>
      <c r="L81" s="685"/>
      <c r="M81" s="1049"/>
    </row>
    <row r="82" spans="1:13" ht="30">
      <c r="A82" s="1046" t="s">
        <v>1349</v>
      </c>
      <c r="B82" s="454" t="s">
        <v>1350</v>
      </c>
      <c r="C82" s="449" t="s">
        <v>1351</v>
      </c>
      <c r="D82" s="449" t="s">
        <v>1352</v>
      </c>
      <c r="E82" s="449">
        <v>50</v>
      </c>
      <c r="F82" s="747">
        <v>10</v>
      </c>
      <c r="G82" s="748">
        <v>14</v>
      </c>
      <c r="H82" s="748">
        <v>14</v>
      </c>
      <c r="I82" s="748">
        <v>12</v>
      </c>
      <c r="J82" s="757" t="s">
        <v>21</v>
      </c>
      <c r="K82" s="758"/>
      <c r="L82" s="758"/>
      <c r="M82" s="759">
        <v>1456475</v>
      </c>
    </row>
    <row r="83" spans="1:13" ht="80.25" customHeight="1">
      <c r="A83" s="1054"/>
      <c r="B83" s="454" t="s">
        <v>1353</v>
      </c>
      <c r="C83" s="449" t="s">
        <v>1351</v>
      </c>
      <c r="D83" s="449" t="s">
        <v>1354</v>
      </c>
      <c r="E83" s="449">
        <v>5</v>
      </c>
      <c r="F83" s="747">
        <v>1</v>
      </c>
      <c r="G83" s="748">
        <v>1</v>
      </c>
      <c r="H83" s="748">
        <v>2</v>
      </c>
      <c r="I83" s="748">
        <v>1</v>
      </c>
      <c r="J83" s="757" t="s">
        <v>1355</v>
      </c>
      <c r="K83" s="758"/>
      <c r="L83" s="758"/>
      <c r="M83" s="759">
        <v>3500000</v>
      </c>
    </row>
    <row r="84" spans="1:13" ht="84.75" customHeight="1">
      <c r="A84" s="760" t="s">
        <v>1356</v>
      </c>
      <c r="B84" s="738"/>
      <c r="C84" s="761" t="s">
        <v>111</v>
      </c>
      <c r="D84" s="761" t="s">
        <v>112</v>
      </c>
      <c r="E84" s="449">
        <v>200</v>
      </c>
      <c r="F84" s="747">
        <v>25</v>
      </c>
      <c r="G84" s="748">
        <v>25</v>
      </c>
      <c r="H84" s="748">
        <v>25</v>
      </c>
      <c r="I84" s="748">
        <v>25</v>
      </c>
      <c r="J84" s="449" t="s">
        <v>1357</v>
      </c>
      <c r="K84" s="758"/>
      <c r="L84" s="758"/>
      <c r="M84" s="601">
        <v>600838.19999999995</v>
      </c>
    </row>
    <row r="85" spans="1:13" ht="76.5" customHeight="1">
      <c r="A85" s="1105" t="s">
        <v>1358</v>
      </c>
      <c r="B85" s="738" t="s">
        <v>1359</v>
      </c>
      <c r="C85" s="761" t="s">
        <v>1360</v>
      </c>
      <c r="D85" s="761" t="s">
        <v>1361</v>
      </c>
      <c r="E85" s="449">
        <v>50</v>
      </c>
      <c r="F85" s="747">
        <v>10</v>
      </c>
      <c r="G85" s="748">
        <v>15</v>
      </c>
      <c r="H85" s="748">
        <v>15</v>
      </c>
      <c r="I85" s="748">
        <v>10</v>
      </c>
      <c r="J85" s="449" t="s">
        <v>113</v>
      </c>
      <c r="K85" s="758"/>
      <c r="L85" s="758"/>
      <c r="M85" s="759">
        <v>515141.49300000002</v>
      </c>
    </row>
    <row r="86" spans="1:13" ht="39.75" customHeight="1">
      <c r="A86" s="1106"/>
      <c r="B86" s="738" t="s">
        <v>1362</v>
      </c>
      <c r="C86" s="761" t="s">
        <v>1360</v>
      </c>
      <c r="D86" s="761" t="s">
        <v>112</v>
      </c>
      <c r="E86" s="449">
        <v>30</v>
      </c>
      <c r="F86" s="747">
        <v>8</v>
      </c>
      <c r="G86" s="748">
        <v>8</v>
      </c>
      <c r="H86" s="748">
        <v>12</v>
      </c>
      <c r="I86" s="748">
        <v>2</v>
      </c>
      <c r="J86" s="449" t="s">
        <v>1355</v>
      </c>
      <c r="K86" s="758"/>
      <c r="L86" s="758"/>
      <c r="M86" s="759">
        <v>310000</v>
      </c>
    </row>
    <row r="87" spans="1:13" ht="53.25" customHeight="1">
      <c r="A87" s="1107" t="s">
        <v>1363</v>
      </c>
      <c r="B87" s="738" t="s">
        <v>1364</v>
      </c>
      <c r="C87" s="761" t="s">
        <v>1365</v>
      </c>
      <c r="D87" s="761" t="s">
        <v>1366</v>
      </c>
      <c r="E87" s="449">
        <v>15</v>
      </c>
      <c r="F87" s="747">
        <v>3</v>
      </c>
      <c r="G87" s="748">
        <v>5</v>
      </c>
      <c r="H87" s="748">
        <v>4</v>
      </c>
      <c r="I87" s="748">
        <v>4</v>
      </c>
      <c r="J87" s="449" t="s">
        <v>1367</v>
      </c>
      <c r="K87" s="758"/>
      <c r="L87" s="758"/>
      <c r="M87" s="601">
        <v>611202</v>
      </c>
    </row>
    <row r="88" spans="1:13" ht="78.75" customHeight="1">
      <c r="A88" s="1108"/>
      <c r="B88" s="738" t="s">
        <v>1368</v>
      </c>
      <c r="C88" s="761" t="s">
        <v>1365</v>
      </c>
      <c r="D88" s="761" t="s">
        <v>1366</v>
      </c>
      <c r="E88" s="449">
        <v>15</v>
      </c>
      <c r="F88" s="747">
        <v>3</v>
      </c>
      <c r="G88" s="748">
        <v>5</v>
      </c>
      <c r="H88" s="748">
        <v>4</v>
      </c>
      <c r="I88" s="748">
        <v>4</v>
      </c>
      <c r="J88" s="449" t="s">
        <v>21</v>
      </c>
      <c r="K88" s="758"/>
      <c r="L88" s="758"/>
      <c r="M88" s="601">
        <v>611202</v>
      </c>
    </row>
    <row r="89" spans="1:13" ht="45">
      <c r="A89" s="1050" t="s">
        <v>1369</v>
      </c>
      <c r="B89" s="738" t="s">
        <v>1364</v>
      </c>
      <c r="C89" s="761" t="s">
        <v>1351</v>
      </c>
      <c r="D89" s="761" t="s">
        <v>112</v>
      </c>
      <c r="E89" s="449">
        <v>15</v>
      </c>
      <c r="F89" s="747">
        <v>3</v>
      </c>
      <c r="G89" s="748">
        <v>4</v>
      </c>
      <c r="H89" s="748">
        <v>5</v>
      </c>
      <c r="I89" s="748">
        <v>3</v>
      </c>
      <c r="J89" s="753" t="s">
        <v>114</v>
      </c>
      <c r="K89" s="758"/>
      <c r="L89" s="758"/>
      <c r="M89" s="601">
        <v>150000</v>
      </c>
    </row>
    <row r="90" spans="1:13" ht="78" customHeight="1">
      <c r="A90" s="1052"/>
      <c r="B90" s="738" t="s">
        <v>1370</v>
      </c>
      <c r="C90" s="761" t="s">
        <v>1351</v>
      </c>
      <c r="D90" s="761" t="s">
        <v>112</v>
      </c>
      <c r="E90" s="449">
        <v>1</v>
      </c>
      <c r="F90" s="747">
        <v>1</v>
      </c>
      <c r="G90" s="748">
        <v>0</v>
      </c>
      <c r="H90" s="748">
        <v>0</v>
      </c>
      <c r="I90" s="748">
        <v>0</v>
      </c>
      <c r="J90" s="753" t="s">
        <v>114</v>
      </c>
      <c r="K90" s="758"/>
      <c r="L90" s="758"/>
      <c r="M90" s="601">
        <v>10000</v>
      </c>
    </row>
    <row r="91" spans="1:13" ht="45">
      <c r="A91" s="1109" t="s">
        <v>1371</v>
      </c>
      <c r="B91" s="762" t="s">
        <v>1372</v>
      </c>
      <c r="C91" s="763" t="s">
        <v>1373</v>
      </c>
      <c r="D91" s="763" t="s">
        <v>117</v>
      </c>
      <c r="E91" s="764">
        <v>20</v>
      </c>
      <c r="F91" s="763">
        <v>5</v>
      </c>
      <c r="G91" s="763">
        <v>5</v>
      </c>
      <c r="H91" s="763">
        <v>5</v>
      </c>
      <c r="I91" s="763">
        <v>5</v>
      </c>
      <c r="J91" s="763" t="s">
        <v>1374</v>
      </c>
      <c r="K91" s="765"/>
      <c r="L91" s="765"/>
      <c r="M91" s="759">
        <v>220500</v>
      </c>
    </row>
    <row r="92" spans="1:13" ht="141.75" customHeight="1">
      <c r="A92" s="1110"/>
      <c r="B92" s="763" t="s">
        <v>1375</v>
      </c>
      <c r="C92" s="763" t="s">
        <v>1373</v>
      </c>
      <c r="D92" s="763" t="s">
        <v>117</v>
      </c>
      <c r="E92" s="764">
        <v>15</v>
      </c>
      <c r="F92" s="763">
        <v>3</v>
      </c>
      <c r="G92" s="763">
        <v>4</v>
      </c>
      <c r="H92" s="763">
        <v>4</v>
      </c>
      <c r="I92" s="763">
        <v>3</v>
      </c>
      <c r="J92" s="763" t="s">
        <v>1376</v>
      </c>
      <c r="K92" s="765"/>
      <c r="L92" s="765"/>
      <c r="M92" s="759">
        <v>150750.20000000001</v>
      </c>
    </row>
    <row r="93" spans="1:13" ht="76.5" customHeight="1">
      <c r="A93" s="1111"/>
      <c r="B93" s="763" t="s">
        <v>1377</v>
      </c>
      <c r="C93" s="763" t="s">
        <v>1373</v>
      </c>
      <c r="D93" s="763" t="s">
        <v>117</v>
      </c>
      <c r="E93" s="764">
        <v>20</v>
      </c>
      <c r="F93" s="763">
        <v>5</v>
      </c>
      <c r="G93" s="763">
        <v>5</v>
      </c>
      <c r="H93" s="763">
        <v>5</v>
      </c>
      <c r="I93" s="763">
        <v>5</v>
      </c>
      <c r="J93" s="763" t="s">
        <v>1378</v>
      </c>
      <c r="K93" s="765"/>
      <c r="L93" s="765"/>
      <c r="M93" s="759">
        <v>220500</v>
      </c>
    </row>
    <row r="94" spans="1:13" ht="53.25" customHeight="1">
      <c r="A94" s="1112" t="s">
        <v>1379</v>
      </c>
      <c r="B94" s="758" t="s">
        <v>1380</v>
      </c>
      <c r="C94" s="763" t="s">
        <v>1373</v>
      </c>
      <c r="D94" s="758" t="s">
        <v>1381</v>
      </c>
      <c r="E94" s="758">
        <v>42</v>
      </c>
      <c r="F94" s="758">
        <v>5</v>
      </c>
      <c r="G94" s="758">
        <v>5</v>
      </c>
      <c r="H94" s="758">
        <v>10</v>
      </c>
      <c r="I94" s="758">
        <v>5</v>
      </c>
      <c r="J94" s="758" t="s">
        <v>1382</v>
      </c>
      <c r="K94" s="758"/>
      <c r="L94" s="758"/>
      <c r="M94" s="758"/>
    </row>
    <row r="95" spans="1:13" ht="46.5" customHeight="1">
      <c r="A95" s="1113"/>
      <c r="B95" s="758" t="s">
        <v>1383</v>
      </c>
      <c r="C95" s="763" t="s">
        <v>1373</v>
      </c>
      <c r="D95" s="758" t="s">
        <v>1381</v>
      </c>
      <c r="E95" s="758">
        <v>33</v>
      </c>
      <c r="F95" s="758">
        <v>5</v>
      </c>
      <c r="G95" s="758">
        <v>10</v>
      </c>
      <c r="H95" s="758">
        <v>10</v>
      </c>
      <c r="I95" s="758">
        <v>8</v>
      </c>
      <c r="J95" s="758" t="s">
        <v>1382</v>
      </c>
      <c r="K95" s="758"/>
      <c r="L95" s="758"/>
      <c r="M95" s="758"/>
    </row>
    <row r="96" spans="1:13" ht="51.75" customHeight="1">
      <c r="A96" s="1113"/>
      <c r="B96" s="758" t="s">
        <v>1384</v>
      </c>
      <c r="C96" s="763" t="s">
        <v>1373</v>
      </c>
      <c r="D96" s="758" t="s">
        <v>1381</v>
      </c>
      <c r="E96" s="758">
        <v>40</v>
      </c>
      <c r="F96" s="758">
        <v>10</v>
      </c>
      <c r="G96" s="758">
        <v>10</v>
      </c>
      <c r="H96" s="758">
        <v>10</v>
      </c>
      <c r="I96" s="758">
        <v>10</v>
      </c>
      <c r="J96" s="758" t="s">
        <v>1382</v>
      </c>
      <c r="K96" s="758"/>
      <c r="L96" s="758"/>
      <c r="M96" s="758"/>
    </row>
    <row r="97" spans="1:13" ht="48" customHeight="1">
      <c r="A97" s="1113"/>
      <c r="B97" s="758" t="s">
        <v>1385</v>
      </c>
      <c r="C97" s="763" t="s">
        <v>1373</v>
      </c>
      <c r="D97" s="758" t="s">
        <v>1381</v>
      </c>
      <c r="E97" s="758">
        <v>4</v>
      </c>
      <c r="F97" s="758">
        <v>1</v>
      </c>
      <c r="G97" s="758">
        <v>1</v>
      </c>
      <c r="H97" s="758">
        <v>1</v>
      </c>
      <c r="I97" s="758">
        <v>1</v>
      </c>
      <c r="J97" s="758" t="s">
        <v>1382</v>
      </c>
      <c r="K97" s="758"/>
      <c r="L97" s="758"/>
      <c r="M97" s="758"/>
    </row>
    <row r="98" spans="1:13" ht="48.75" customHeight="1">
      <c r="A98" s="1113"/>
      <c r="B98" s="758" t="s">
        <v>1386</v>
      </c>
      <c r="C98" s="763" t="s">
        <v>1373</v>
      </c>
      <c r="D98" s="758" t="s">
        <v>1381</v>
      </c>
      <c r="E98" s="758">
        <v>7</v>
      </c>
      <c r="F98" s="758">
        <v>2</v>
      </c>
      <c r="G98" s="758">
        <v>2</v>
      </c>
      <c r="H98" s="758">
        <v>2</v>
      </c>
      <c r="I98" s="758">
        <v>1</v>
      </c>
      <c r="J98" s="758" t="s">
        <v>1382</v>
      </c>
      <c r="K98" s="758"/>
      <c r="L98" s="758"/>
      <c r="M98" s="758"/>
    </row>
    <row r="99" spans="1:13" ht="48" customHeight="1">
      <c r="A99" s="1113"/>
      <c r="B99" s="758" t="s">
        <v>1387</v>
      </c>
      <c r="C99" s="763" t="s">
        <v>1373</v>
      </c>
      <c r="D99" s="758" t="s">
        <v>1381</v>
      </c>
      <c r="E99" s="758">
        <v>45</v>
      </c>
      <c r="F99" s="758">
        <v>10</v>
      </c>
      <c r="G99" s="758">
        <v>15</v>
      </c>
      <c r="H99" s="758">
        <v>10</v>
      </c>
      <c r="I99" s="758">
        <v>10</v>
      </c>
      <c r="J99" s="758" t="s">
        <v>1382</v>
      </c>
      <c r="K99" s="758"/>
      <c r="L99" s="758"/>
      <c r="M99" s="758"/>
    </row>
    <row r="100" spans="1:13" ht="36" customHeight="1">
      <c r="A100" s="1113"/>
      <c r="B100" s="758" t="s">
        <v>1388</v>
      </c>
      <c r="C100" s="763" t="s">
        <v>1373</v>
      </c>
      <c r="D100" s="758" t="s">
        <v>1381</v>
      </c>
      <c r="E100" s="758">
        <v>75</v>
      </c>
      <c r="F100" s="758">
        <v>20</v>
      </c>
      <c r="G100" s="758">
        <v>15</v>
      </c>
      <c r="H100" s="758">
        <v>20</v>
      </c>
      <c r="I100" s="758">
        <v>15</v>
      </c>
      <c r="J100" s="758" t="s">
        <v>1389</v>
      </c>
      <c r="K100" s="758"/>
      <c r="L100" s="758"/>
      <c r="M100" s="758"/>
    </row>
    <row r="101" spans="1:13" ht="43.5" customHeight="1">
      <c r="A101" s="1114"/>
      <c r="B101" s="758" t="s">
        <v>1390</v>
      </c>
      <c r="C101" s="763" t="s">
        <v>1373</v>
      </c>
      <c r="D101" s="758" t="s">
        <v>1381</v>
      </c>
      <c r="E101" s="758">
        <v>500</v>
      </c>
      <c r="F101" s="758">
        <v>100</v>
      </c>
      <c r="G101" s="758">
        <v>150</v>
      </c>
      <c r="H101" s="758">
        <v>150</v>
      </c>
      <c r="I101" s="758">
        <v>100</v>
      </c>
      <c r="J101" s="758" t="s">
        <v>1382</v>
      </c>
      <c r="K101" s="758"/>
      <c r="L101" s="758"/>
      <c r="M101" s="758"/>
    </row>
    <row r="102" spans="1:13" ht="53.25" customHeight="1">
      <c r="A102" s="766" t="s">
        <v>1391</v>
      </c>
      <c r="B102" s="758" t="s">
        <v>1392</v>
      </c>
      <c r="C102" s="763" t="s">
        <v>1373</v>
      </c>
      <c r="D102" s="758" t="s">
        <v>1393</v>
      </c>
      <c r="E102" s="758">
        <v>5</v>
      </c>
      <c r="F102" s="758">
        <v>1</v>
      </c>
      <c r="G102" s="758">
        <v>1</v>
      </c>
      <c r="H102" s="758">
        <v>1</v>
      </c>
      <c r="I102" s="758">
        <v>1</v>
      </c>
      <c r="J102" s="758" t="s">
        <v>1394</v>
      </c>
      <c r="K102" s="758"/>
      <c r="L102" s="758"/>
      <c r="M102" s="758"/>
    </row>
    <row r="103" spans="1:13">
      <c r="A103" s="200"/>
      <c r="B103" s="200"/>
      <c r="C103" s="200"/>
      <c r="D103" s="200"/>
      <c r="E103" s="200"/>
      <c r="F103" s="200"/>
      <c r="G103" s="200"/>
      <c r="H103" s="200"/>
      <c r="I103" s="200"/>
      <c r="J103" s="200"/>
      <c r="K103" s="200"/>
      <c r="L103" s="200"/>
      <c r="M103" s="619">
        <f>SUM(M71:M102)</f>
        <v>72112341.893000007</v>
      </c>
    </row>
    <row r="105" spans="1:13">
      <c r="A105" s="200"/>
      <c r="B105" s="205"/>
      <c r="C105" s="200"/>
      <c r="D105" s="200"/>
      <c r="E105" s="200"/>
      <c r="F105" s="200"/>
      <c r="G105" s="200"/>
      <c r="H105" s="200"/>
      <c r="I105" s="200"/>
      <c r="J105" s="200"/>
      <c r="K105" s="200"/>
      <c r="L105" s="205"/>
      <c r="M105" s="205"/>
    </row>
    <row r="106" spans="1:13" ht="15.75" thickBot="1">
      <c r="A106" s="200"/>
      <c r="B106" s="205"/>
      <c r="C106" s="463"/>
      <c r="D106" s="463"/>
      <c r="E106" s="207"/>
      <c r="F106" s="207"/>
      <c r="G106" s="207"/>
      <c r="H106" s="207"/>
      <c r="I106" s="207"/>
      <c r="J106" s="207"/>
      <c r="K106" s="207"/>
      <c r="L106" s="205"/>
      <c r="M106" s="205"/>
    </row>
    <row r="107" spans="1:13" ht="39.75" customHeight="1" thickBot="1">
      <c r="A107" s="200"/>
      <c r="B107" s="205"/>
      <c r="C107" s="861" t="s">
        <v>712</v>
      </c>
      <c r="D107" s="861"/>
      <c r="E107" s="862"/>
      <c r="F107" s="931" t="s">
        <v>1395</v>
      </c>
      <c r="G107" s="932"/>
      <c r="H107" s="932"/>
      <c r="I107" s="932"/>
      <c r="J107" s="932"/>
      <c r="K107" s="932"/>
      <c r="L107" s="933"/>
      <c r="M107" s="205"/>
    </row>
    <row r="108" spans="1:13" ht="28.5" customHeight="1">
      <c r="A108" s="200"/>
      <c r="B108" s="207"/>
      <c r="C108" s="463"/>
      <c r="D108" s="463"/>
      <c r="E108" s="208"/>
      <c r="F108" s="207"/>
      <c r="G108" s="207"/>
      <c r="H108" s="207"/>
      <c r="I108" s="207"/>
      <c r="J108" s="207"/>
      <c r="K108" s="208"/>
      <c r="L108" s="209"/>
      <c r="M108" s="207"/>
    </row>
    <row r="109" spans="1:13" ht="50.25" customHeight="1" thickBot="1">
      <c r="A109" s="208"/>
      <c r="B109" s="208"/>
      <c r="C109" s="204"/>
      <c r="D109" s="204"/>
      <c r="E109" s="204"/>
      <c r="F109" s="204"/>
      <c r="G109" s="204"/>
      <c r="H109" s="204"/>
      <c r="I109" s="204"/>
      <c r="J109" s="204"/>
      <c r="K109" s="204"/>
      <c r="L109" s="204"/>
      <c r="M109" s="200"/>
    </row>
    <row r="110" spans="1:13" ht="30" customHeight="1" thickBot="1">
      <c r="A110" s="866" t="s">
        <v>85</v>
      </c>
      <c r="B110" s="868" t="s">
        <v>1</v>
      </c>
      <c r="C110" s="868" t="s">
        <v>2</v>
      </c>
      <c r="D110" s="868" t="s">
        <v>3</v>
      </c>
      <c r="E110" s="870" t="s">
        <v>473</v>
      </c>
      <c r="F110" s="872" t="s">
        <v>4</v>
      </c>
      <c r="G110" s="873"/>
      <c r="H110" s="873"/>
      <c r="I110" s="874"/>
      <c r="J110" s="866" t="s">
        <v>5</v>
      </c>
      <c r="K110" s="876" t="s">
        <v>1088</v>
      </c>
      <c r="L110" s="877"/>
      <c r="M110" s="874" t="s">
        <v>16</v>
      </c>
    </row>
    <row r="111" spans="1:13" ht="24.75" customHeight="1" thickBot="1">
      <c r="A111" s="875"/>
      <c r="B111" s="869"/>
      <c r="C111" s="869"/>
      <c r="D111" s="869"/>
      <c r="E111" s="871"/>
      <c r="F111" s="203" t="s">
        <v>6</v>
      </c>
      <c r="G111" s="202" t="s">
        <v>7</v>
      </c>
      <c r="H111" s="202" t="s">
        <v>8</v>
      </c>
      <c r="I111" s="201" t="s">
        <v>9</v>
      </c>
      <c r="J111" s="875"/>
      <c r="K111" s="620" t="s">
        <v>89</v>
      </c>
      <c r="L111" s="445" t="s">
        <v>10</v>
      </c>
      <c r="M111" s="1020"/>
    </row>
    <row r="112" spans="1:13" ht="64.5" customHeight="1">
      <c r="A112" s="1099" t="s">
        <v>118</v>
      </c>
      <c r="B112" s="790" t="s">
        <v>119</v>
      </c>
      <c r="C112" s="690" t="s">
        <v>1396</v>
      </c>
      <c r="D112" s="690" t="s">
        <v>26</v>
      </c>
      <c r="E112" s="791">
        <v>800000</v>
      </c>
      <c r="F112" s="792">
        <v>200000</v>
      </c>
      <c r="G112" s="792">
        <v>200000</v>
      </c>
      <c r="H112" s="792">
        <v>200000</v>
      </c>
      <c r="I112" s="792">
        <v>200000</v>
      </c>
      <c r="J112" s="688" t="s">
        <v>1397</v>
      </c>
      <c r="K112" s="966" t="s">
        <v>1398</v>
      </c>
      <c r="L112" s="967" t="s">
        <v>1399</v>
      </c>
      <c r="M112" s="1101">
        <v>42000000</v>
      </c>
    </row>
    <row r="113" spans="1:13" ht="36.75" customHeight="1">
      <c r="A113" s="1099"/>
      <c r="B113" s="26" t="s">
        <v>1400</v>
      </c>
      <c r="C113" s="692" t="s">
        <v>1396</v>
      </c>
      <c r="D113" s="692" t="s">
        <v>26</v>
      </c>
      <c r="E113" s="621">
        <v>50000</v>
      </c>
      <c r="F113" s="622">
        <v>10000</v>
      </c>
      <c r="G113" s="622">
        <v>15000</v>
      </c>
      <c r="H113" s="622">
        <v>15000</v>
      </c>
      <c r="I113" s="622">
        <v>10000</v>
      </c>
      <c r="J113" s="694" t="s">
        <v>1397</v>
      </c>
      <c r="K113" s="967"/>
      <c r="L113" s="998"/>
      <c r="M113" s="1102"/>
    </row>
    <row r="114" spans="1:13" ht="83.25" customHeight="1">
      <c r="A114" s="1099"/>
      <c r="B114" s="26" t="s">
        <v>1401</v>
      </c>
      <c r="C114" s="692" t="s">
        <v>1396</v>
      </c>
      <c r="D114" s="692" t="s">
        <v>27</v>
      </c>
      <c r="E114" s="621">
        <v>850000</v>
      </c>
      <c r="F114" s="622">
        <v>210000</v>
      </c>
      <c r="G114" s="622">
        <v>215000</v>
      </c>
      <c r="H114" s="622">
        <v>215000</v>
      </c>
      <c r="I114" s="622">
        <v>210000</v>
      </c>
      <c r="J114" s="694" t="s">
        <v>1402</v>
      </c>
      <c r="K114" s="967"/>
      <c r="L114" s="997" t="s">
        <v>1403</v>
      </c>
      <c r="M114" s="1102"/>
    </row>
    <row r="115" spans="1:13" ht="85.5" customHeight="1">
      <c r="A115" s="1099"/>
      <c r="B115" s="26" t="s">
        <v>1404</v>
      </c>
      <c r="C115" s="692" t="s">
        <v>1396</v>
      </c>
      <c r="D115" s="692" t="s">
        <v>28</v>
      </c>
      <c r="E115" s="793">
        <v>1</v>
      </c>
      <c r="F115" s="793">
        <v>0.15</v>
      </c>
      <c r="G115" s="793">
        <v>0.35</v>
      </c>
      <c r="H115" s="793">
        <v>0.35</v>
      </c>
      <c r="I115" s="793">
        <v>0.15</v>
      </c>
      <c r="J115" s="694" t="s">
        <v>1405</v>
      </c>
      <c r="K115" s="967"/>
      <c r="L115" s="967"/>
      <c r="M115" s="1102"/>
    </row>
    <row r="116" spans="1:13" ht="73.5" customHeight="1">
      <c r="A116" s="1100"/>
      <c r="B116" s="751" t="s">
        <v>1406</v>
      </c>
      <c r="C116" s="692" t="s">
        <v>1396</v>
      </c>
      <c r="D116" s="449" t="s">
        <v>124</v>
      </c>
      <c r="E116" s="793">
        <v>1</v>
      </c>
      <c r="F116" s="794">
        <v>1</v>
      </c>
      <c r="G116" s="746"/>
      <c r="H116" s="746"/>
      <c r="I116" s="746"/>
      <c r="J116" s="694" t="s">
        <v>1407</v>
      </c>
      <c r="K116" s="967"/>
      <c r="L116" s="998"/>
      <c r="M116" s="1102"/>
    </row>
    <row r="117" spans="1:13" ht="98.25" customHeight="1">
      <c r="A117" s="795"/>
      <c r="B117" s="751" t="s">
        <v>1408</v>
      </c>
      <c r="C117" s="692" t="s">
        <v>1396</v>
      </c>
      <c r="D117" s="449" t="s">
        <v>124</v>
      </c>
      <c r="E117" s="793">
        <v>1</v>
      </c>
      <c r="F117" s="746"/>
      <c r="G117" s="794">
        <v>1</v>
      </c>
      <c r="H117" s="746"/>
      <c r="I117" s="746"/>
      <c r="J117" s="694" t="s">
        <v>1407</v>
      </c>
      <c r="K117" s="967"/>
      <c r="L117" s="691"/>
      <c r="M117" s="1102"/>
    </row>
    <row r="118" spans="1:13" ht="80.25" customHeight="1">
      <c r="A118" s="795"/>
      <c r="B118" s="751" t="s">
        <v>1409</v>
      </c>
      <c r="C118" s="692" t="s">
        <v>1396</v>
      </c>
      <c r="D118" s="449" t="s">
        <v>124</v>
      </c>
      <c r="E118" s="793">
        <v>1</v>
      </c>
      <c r="F118" s="746"/>
      <c r="G118" s="746"/>
      <c r="H118" s="746"/>
      <c r="I118" s="794">
        <v>1</v>
      </c>
      <c r="J118" s="694" t="s">
        <v>1407</v>
      </c>
      <c r="K118" s="998"/>
      <c r="L118" s="691"/>
      <c r="M118" s="1102"/>
    </row>
    <row r="119" spans="1:13" ht="98.25" customHeight="1">
      <c r="A119" s="1104" t="s">
        <v>1410</v>
      </c>
      <c r="B119" s="454" t="s">
        <v>1411</v>
      </c>
      <c r="C119" s="449" t="s">
        <v>1396</v>
      </c>
      <c r="D119" s="449" t="s">
        <v>24</v>
      </c>
      <c r="E119" s="793">
        <v>1</v>
      </c>
      <c r="F119" s="794">
        <v>0.2</v>
      </c>
      <c r="G119" s="794">
        <v>0.3</v>
      </c>
      <c r="H119" s="794">
        <v>0.3</v>
      </c>
      <c r="I119" s="794">
        <v>0.2</v>
      </c>
      <c r="J119" s="692" t="s">
        <v>1412</v>
      </c>
      <c r="K119" s="449" t="s">
        <v>1398</v>
      </c>
      <c r="L119" s="988" t="s">
        <v>1413</v>
      </c>
      <c r="M119" s="1102"/>
    </row>
    <row r="120" spans="1:13" ht="106.5" customHeight="1">
      <c r="A120" s="1104"/>
      <c r="B120" s="454" t="s">
        <v>1414</v>
      </c>
      <c r="C120" s="449" t="s">
        <v>1396</v>
      </c>
      <c r="D120" s="449" t="s">
        <v>25</v>
      </c>
      <c r="E120" s="794">
        <v>1</v>
      </c>
      <c r="F120" s="794">
        <v>0.2</v>
      </c>
      <c r="G120" s="794">
        <v>0.3</v>
      </c>
      <c r="H120" s="794">
        <v>0.3</v>
      </c>
      <c r="I120" s="794">
        <v>0.2</v>
      </c>
      <c r="J120" s="788" t="s">
        <v>1415</v>
      </c>
      <c r="K120" s="692"/>
      <c r="L120" s="989"/>
      <c r="M120" s="1103"/>
    </row>
    <row r="121" spans="1:13" ht="104.25" customHeight="1"/>
    <row r="122" spans="1:13" ht="95.25" customHeight="1"/>
    <row r="123" spans="1:13" ht="15" customHeight="1">
      <c r="A123"/>
      <c r="B123"/>
      <c r="C123"/>
      <c r="D123"/>
      <c r="E123"/>
      <c r="F123"/>
      <c r="G123"/>
      <c r="H123"/>
      <c r="I123"/>
      <c r="J123"/>
      <c r="K123"/>
      <c r="L123"/>
      <c r="M123"/>
    </row>
    <row r="124" spans="1:13" ht="15" customHeight="1" thickBot="1">
      <c r="A124"/>
      <c r="B124"/>
      <c r="C124"/>
      <c r="D124"/>
      <c r="E124"/>
      <c r="F124"/>
      <c r="G124"/>
      <c r="H124"/>
      <c r="I124"/>
      <c r="J124"/>
      <c r="K124"/>
      <c r="L124"/>
      <c r="M124"/>
    </row>
    <row r="125" spans="1:13" ht="18.75" thickBot="1">
      <c r="A125"/>
      <c r="B125"/>
      <c r="C125"/>
      <c r="D125" s="861" t="s">
        <v>712</v>
      </c>
      <c r="E125" s="861"/>
      <c r="F125" s="862"/>
      <c r="G125" s="863" t="s">
        <v>11</v>
      </c>
      <c r="H125" s="864"/>
      <c r="I125" s="864"/>
      <c r="J125" s="864"/>
      <c r="K125" s="864"/>
      <c r="L125" s="864"/>
      <c r="M125" s="865"/>
    </row>
    <row r="126" spans="1:13" ht="60" customHeight="1" thickBot="1">
      <c r="A126"/>
      <c r="B126"/>
      <c r="C126"/>
      <c r="D126"/>
      <c r="E126"/>
      <c r="F126"/>
      <c r="G126"/>
      <c r="H126"/>
      <c r="I126"/>
      <c r="J126"/>
      <c r="K126"/>
      <c r="L126"/>
      <c r="M126"/>
    </row>
    <row r="127" spans="1:13" ht="15.75" thickBot="1">
      <c r="A127" s="1115" t="s">
        <v>85</v>
      </c>
      <c r="B127" s="1117" t="s">
        <v>1</v>
      </c>
      <c r="C127" s="1117" t="s">
        <v>2</v>
      </c>
      <c r="D127" s="1117" t="s">
        <v>3</v>
      </c>
      <c r="E127" s="1119" t="s">
        <v>473</v>
      </c>
      <c r="F127" s="1121" t="s">
        <v>4</v>
      </c>
      <c r="G127" s="1122"/>
      <c r="H127" s="1122"/>
      <c r="I127" s="1123"/>
      <c r="J127" s="1115" t="s">
        <v>5</v>
      </c>
      <c r="K127" s="1125" t="s">
        <v>474</v>
      </c>
      <c r="L127" s="1126"/>
      <c r="M127" s="1115" t="s">
        <v>16</v>
      </c>
    </row>
    <row r="128" spans="1:13" ht="60" customHeight="1" thickBot="1">
      <c r="A128" s="1116"/>
      <c r="B128" s="1118"/>
      <c r="C128" s="1118"/>
      <c r="D128" s="1118"/>
      <c r="E128" s="1120"/>
      <c r="F128" s="636" t="s">
        <v>6</v>
      </c>
      <c r="G128" s="637" t="s">
        <v>7</v>
      </c>
      <c r="H128" s="637" t="s">
        <v>8</v>
      </c>
      <c r="I128" s="638" t="s">
        <v>9</v>
      </c>
      <c r="J128" s="1124"/>
      <c r="K128" s="639" t="s">
        <v>89</v>
      </c>
      <c r="L128" s="639" t="s">
        <v>10</v>
      </c>
      <c r="M128" s="1124"/>
    </row>
    <row r="129" spans="1:13" ht="75">
      <c r="A129" s="1138" t="s">
        <v>1416</v>
      </c>
      <c r="B129" s="640" t="s">
        <v>1417</v>
      </c>
      <c r="C129" s="641" t="s">
        <v>11</v>
      </c>
      <c r="D129" s="642" t="s">
        <v>1418</v>
      </c>
      <c r="E129" s="643">
        <v>12</v>
      </c>
      <c r="F129" s="641">
        <v>3</v>
      </c>
      <c r="G129" s="641">
        <v>3</v>
      </c>
      <c r="H129" s="641">
        <v>3</v>
      </c>
      <c r="I129" s="641">
        <v>3</v>
      </c>
      <c r="J129" s="641" t="s">
        <v>1419</v>
      </c>
      <c r="K129" s="641" t="s">
        <v>1420</v>
      </c>
      <c r="L129" s="1140"/>
      <c r="M129" s="642"/>
    </row>
    <row r="130" spans="1:13" ht="110.25" customHeight="1">
      <c r="A130" s="1138"/>
      <c r="B130" s="642" t="s">
        <v>1421</v>
      </c>
      <c r="C130" s="641" t="s">
        <v>11</v>
      </c>
      <c r="D130" s="642" t="s">
        <v>1422</v>
      </c>
      <c r="E130" s="643">
        <v>4</v>
      </c>
      <c r="F130" s="641">
        <v>0</v>
      </c>
      <c r="G130" s="641">
        <v>2</v>
      </c>
      <c r="H130" s="641">
        <v>0</v>
      </c>
      <c r="I130" s="641">
        <v>2</v>
      </c>
      <c r="J130" s="641" t="s">
        <v>1419</v>
      </c>
      <c r="K130" s="641" t="s">
        <v>1420</v>
      </c>
      <c r="L130" s="1140"/>
      <c r="M130" s="642"/>
    </row>
    <row r="131" spans="1:13" ht="116.25" customHeight="1">
      <c r="A131" s="1138"/>
      <c r="B131" s="644" t="s">
        <v>1423</v>
      </c>
      <c r="C131" s="641" t="s">
        <v>11</v>
      </c>
      <c r="D131" s="641" t="s">
        <v>1424</v>
      </c>
      <c r="E131" s="641">
        <v>20</v>
      </c>
      <c r="F131" s="641">
        <v>4</v>
      </c>
      <c r="G131" s="641">
        <v>5</v>
      </c>
      <c r="H131" s="641">
        <v>6</v>
      </c>
      <c r="I131" s="641">
        <v>5</v>
      </c>
      <c r="J131" s="641" t="s">
        <v>1425</v>
      </c>
      <c r="K131" s="641" t="s">
        <v>1420</v>
      </c>
      <c r="L131" s="1140"/>
      <c r="M131" s="643"/>
    </row>
    <row r="132" spans="1:13" ht="75">
      <c r="A132" s="1138"/>
      <c r="B132" s="640" t="s">
        <v>1426</v>
      </c>
      <c r="C132" s="641" t="s">
        <v>1427</v>
      </c>
      <c r="D132" s="640" t="s">
        <v>1428</v>
      </c>
      <c r="E132" s="641">
        <v>1</v>
      </c>
      <c r="F132" s="641">
        <v>0</v>
      </c>
      <c r="G132" s="641">
        <v>1</v>
      </c>
      <c r="H132" s="641">
        <v>0</v>
      </c>
      <c r="I132" s="641">
        <v>0</v>
      </c>
      <c r="J132" s="641" t="s">
        <v>1429</v>
      </c>
      <c r="K132" s="641" t="s">
        <v>1420</v>
      </c>
      <c r="L132" s="1140"/>
      <c r="M132" s="641"/>
    </row>
    <row r="133" spans="1:13" ht="114" customHeight="1">
      <c r="A133" s="1139"/>
      <c r="B133" s="640" t="s">
        <v>1430</v>
      </c>
      <c r="C133" s="641" t="s">
        <v>11</v>
      </c>
      <c r="D133" s="641" t="s">
        <v>1431</v>
      </c>
      <c r="E133" s="641" t="s">
        <v>1432</v>
      </c>
      <c r="F133" s="645">
        <v>0.25</v>
      </c>
      <c r="G133" s="645">
        <v>0.75</v>
      </c>
      <c r="H133" s="645">
        <v>0</v>
      </c>
      <c r="I133" s="645">
        <v>0</v>
      </c>
      <c r="J133" s="641" t="s">
        <v>1433</v>
      </c>
      <c r="K133" s="643" t="s">
        <v>1420</v>
      </c>
      <c r="L133" s="1141"/>
      <c r="M133" s="642"/>
    </row>
    <row r="134" spans="1:13" ht="60">
      <c r="A134" s="1142" t="s">
        <v>1434</v>
      </c>
      <c r="B134" s="640" t="s">
        <v>1435</v>
      </c>
      <c r="C134" s="641" t="s">
        <v>11</v>
      </c>
      <c r="D134" s="646" t="s">
        <v>1436</v>
      </c>
      <c r="E134" s="643">
        <v>4</v>
      </c>
      <c r="F134" s="641">
        <v>1</v>
      </c>
      <c r="G134" s="641">
        <v>1</v>
      </c>
      <c r="H134" s="641">
        <v>1</v>
      </c>
      <c r="I134" s="641">
        <v>1</v>
      </c>
      <c r="J134" s="641" t="s">
        <v>1437</v>
      </c>
      <c r="K134" s="641" t="s">
        <v>1438</v>
      </c>
      <c r="L134" s="1143" t="s">
        <v>1439</v>
      </c>
      <c r="M134" s="646"/>
    </row>
    <row r="135" spans="1:13" ht="93.75" customHeight="1">
      <c r="A135" s="1142"/>
      <c r="B135" s="640" t="s">
        <v>1440</v>
      </c>
      <c r="C135" s="641" t="s">
        <v>11</v>
      </c>
      <c r="D135" s="646" t="s">
        <v>1441</v>
      </c>
      <c r="E135" s="641" t="s">
        <v>1442</v>
      </c>
      <c r="F135" s="641">
        <v>750</v>
      </c>
      <c r="G135" s="641">
        <v>750</v>
      </c>
      <c r="H135" s="641">
        <v>750</v>
      </c>
      <c r="I135" s="641">
        <v>750</v>
      </c>
      <c r="J135" s="641" t="s">
        <v>1443</v>
      </c>
      <c r="K135" s="641" t="s">
        <v>1438</v>
      </c>
      <c r="L135" s="1140"/>
      <c r="M135" s="647"/>
    </row>
    <row r="136" spans="1:13" ht="116.25" customHeight="1">
      <c r="A136" s="1142"/>
      <c r="B136" s="640" t="s">
        <v>1444</v>
      </c>
      <c r="C136" s="641" t="s">
        <v>11</v>
      </c>
      <c r="D136" s="641" t="s">
        <v>1445</v>
      </c>
      <c r="E136" s="641">
        <v>20</v>
      </c>
      <c r="F136" s="648">
        <v>5</v>
      </c>
      <c r="G136" s="648">
        <v>5</v>
      </c>
      <c r="H136" s="648">
        <v>5</v>
      </c>
      <c r="I136" s="648">
        <v>5</v>
      </c>
      <c r="J136" s="641" t="s">
        <v>1446</v>
      </c>
      <c r="K136" s="641" t="s">
        <v>1438</v>
      </c>
      <c r="L136" s="1140"/>
      <c r="M136" s="642"/>
    </row>
    <row r="137" spans="1:13" ht="72.75" customHeight="1">
      <c r="A137" s="1142"/>
      <c r="B137" s="649" t="s">
        <v>1447</v>
      </c>
      <c r="C137" s="641" t="s">
        <v>11</v>
      </c>
      <c r="D137" s="650" t="s">
        <v>1448</v>
      </c>
      <c r="E137" s="651">
        <v>20</v>
      </c>
      <c r="F137" s="648">
        <v>3</v>
      </c>
      <c r="G137" s="648">
        <v>5</v>
      </c>
      <c r="H137" s="648">
        <v>6</v>
      </c>
      <c r="I137" s="648">
        <v>6</v>
      </c>
      <c r="J137" s="652" t="s">
        <v>1449</v>
      </c>
      <c r="K137" s="641" t="s">
        <v>1438</v>
      </c>
      <c r="L137" s="1140"/>
      <c r="M137" s="653"/>
    </row>
    <row r="138" spans="1:13" ht="75" customHeight="1">
      <c r="A138" s="1142"/>
      <c r="B138" s="649" t="s">
        <v>1450</v>
      </c>
      <c r="C138" s="641" t="s">
        <v>11</v>
      </c>
      <c r="D138" s="650" t="s">
        <v>1451</v>
      </c>
      <c r="E138" s="641">
        <v>1</v>
      </c>
      <c r="F138" s="648">
        <v>1</v>
      </c>
      <c r="G138" s="648">
        <v>0</v>
      </c>
      <c r="H138" s="648">
        <v>0</v>
      </c>
      <c r="I138" s="648">
        <v>0</v>
      </c>
      <c r="J138" s="652" t="s">
        <v>1452</v>
      </c>
      <c r="K138" s="641" t="s">
        <v>1438</v>
      </c>
      <c r="L138" s="1140"/>
      <c r="M138" s="647"/>
    </row>
    <row r="139" spans="1:13" ht="138.75" customHeight="1">
      <c r="A139" s="1142"/>
      <c r="B139" s="649" t="s">
        <v>1453</v>
      </c>
      <c r="C139" s="641" t="s">
        <v>11</v>
      </c>
      <c r="D139" s="654" t="s">
        <v>1454</v>
      </c>
      <c r="E139" s="655">
        <v>2</v>
      </c>
      <c r="F139" s="648">
        <v>0</v>
      </c>
      <c r="G139" s="648">
        <v>1</v>
      </c>
      <c r="H139" s="648">
        <v>0</v>
      </c>
      <c r="I139" s="648">
        <v>1</v>
      </c>
      <c r="J139" s="652" t="s">
        <v>1455</v>
      </c>
      <c r="K139" s="641" t="s">
        <v>1438</v>
      </c>
      <c r="L139" s="1140"/>
      <c r="M139" s="656"/>
    </row>
    <row r="140" spans="1:13" ht="77.25" customHeight="1">
      <c r="A140" s="1142"/>
      <c r="B140" s="649" t="s">
        <v>1456</v>
      </c>
      <c r="C140" s="641" t="s">
        <v>11</v>
      </c>
      <c r="D140" s="654" t="s">
        <v>1457</v>
      </c>
      <c r="E140" s="655">
        <v>2</v>
      </c>
      <c r="F140" s="648">
        <v>1</v>
      </c>
      <c r="G140" s="648">
        <v>0</v>
      </c>
      <c r="H140" s="648">
        <v>1</v>
      </c>
      <c r="I140" s="648">
        <v>0</v>
      </c>
      <c r="J140" s="652" t="s">
        <v>1458</v>
      </c>
      <c r="K140" s="641" t="s">
        <v>1438</v>
      </c>
      <c r="L140" s="1140"/>
      <c r="M140" s="656"/>
    </row>
    <row r="141" spans="1:13" ht="113.25" customHeight="1">
      <c r="A141" s="1142"/>
      <c r="B141" s="657" t="s">
        <v>1459</v>
      </c>
      <c r="C141" s="641" t="s">
        <v>11</v>
      </c>
      <c r="D141" s="654" t="s">
        <v>1460</v>
      </c>
      <c r="E141" s="650">
        <v>8</v>
      </c>
      <c r="F141" s="648">
        <v>2</v>
      </c>
      <c r="G141" s="648">
        <v>2</v>
      </c>
      <c r="H141" s="648">
        <v>2</v>
      </c>
      <c r="I141" s="648">
        <v>2</v>
      </c>
      <c r="J141" s="658" t="s">
        <v>1461</v>
      </c>
      <c r="K141" s="641" t="s">
        <v>1438</v>
      </c>
      <c r="L141" s="1140"/>
      <c r="M141" s="659"/>
    </row>
    <row r="142" spans="1:13" ht="81.75" customHeight="1">
      <c r="A142" s="1142"/>
      <c r="B142" s="657" t="s">
        <v>1462</v>
      </c>
      <c r="C142" s="641" t="s">
        <v>11</v>
      </c>
      <c r="D142" s="654" t="s">
        <v>1463</v>
      </c>
      <c r="E142" s="650">
        <v>5</v>
      </c>
      <c r="F142" s="648">
        <v>0</v>
      </c>
      <c r="G142" s="648">
        <v>0</v>
      </c>
      <c r="H142" s="648">
        <v>2</v>
      </c>
      <c r="I142" s="648">
        <v>3</v>
      </c>
      <c r="J142" s="652" t="s">
        <v>1449</v>
      </c>
      <c r="K142" s="641" t="s">
        <v>1438</v>
      </c>
      <c r="L142" s="1140"/>
      <c r="M142" s="659"/>
    </row>
    <row r="143" spans="1:13" ht="96.75" customHeight="1">
      <c r="A143" s="1142"/>
      <c r="B143" s="657" t="s">
        <v>1464</v>
      </c>
      <c r="C143" s="641" t="s">
        <v>11</v>
      </c>
      <c r="D143" s="654" t="s">
        <v>1465</v>
      </c>
      <c r="E143" s="650">
        <v>4000</v>
      </c>
      <c r="F143" s="648">
        <v>1000</v>
      </c>
      <c r="G143" s="648">
        <v>1000</v>
      </c>
      <c r="H143" s="648">
        <v>1000</v>
      </c>
      <c r="I143" s="648">
        <v>1000</v>
      </c>
      <c r="J143" s="652" t="s">
        <v>1449</v>
      </c>
      <c r="K143" s="641" t="s">
        <v>1438</v>
      </c>
      <c r="L143" s="1140"/>
      <c r="M143" s="659"/>
    </row>
    <row r="144" spans="1:13" ht="98.25" customHeight="1">
      <c r="A144" s="1144" t="s">
        <v>1466</v>
      </c>
      <c r="B144" s="649" t="s">
        <v>1467</v>
      </c>
      <c r="C144" s="641" t="s">
        <v>11</v>
      </c>
      <c r="D144" s="652" t="s">
        <v>1468</v>
      </c>
      <c r="E144" s="650">
        <v>40</v>
      </c>
      <c r="F144" s="648">
        <v>10</v>
      </c>
      <c r="G144" s="648">
        <v>10</v>
      </c>
      <c r="H144" s="648">
        <v>10</v>
      </c>
      <c r="I144" s="648">
        <v>10</v>
      </c>
      <c r="J144" s="652" t="s">
        <v>1449</v>
      </c>
      <c r="K144" s="641" t="s">
        <v>1438</v>
      </c>
      <c r="L144" s="1147" t="s">
        <v>1439</v>
      </c>
      <c r="M144" s="659"/>
    </row>
    <row r="145" spans="1:15" ht="106.5" customHeight="1">
      <c r="A145" s="1145"/>
      <c r="B145" s="649" t="s">
        <v>1469</v>
      </c>
      <c r="C145" s="641" t="s">
        <v>11</v>
      </c>
      <c r="D145" s="650" t="s">
        <v>1470</v>
      </c>
      <c r="E145" s="660">
        <v>1</v>
      </c>
      <c r="F145" s="661">
        <v>0.25</v>
      </c>
      <c r="G145" s="661">
        <v>0.25</v>
      </c>
      <c r="H145" s="661">
        <v>0.25</v>
      </c>
      <c r="I145" s="661">
        <v>0.25</v>
      </c>
      <c r="J145" s="658" t="s">
        <v>1449</v>
      </c>
      <c r="K145" s="641" t="s">
        <v>1438</v>
      </c>
      <c r="L145" s="1148"/>
      <c r="M145" s="659"/>
    </row>
    <row r="146" spans="1:15" ht="126" customHeight="1">
      <c r="A146" s="1146"/>
      <c r="B146" s="649" t="s">
        <v>1471</v>
      </c>
      <c r="C146" s="641" t="s">
        <v>11</v>
      </c>
      <c r="D146" s="662" t="s">
        <v>1472</v>
      </c>
      <c r="E146" s="663" t="s">
        <v>1473</v>
      </c>
      <c r="F146" s="648">
        <v>1500</v>
      </c>
      <c r="G146" s="648">
        <v>1000</v>
      </c>
      <c r="H146" s="648">
        <v>1500</v>
      </c>
      <c r="I146" s="648">
        <v>3000</v>
      </c>
      <c r="J146" s="652" t="s">
        <v>1449</v>
      </c>
      <c r="K146" s="641" t="s">
        <v>1438</v>
      </c>
      <c r="L146" s="1148"/>
      <c r="M146" s="666"/>
    </row>
    <row r="147" spans="1:15" ht="71.25" customHeight="1">
      <c r="A147" s="1150" t="s">
        <v>1474</v>
      </c>
      <c r="B147" s="767" t="s">
        <v>1475</v>
      </c>
      <c r="C147" s="641" t="s">
        <v>11</v>
      </c>
      <c r="D147" s="664" t="s">
        <v>1476</v>
      </c>
      <c r="E147" s="665">
        <v>1600</v>
      </c>
      <c r="F147" s="664">
        <v>450</v>
      </c>
      <c r="G147" s="664">
        <v>600</v>
      </c>
      <c r="H147" s="664">
        <v>400</v>
      </c>
      <c r="I147" s="664">
        <v>150</v>
      </c>
      <c r="J147" s="652" t="s">
        <v>1477</v>
      </c>
      <c r="K147" s="641" t="s">
        <v>1438</v>
      </c>
      <c r="L147" s="1148"/>
      <c r="M147" s="666"/>
    </row>
    <row r="148" spans="1:15" ht="76.5" customHeight="1">
      <c r="A148" s="1151"/>
      <c r="B148" s="599" t="s">
        <v>1478</v>
      </c>
      <c r="C148" s="641" t="s">
        <v>11</v>
      </c>
      <c r="D148" s="761" t="s">
        <v>1479</v>
      </c>
      <c r="E148" s="769">
        <v>32</v>
      </c>
      <c r="F148" s="667">
        <v>5</v>
      </c>
      <c r="G148" s="667">
        <v>10</v>
      </c>
      <c r="H148" s="667">
        <v>12</v>
      </c>
      <c r="I148" s="667">
        <v>5</v>
      </c>
      <c r="J148" s="658" t="s">
        <v>1480</v>
      </c>
      <c r="K148" s="641" t="s">
        <v>1438</v>
      </c>
      <c r="L148" s="1148"/>
      <c r="M148" s="668"/>
    </row>
    <row r="149" spans="1:15" ht="126.75" customHeight="1">
      <c r="A149" s="1152"/>
      <c r="B149" s="767" t="s">
        <v>1481</v>
      </c>
      <c r="C149" s="641" t="s">
        <v>11</v>
      </c>
      <c r="D149" s="386" t="s">
        <v>1482</v>
      </c>
      <c r="E149" s="768">
        <v>32</v>
      </c>
      <c r="F149" s="665">
        <v>10</v>
      </c>
      <c r="G149" s="665">
        <v>10</v>
      </c>
      <c r="H149" s="665">
        <v>8</v>
      </c>
      <c r="I149" s="665">
        <v>4</v>
      </c>
      <c r="J149" s="652" t="s">
        <v>1480</v>
      </c>
      <c r="K149" s="641" t="s">
        <v>1438</v>
      </c>
      <c r="L149" s="1149"/>
      <c r="M149" s="668"/>
    </row>
    <row r="150" spans="1:15" s="2" customFormat="1" ht="88.5" customHeight="1" thickBot="1">
      <c r="A150" s="44"/>
      <c r="B150" s="44"/>
      <c r="C150" s="44"/>
      <c r="D150" s="44"/>
      <c r="E150" s="44"/>
      <c r="F150" s="44"/>
      <c r="G150" s="44"/>
      <c r="H150" s="44"/>
      <c r="I150" s="44"/>
      <c r="J150" s="44"/>
      <c r="K150" s="44"/>
      <c r="L150" s="44"/>
      <c r="M150" s="44"/>
      <c r="N150" s="184"/>
      <c r="O150" s="44"/>
    </row>
    <row r="151" spans="1:15" s="2" customFormat="1" ht="102" customHeight="1" thickBot="1">
      <c r="A151" s="44"/>
      <c r="B151" s="44"/>
      <c r="C151" s="44"/>
      <c r="D151" s="44"/>
      <c r="E151" s="861" t="s">
        <v>712</v>
      </c>
      <c r="F151" s="861" t="s">
        <v>1577</v>
      </c>
      <c r="G151" s="862"/>
      <c r="H151" s="1168" t="s">
        <v>1620</v>
      </c>
      <c r="I151" s="1169"/>
      <c r="J151" s="1170"/>
      <c r="K151" s="861"/>
      <c r="L151" s="861"/>
      <c r="M151" s="862"/>
      <c r="N151" s="683"/>
      <c r="O151" s="44"/>
    </row>
    <row r="152" spans="1:15" s="2" customFormat="1" ht="119.25" customHeight="1" thickBot="1">
      <c r="A152" s="866" t="s">
        <v>85</v>
      </c>
      <c r="B152" s="868" t="s">
        <v>1</v>
      </c>
      <c r="C152" s="868" t="s">
        <v>2</v>
      </c>
      <c r="D152" s="1153" t="s">
        <v>3</v>
      </c>
      <c r="E152" s="1183" t="s">
        <v>473</v>
      </c>
      <c r="F152" s="876" t="s">
        <v>4</v>
      </c>
      <c r="G152" s="1185"/>
      <c r="H152" s="1185"/>
      <c r="I152" s="877"/>
      <c r="J152" s="866" t="s">
        <v>5</v>
      </c>
      <c r="K152" s="876" t="s">
        <v>1483</v>
      </c>
      <c r="L152" s="877"/>
      <c r="M152" s="874" t="s">
        <v>16</v>
      </c>
      <c r="N152" s="184"/>
      <c r="O152" s="44"/>
    </row>
    <row r="153" spans="1:15" s="2" customFormat="1" ht="143.25" customHeight="1" thickBot="1">
      <c r="A153" s="867"/>
      <c r="B153" s="888"/>
      <c r="C153" s="888"/>
      <c r="D153" s="1154"/>
      <c r="E153" s="1184"/>
      <c r="F153" s="623" t="s">
        <v>6</v>
      </c>
      <c r="G153" s="624" t="s">
        <v>7</v>
      </c>
      <c r="H153" s="624" t="s">
        <v>8</v>
      </c>
      <c r="I153" s="625" t="s">
        <v>9</v>
      </c>
      <c r="J153" s="867"/>
      <c r="K153" s="215" t="s">
        <v>89</v>
      </c>
      <c r="L153" s="486" t="s">
        <v>10</v>
      </c>
      <c r="M153" s="1020"/>
      <c r="N153" s="184"/>
      <c r="O153" s="44"/>
    </row>
    <row r="154" spans="1:15" s="2" customFormat="1" ht="99.75" customHeight="1">
      <c r="A154" s="1135" t="s">
        <v>1484</v>
      </c>
      <c r="B154" s="770" t="s">
        <v>1485</v>
      </c>
      <c r="C154" s="1127" t="s">
        <v>1486</v>
      </c>
      <c r="D154" s="181" t="s">
        <v>1487</v>
      </c>
      <c r="E154" s="564">
        <v>1</v>
      </c>
      <c r="F154" s="771">
        <v>1</v>
      </c>
      <c r="G154" s="772"/>
      <c r="H154" s="771"/>
      <c r="I154" s="772"/>
      <c r="J154" s="1129" t="s">
        <v>1488</v>
      </c>
      <c r="K154" s="966" t="s">
        <v>1489</v>
      </c>
      <c r="L154" s="1131" t="s">
        <v>1621</v>
      </c>
      <c r="M154" s="1133"/>
      <c r="N154" s="184"/>
      <c r="O154" s="44"/>
    </row>
    <row r="155" spans="1:15" s="2" customFormat="1" ht="40.5" customHeight="1" thickBot="1">
      <c r="A155" s="1137"/>
      <c r="B155" s="669" t="s">
        <v>1490</v>
      </c>
      <c r="C155" s="1128"/>
      <c r="D155" s="180" t="s">
        <v>1491</v>
      </c>
      <c r="E155" s="534">
        <v>1</v>
      </c>
      <c r="F155" s="773">
        <v>1</v>
      </c>
      <c r="G155" s="773"/>
      <c r="H155" s="773"/>
      <c r="I155" s="773"/>
      <c r="J155" s="1130"/>
      <c r="K155" s="967"/>
      <c r="L155" s="1132"/>
      <c r="M155" s="1134"/>
      <c r="N155" s="184"/>
      <c r="O155" s="44"/>
    </row>
    <row r="156" spans="1:15" s="2" customFormat="1" ht="78.75" customHeight="1" thickBot="1">
      <c r="A156" s="1137"/>
      <c r="B156" s="670" t="s">
        <v>1492</v>
      </c>
      <c r="C156" s="1128"/>
      <c r="D156" s="774" t="s">
        <v>1493</v>
      </c>
      <c r="E156" s="671">
        <v>1</v>
      </c>
      <c r="F156" s="775">
        <v>1</v>
      </c>
      <c r="G156" s="775"/>
      <c r="H156" s="775"/>
      <c r="I156" s="775"/>
      <c r="J156" s="696" t="s">
        <v>1493</v>
      </c>
      <c r="K156" s="968"/>
      <c r="L156" s="1132"/>
      <c r="M156" s="1134"/>
      <c r="N156" s="184"/>
      <c r="O156" s="44"/>
    </row>
    <row r="157" spans="1:15" s="2" customFormat="1" ht="91.5" customHeight="1">
      <c r="A157" s="1135" t="s">
        <v>1494</v>
      </c>
      <c r="B157" s="770" t="s">
        <v>1485</v>
      </c>
      <c r="C157" s="672" t="s">
        <v>1486</v>
      </c>
      <c r="D157" s="1171">
        <v>1</v>
      </c>
      <c r="E157" s="1173">
        <v>1</v>
      </c>
      <c r="F157" s="771"/>
      <c r="G157" s="771">
        <v>1</v>
      </c>
      <c r="H157" s="771"/>
      <c r="I157" s="771"/>
      <c r="J157" s="1127" t="s">
        <v>1494</v>
      </c>
      <c r="K157" s="966" t="s">
        <v>1489</v>
      </c>
      <c r="L157" s="1004" t="s">
        <v>1495</v>
      </c>
      <c r="M157" s="975"/>
      <c r="N157" s="184"/>
      <c r="O157" s="44"/>
    </row>
    <row r="158" spans="1:15" s="2" customFormat="1" ht="129.75" customHeight="1" thickBot="1">
      <c r="A158" s="1136"/>
      <c r="B158" s="673" t="s">
        <v>1496</v>
      </c>
      <c r="C158" s="576" t="s">
        <v>1497</v>
      </c>
      <c r="D158" s="1172"/>
      <c r="E158" s="1174"/>
      <c r="F158" s="776"/>
      <c r="G158" s="776">
        <v>1</v>
      </c>
      <c r="H158" s="776"/>
      <c r="I158" s="776"/>
      <c r="J158" s="1175"/>
      <c r="K158" s="968"/>
      <c r="L158" s="1005"/>
      <c r="M158" s="977"/>
      <c r="N158" s="184"/>
      <c r="O158" s="44"/>
    </row>
    <row r="159" spans="1:15" s="2" customFormat="1" ht="140.25" customHeight="1">
      <c r="A159" s="1156" t="s">
        <v>1498</v>
      </c>
      <c r="B159" s="562" t="s">
        <v>1499</v>
      </c>
      <c r="C159" s="698" t="s">
        <v>1486</v>
      </c>
      <c r="D159" s="698" t="s">
        <v>14</v>
      </c>
      <c r="E159" s="564">
        <v>4</v>
      </c>
      <c r="F159" s="771">
        <v>1</v>
      </c>
      <c r="G159" s="771">
        <v>1</v>
      </c>
      <c r="H159" s="771">
        <v>1</v>
      </c>
      <c r="I159" s="771">
        <v>1</v>
      </c>
      <c r="J159" s="1158" t="s">
        <v>1500</v>
      </c>
      <c r="K159" s="1160" t="s">
        <v>1622</v>
      </c>
      <c r="L159" s="1162" t="s">
        <v>1623</v>
      </c>
      <c r="M159" s="975"/>
      <c r="N159" s="184"/>
      <c r="O159" s="44"/>
    </row>
    <row r="160" spans="1:15" ht="88.5" customHeight="1" thickBot="1">
      <c r="A160" s="1157"/>
      <c r="B160" s="567" t="s">
        <v>1501</v>
      </c>
      <c r="C160" s="697" t="s">
        <v>1486</v>
      </c>
      <c r="D160" s="695" t="s">
        <v>1502</v>
      </c>
      <c r="E160" s="569">
        <v>4</v>
      </c>
      <c r="F160" s="776">
        <v>1</v>
      </c>
      <c r="G160" s="776">
        <v>1</v>
      </c>
      <c r="H160" s="776">
        <v>1</v>
      </c>
      <c r="I160" s="776">
        <v>1</v>
      </c>
      <c r="J160" s="1159"/>
      <c r="K160" s="1161"/>
      <c r="L160" s="1163"/>
      <c r="M160" s="977"/>
    </row>
    <row r="161" spans="1:13" ht="58.5" customHeight="1">
      <c r="A161" s="1165" t="s">
        <v>1503</v>
      </c>
      <c r="B161" s="674" t="s">
        <v>1504</v>
      </c>
      <c r="C161" s="1027" t="s">
        <v>1505</v>
      </c>
      <c r="D161" s="1127" t="s">
        <v>14</v>
      </c>
      <c r="E161" s="564">
        <v>4</v>
      </c>
      <c r="F161" s="771">
        <v>1</v>
      </c>
      <c r="G161" s="771">
        <v>1</v>
      </c>
      <c r="H161" s="771">
        <v>1</v>
      </c>
      <c r="I161" s="771">
        <v>1</v>
      </c>
      <c r="J161" s="1177" t="s">
        <v>1506</v>
      </c>
      <c r="K161" s="1179" t="s">
        <v>1622</v>
      </c>
      <c r="L161" s="1180" t="s">
        <v>1507</v>
      </c>
      <c r="M161" s="975"/>
    </row>
    <row r="162" spans="1:13" ht="69.75" customHeight="1">
      <c r="A162" s="1166"/>
      <c r="B162" s="675" t="s">
        <v>1508</v>
      </c>
      <c r="C162" s="992"/>
      <c r="D162" s="1078"/>
      <c r="E162" s="534">
        <v>2</v>
      </c>
      <c r="F162" s="777">
        <v>1</v>
      </c>
      <c r="G162" s="777">
        <v>1</v>
      </c>
      <c r="H162" s="778"/>
      <c r="I162" s="777"/>
      <c r="J162" s="1178"/>
      <c r="K162" s="1179"/>
      <c r="L162" s="1181"/>
      <c r="M162" s="976"/>
    </row>
    <row r="163" spans="1:13" ht="66" customHeight="1">
      <c r="A163" s="1166"/>
      <c r="B163" s="26" t="s">
        <v>1509</v>
      </c>
      <c r="C163" s="992"/>
      <c r="D163" s="692" t="s">
        <v>1491</v>
      </c>
      <c r="E163" s="534">
        <v>1</v>
      </c>
      <c r="F163" s="778"/>
      <c r="G163" s="778"/>
      <c r="H163" s="779">
        <v>1</v>
      </c>
      <c r="I163" s="778"/>
      <c r="J163" s="676" t="s">
        <v>1510</v>
      </c>
      <c r="K163" s="1179"/>
      <c r="L163" s="1181"/>
      <c r="M163" s="976"/>
    </row>
    <row r="164" spans="1:13" ht="30.75" thickBot="1">
      <c r="A164" s="1167"/>
      <c r="B164" s="677" t="s">
        <v>1511</v>
      </c>
      <c r="C164" s="1176"/>
      <c r="D164" s="693" t="s">
        <v>1512</v>
      </c>
      <c r="E164" s="458">
        <v>1</v>
      </c>
      <c r="F164" s="49"/>
      <c r="G164" s="780"/>
      <c r="H164" s="780"/>
      <c r="I164" s="781">
        <v>1</v>
      </c>
      <c r="J164" s="678" t="s">
        <v>948</v>
      </c>
      <c r="K164" s="1179"/>
      <c r="L164" s="1182"/>
      <c r="M164" s="977"/>
    </row>
    <row r="165" spans="1:13" ht="51" customHeight="1">
      <c r="A165" s="1165" t="s">
        <v>1513</v>
      </c>
      <c r="B165" s="453" t="s">
        <v>1514</v>
      </c>
      <c r="C165" s="1004" t="s">
        <v>1497</v>
      </c>
      <c r="D165" s="452" t="s">
        <v>1512</v>
      </c>
      <c r="E165" s="457">
        <v>1</v>
      </c>
      <c r="F165" s="47">
        <v>1</v>
      </c>
      <c r="G165" s="782"/>
      <c r="H165" s="782"/>
      <c r="I165" s="782"/>
      <c r="J165" s="783" t="s">
        <v>948</v>
      </c>
      <c r="K165" s="1186" t="s">
        <v>1622</v>
      </c>
      <c r="L165" s="972" t="s">
        <v>1515</v>
      </c>
      <c r="M165" s="975"/>
    </row>
    <row r="166" spans="1:13" ht="75" customHeight="1">
      <c r="A166" s="1166"/>
      <c r="B166" s="533" t="s">
        <v>1516</v>
      </c>
      <c r="C166" s="986"/>
      <c r="D166" s="689" t="s">
        <v>1517</v>
      </c>
      <c r="E166" s="679">
        <v>1</v>
      </c>
      <c r="F166" s="680">
        <v>1</v>
      </c>
      <c r="G166" s="784"/>
      <c r="H166" s="784"/>
      <c r="I166" s="784"/>
      <c r="J166" s="785" t="s">
        <v>1518</v>
      </c>
      <c r="K166" s="1161"/>
      <c r="L166" s="973"/>
      <c r="M166" s="976"/>
    </row>
    <row r="167" spans="1:13" ht="62.25" customHeight="1">
      <c r="A167" s="1166"/>
      <c r="B167" s="681" t="s">
        <v>1519</v>
      </c>
      <c r="C167" s="986"/>
      <c r="D167" s="687" t="s">
        <v>1512</v>
      </c>
      <c r="E167" s="682">
        <v>3</v>
      </c>
      <c r="F167" s="786"/>
      <c r="G167" s="786">
        <v>1</v>
      </c>
      <c r="H167" s="786">
        <v>1</v>
      </c>
      <c r="I167" s="786">
        <v>1</v>
      </c>
      <c r="J167" s="687" t="s">
        <v>1520</v>
      </c>
      <c r="K167" s="1161"/>
      <c r="L167" s="973"/>
      <c r="M167" s="976"/>
    </row>
    <row r="168" spans="1:13" ht="43.5" customHeight="1" thickBot="1">
      <c r="A168" s="1167"/>
      <c r="B168" s="455" t="s">
        <v>1521</v>
      </c>
      <c r="C168" s="1005"/>
      <c r="D168" s="576" t="s">
        <v>1512</v>
      </c>
      <c r="E168" s="576">
        <v>1</v>
      </c>
      <c r="F168" s="576"/>
      <c r="G168" s="576"/>
      <c r="H168" s="576"/>
      <c r="I168" s="576">
        <v>1</v>
      </c>
      <c r="J168" s="576" t="s">
        <v>1510</v>
      </c>
      <c r="K168" s="1187"/>
      <c r="L168" s="974"/>
      <c r="M168" s="1155"/>
    </row>
    <row r="169" spans="1:13" ht="62.25" customHeight="1">
      <c r="A169" s="883" t="s">
        <v>1522</v>
      </c>
      <c r="B169" s="454" t="s">
        <v>1523</v>
      </c>
      <c r="C169" s="1004" t="s">
        <v>1505</v>
      </c>
      <c r="D169" s="687" t="s">
        <v>14</v>
      </c>
      <c r="E169" s="548">
        <v>2</v>
      </c>
      <c r="F169" s="787">
        <v>1</v>
      </c>
      <c r="G169" s="787"/>
      <c r="H169" s="788"/>
      <c r="I169" s="787"/>
      <c r="J169" s="687" t="s">
        <v>1506</v>
      </c>
      <c r="K169" s="1160" t="s">
        <v>1624</v>
      </c>
      <c r="L169" s="972" t="s">
        <v>1515</v>
      </c>
      <c r="M169" s="994"/>
    </row>
    <row r="170" spans="1:13" ht="48.75" customHeight="1">
      <c r="A170" s="883"/>
      <c r="B170" s="454" t="s">
        <v>1524</v>
      </c>
      <c r="C170" s="986"/>
      <c r="D170" s="694" t="s">
        <v>1525</v>
      </c>
      <c r="E170" s="548">
        <v>8</v>
      </c>
      <c r="F170" s="787"/>
      <c r="G170" s="787">
        <v>1</v>
      </c>
      <c r="H170" s="788"/>
      <c r="I170" s="787"/>
      <c r="J170" s="694" t="s">
        <v>1526</v>
      </c>
      <c r="K170" s="1161"/>
      <c r="L170" s="973"/>
      <c r="M170" s="994"/>
    </row>
    <row r="171" spans="1:13" ht="35.25" customHeight="1">
      <c r="A171" s="883"/>
      <c r="B171" s="454" t="s">
        <v>1527</v>
      </c>
      <c r="C171" s="987"/>
      <c r="D171" s="685" t="s">
        <v>21</v>
      </c>
      <c r="E171" s="548">
        <v>1</v>
      </c>
      <c r="F171" s="787"/>
      <c r="G171" s="787"/>
      <c r="H171" s="789">
        <v>1</v>
      </c>
      <c r="I171" s="788"/>
      <c r="J171" s="694" t="s">
        <v>1510</v>
      </c>
      <c r="K171" s="1164"/>
      <c r="L171" s="989"/>
      <c r="M171" s="994"/>
    </row>
  </sheetData>
  <mergeCells count="157">
    <mergeCell ref="E152:E153"/>
    <mergeCell ref="F152:I152"/>
    <mergeCell ref="J152:J153"/>
    <mergeCell ref="K152:L152"/>
    <mergeCell ref="M152:M153"/>
    <mergeCell ref="K165:K168"/>
    <mergeCell ref="K157:K158"/>
    <mergeCell ref="L157:L158"/>
    <mergeCell ref="M157:M158"/>
    <mergeCell ref="A161:A164"/>
    <mergeCell ref="C161:C164"/>
    <mergeCell ref="D161:D162"/>
    <mergeCell ref="J161:J162"/>
    <mergeCell ref="K161:K164"/>
    <mergeCell ref="L161:L164"/>
    <mergeCell ref="M161:M164"/>
    <mergeCell ref="L165:L168"/>
    <mergeCell ref="M165:M168"/>
    <mergeCell ref="A169:A171"/>
    <mergeCell ref="C169:C171"/>
    <mergeCell ref="A159:A160"/>
    <mergeCell ref="J159:J160"/>
    <mergeCell ref="K159:K160"/>
    <mergeCell ref="L159:L160"/>
    <mergeCell ref="M159:M160"/>
    <mergeCell ref="K169:K171"/>
    <mergeCell ref="L169:L171"/>
    <mergeCell ref="M169:M171"/>
    <mergeCell ref="A165:A168"/>
    <mergeCell ref="C165:C168"/>
    <mergeCell ref="C154:C156"/>
    <mergeCell ref="J154:J155"/>
    <mergeCell ref="K154:K156"/>
    <mergeCell ref="L154:L156"/>
    <mergeCell ref="M154:M156"/>
    <mergeCell ref="A157:A158"/>
    <mergeCell ref="A154:A156"/>
    <mergeCell ref="A129:A133"/>
    <mergeCell ref="L129:L133"/>
    <mergeCell ref="A134:A143"/>
    <mergeCell ref="L134:L143"/>
    <mergeCell ref="A144:A146"/>
    <mergeCell ref="L144:L149"/>
    <mergeCell ref="A147:A149"/>
    <mergeCell ref="A152:A153"/>
    <mergeCell ref="B152:B153"/>
    <mergeCell ref="C152:C153"/>
    <mergeCell ref="D152:D153"/>
    <mergeCell ref="E151:G151"/>
    <mergeCell ref="H151:J151"/>
    <mergeCell ref="K151:M151"/>
    <mergeCell ref="D157:D158"/>
    <mergeCell ref="E157:E158"/>
    <mergeCell ref="J157:J158"/>
    <mergeCell ref="D125:F125"/>
    <mergeCell ref="G125:M125"/>
    <mergeCell ref="A127:A128"/>
    <mergeCell ref="B127:B128"/>
    <mergeCell ref="C127:C128"/>
    <mergeCell ref="D127:D128"/>
    <mergeCell ref="E127:E128"/>
    <mergeCell ref="F127:I127"/>
    <mergeCell ref="J127:J128"/>
    <mergeCell ref="K127:L127"/>
    <mergeCell ref="M127:M128"/>
    <mergeCell ref="M110:M111"/>
    <mergeCell ref="A112:A116"/>
    <mergeCell ref="K112:K118"/>
    <mergeCell ref="L112:L113"/>
    <mergeCell ref="M112:M120"/>
    <mergeCell ref="L114:L116"/>
    <mergeCell ref="A119:A120"/>
    <mergeCell ref="L119:L120"/>
    <mergeCell ref="A85:A86"/>
    <mergeCell ref="A87:A88"/>
    <mergeCell ref="A89:A90"/>
    <mergeCell ref="A91:A93"/>
    <mergeCell ref="A94:A101"/>
    <mergeCell ref="C107:E107"/>
    <mergeCell ref="F107:L107"/>
    <mergeCell ref="A110:A111"/>
    <mergeCell ref="B110:B111"/>
    <mergeCell ref="C110:C111"/>
    <mergeCell ref="D110:D111"/>
    <mergeCell ref="E110:E111"/>
    <mergeCell ref="F110:I110"/>
    <mergeCell ref="J110:J111"/>
    <mergeCell ref="K110:L110"/>
    <mergeCell ref="C1:D1"/>
    <mergeCell ref="E1:F1"/>
    <mergeCell ref="C3:D3"/>
    <mergeCell ref="C5:D5"/>
    <mergeCell ref="A8:A9"/>
    <mergeCell ref="B8:B9"/>
    <mergeCell ref="C8:C9"/>
    <mergeCell ref="D8:D9"/>
    <mergeCell ref="E8:E9"/>
    <mergeCell ref="F8:I8"/>
    <mergeCell ref="M8:M9"/>
    <mergeCell ref="A10:A23"/>
    <mergeCell ref="J10:J12"/>
    <mergeCell ref="K10:K32"/>
    <mergeCell ref="L10:L32"/>
    <mergeCell ref="M10:M29"/>
    <mergeCell ref="A24:A29"/>
    <mergeCell ref="C24:C29"/>
    <mergeCell ref="J24:J29"/>
    <mergeCell ref="J30:J31"/>
    <mergeCell ref="M30:M31"/>
    <mergeCell ref="A30:A31"/>
    <mergeCell ref="J8:J9"/>
    <mergeCell ref="K8:L8"/>
    <mergeCell ref="M42:M43"/>
    <mergeCell ref="A44:A46"/>
    <mergeCell ref="M44:M46"/>
    <mergeCell ref="A47:A48"/>
    <mergeCell ref="M47:M48"/>
    <mergeCell ref="C37:E37"/>
    <mergeCell ref="F37:L37"/>
    <mergeCell ref="A42:A43"/>
    <mergeCell ref="B42:B43"/>
    <mergeCell ref="C42:C43"/>
    <mergeCell ref="D42:D43"/>
    <mergeCell ref="E42:E43"/>
    <mergeCell ref="F42:I42"/>
    <mergeCell ref="J42:J43"/>
    <mergeCell ref="K42:L42"/>
    <mergeCell ref="A56:A58"/>
    <mergeCell ref="M56:M58"/>
    <mergeCell ref="A59:A60"/>
    <mergeCell ref="M59:M60"/>
    <mergeCell ref="C66:E66"/>
    <mergeCell ref="F66:L66"/>
    <mergeCell ref="A49:A50"/>
    <mergeCell ref="M49:M50"/>
    <mergeCell ref="A51:A52"/>
    <mergeCell ref="M51:M52"/>
    <mergeCell ref="A53:A55"/>
    <mergeCell ref="M53:M55"/>
    <mergeCell ref="A69:A70"/>
    <mergeCell ref="B69:B70"/>
    <mergeCell ref="C69:C70"/>
    <mergeCell ref="D69:D70"/>
    <mergeCell ref="E69:E70"/>
    <mergeCell ref="F69:I69"/>
    <mergeCell ref="J69:J70"/>
    <mergeCell ref="K69:L69"/>
    <mergeCell ref="M69:M70"/>
    <mergeCell ref="A71:A72"/>
    <mergeCell ref="M71:M72"/>
    <mergeCell ref="A73:A75"/>
    <mergeCell ref="M73:M75"/>
    <mergeCell ref="A76:A78"/>
    <mergeCell ref="M76:M78"/>
    <mergeCell ref="A79:A81"/>
    <mergeCell ref="M79:M81"/>
    <mergeCell ref="A82:A83"/>
  </mergeCells>
  <pageMargins left="0.70000000000000007" right="0.70000000000000007" top="0.75000000000000011" bottom="0.75000000000000011" header="0.30000000000000004" footer="0.30000000000000004"/>
  <pageSetup paperSize="5" scale="28" orientation="landscape" r:id="rId1"/>
  <rowBreaks count="5" manualBreakCount="5">
    <brk id="33" max="16383" man="1"/>
    <brk id="62" max="16383" man="1"/>
    <brk id="100" max="16383" man="1"/>
    <brk id="130" max="14" man="1"/>
    <brk id="149"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28"/>
  <sheetViews>
    <sheetView topLeftCell="A7" workbookViewId="0">
      <selection activeCell="E11" sqref="E11"/>
    </sheetView>
  </sheetViews>
  <sheetFormatPr baseColWidth="10" defaultRowHeight="12.75"/>
  <cols>
    <col min="1" max="1" width="24.28515625" customWidth="1"/>
    <col min="2" max="2" width="23.28515625" customWidth="1"/>
    <col min="3" max="3" width="18" customWidth="1"/>
    <col min="4" max="4" width="15.7109375" customWidth="1"/>
    <col min="5" max="5" width="17" customWidth="1"/>
    <col min="10" max="10" width="17.140625" customWidth="1"/>
    <col min="11" max="11" width="16.28515625" customWidth="1"/>
    <col min="12" max="12" width="15.42578125" customWidth="1"/>
    <col min="13" max="13" width="22.140625" customWidth="1"/>
  </cols>
  <sheetData>
    <row r="1" spans="1:13" ht="15">
      <c r="A1" s="710"/>
      <c r="B1" s="710"/>
      <c r="C1" s="710"/>
      <c r="D1" s="710"/>
      <c r="E1" s="710"/>
      <c r="F1" s="710"/>
      <c r="G1" s="710"/>
      <c r="H1" s="710"/>
      <c r="I1" s="710"/>
      <c r="J1" s="710"/>
      <c r="K1" s="710"/>
      <c r="L1" s="710"/>
      <c r="M1" s="710"/>
    </row>
    <row r="2" spans="1:13" ht="15">
      <c r="A2" s="711"/>
      <c r="B2" s="712"/>
      <c r="C2" s="711"/>
      <c r="D2" s="711"/>
      <c r="E2" s="711"/>
      <c r="F2" s="711"/>
      <c r="G2" s="711"/>
      <c r="H2" s="711"/>
      <c r="I2" s="711"/>
      <c r="J2" s="711"/>
      <c r="K2" s="711"/>
      <c r="L2" s="712"/>
      <c r="M2" s="712"/>
    </row>
    <row r="3" spans="1:13" ht="15.75" thickBot="1">
      <c r="A3" s="711"/>
      <c r="B3" s="712"/>
      <c r="C3" s="713"/>
      <c r="D3" s="713"/>
      <c r="E3" s="710"/>
      <c r="F3" s="710"/>
      <c r="G3" s="710"/>
      <c r="H3" s="710"/>
      <c r="I3" s="710"/>
      <c r="J3" s="710"/>
      <c r="K3" s="710"/>
      <c r="L3" s="712"/>
      <c r="M3" s="712"/>
    </row>
    <row r="4" spans="1:13" ht="15.75" thickBot="1">
      <c r="A4" s="711"/>
      <c r="B4" s="712"/>
      <c r="C4" s="1197" t="s">
        <v>712</v>
      </c>
      <c r="D4" s="1198"/>
      <c r="E4" s="1199"/>
      <c r="F4" s="714"/>
      <c r="G4" s="715" t="s">
        <v>1578</v>
      </c>
      <c r="H4" s="716"/>
      <c r="I4" s="716"/>
      <c r="J4" s="716"/>
      <c r="K4" s="716"/>
      <c r="L4" s="717"/>
      <c r="M4" s="712"/>
    </row>
    <row r="5" spans="1:13" ht="15">
      <c r="A5" s="711"/>
      <c r="B5" s="710"/>
      <c r="C5" s="713"/>
      <c r="D5" s="713"/>
      <c r="E5" s="710"/>
      <c r="F5" s="710"/>
      <c r="G5" s="710"/>
      <c r="H5" s="710"/>
      <c r="I5" s="710"/>
      <c r="J5" s="710"/>
      <c r="K5" s="710"/>
      <c r="L5" s="718"/>
      <c r="M5" s="710"/>
    </row>
    <row r="6" spans="1:13" ht="15">
      <c r="A6" s="711"/>
      <c r="B6" s="719"/>
      <c r="C6" s="719"/>
      <c r="D6" s="720"/>
      <c r="E6" s="720"/>
      <c r="F6" s="720"/>
      <c r="G6" s="720"/>
      <c r="H6" s="720"/>
      <c r="I6" s="720"/>
      <c r="J6" s="720"/>
      <c r="K6" s="720"/>
      <c r="L6" s="720"/>
      <c r="M6" s="720"/>
    </row>
    <row r="7" spans="1:13" ht="15">
      <c r="A7" s="710"/>
      <c r="B7" s="710"/>
      <c r="C7" s="710"/>
      <c r="D7" s="710"/>
      <c r="E7" s="710"/>
      <c r="F7" s="710"/>
      <c r="G7" s="710"/>
      <c r="H7" s="710"/>
      <c r="I7" s="710"/>
      <c r="J7" s="710"/>
      <c r="K7" s="710"/>
      <c r="L7" s="710"/>
      <c r="M7" s="710"/>
    </row>
    <row r="8" spans="1:13" ht="15.75" thickBot="1">
      <c r="A8" s="710"/>
      <c r="B8" s="710"/>
      <c r="C8" s="710"/>
      <c r="D8" s="710"/>
      <c r="E8" s="710"/>
      <c r="F8" s="710"/>
      <c r="G8" s="710"/>
      <c r="H8" s="710"/>
      <c r="I8" s="710"/>
      <c r="J8" s="710"/>
      <c r="K8" s="710"/>
      <c r="L8" s="710"/>
      <c r="M8" s="711"/>
    </row>
    <row r="9" spans="1:13" ht="13.5" thickBot="1">
      <c r="A9" s="1191" t="s">
        <v>85</v>
      </c>
      <c r="B9" s="1201" t="s">
        <v>1</v>
      </c>
      <c r="C9" s="1201" t="s">
        <v>2</v>
      </c>
      <c r="D9" s="1201" t="s">
        <v>3</v>
      </c>
      <c r="E9" s="1203" t="s">
        <v>473</v>
      </c>
      <c r="F9" s="1188" t="s">
        <v>4</v>
      </c>
      <c r="G9" s="1189"/>
      <c r="H9" s="1189"/>
      <c r="I9" s="1190"/>
      <c r="J9" s="1191" t="s">
        <v>5</v>
      </c>
      <c r="K9" s="1193" t="s">
        <v>713</v>
      </c>
      <c r="L9" s="1194"/>
      <c r="M9" s="1195" t="s">
        <v>16</v>
      </c>
    </row>
    <row r="10" spans="1:13" ht="15.75" thickBot="1">
      <c r="A10" s="1200"/>
      <c r="B10" s="1202"/>
      <c r="C10" s="1202"/>
      <c r="D10" s="1202"/>
      <c r="E10" s="1204"/>
      <c r="F10" s="796" t="s">
        <v>6</v>
      </c>
      <c r="G10" s="797" t="s">
        <v>7</v>
      </c>
      <c r="H10" s="797" t="s">
        <v>8</v>
      </c>
      <c r="I10" s="798" t="s">
        <v>9</v>
      </c>
      <c r="J10" s="1192"/>
      <c r="K10" s="799" t="s">
        <v>89</v>
      </c>
      <c r="L10" s="800" t="s">
        <v>10</v>
      </c>
      <c r="M10" s="1196"/>
    </row>
    <row r="11" spans="1:13" ht="285">
      <c r="A11" s="801" t="s">
        <v>1579</v>
      </c>
      <c r="B11" s="806" t="s">
        <v>1580</v>
      </c>
      <c r="C11" s="807" t="s">
        <v>1581</v>
      </c>
      <c r="D11" s="807" t="s">
        <v>1582</v>
      </c>
      <c r="E11" s="808">
        <v>1</v>
      </c>
      <c r="F11" s="808">
        <v>1</v>
      </c>
      <c r="G11" s="809"/>
      <c r="H11" s="810"/>
      <c r="I11" s="809"/>
      <c r="J11" s="807" t="s">
        <v>1583</v>
      </c>
      <c r="K11" s="806"/>
      <c r="L11" s="811"/>
      <c r="M11" s="806"/>
    </row>
    <row r="12" spans="1:13" ht="105">
      <c r="A12" s="802" t="s">
        <v>1584</v>
      </c>
      <c r="B12" s="806" t="s">
        <v>1585</v>
      </c>
      <c r="C12" s="812" t="s">
        <v>1586</v>
      </c>
      <c r="D12" s="807" t="s">
        <v>1582</v>
      </c>
      <c r="E12" s="813">
        <v>1</v>
      </c>
      <c r="F12" s="813">
        <v>1</v>
      </c>
      <c r="G12" s="809"/>
      <c r="H12" s="807"/>
      <c r="I12" s="809"/>
      <c r="J12" s="807" t="s">
        <v>1583</v>
      </c>
      <c r="K12" s="806"/>
      <c r="L12" s="811"/>
      <c r="M12" s="806"/>
    </row>
    <row r="13" spans="1:13" ht="210">
      <c r="A13" s="802"/>
      <c r="B13" s="806" t="s">
        <v>1587</v>
      </c>
      <c r="C13" s="807" t="s">
        <v>1586</v>
      </c>
      <c r="D13" s="807" t="s">
        <v>1582</v>
      </c>
      <c r="E13" s="813">
        <v>1</v>
      </c>
      <c r="F13" s="813">
        <v>1</v>
      </c>
      <c r="G13" s="814"/>
      <c r="H13" s="809"/>
      <c r="I13" s="809"/>
      <c r="J13" s="807" t="s">
        <v>1583</v>
      </c>
      <c r="K13" s="806"/>
      <c r="L13" s="811"/>
      <c r="M13" s="806"/>
    </row>
    <row r="14" spans="1:13" ht="90">
      <c r="A14" s="802"/>
      <c r="B14" s="806" t="s">
        <v>1588</v>
      </c>
      <c r="C14" s="812" t="s">
        <v>1589</v>
      </c>
      <c r="D14" s="807" t="s">
        <v>1582</v>
      </c>
      <c r="E14" s="813">
        <v>1</v>
      </c>
      <c r="F14" s="813">
        <v>1</v>
      </c>
      <c r="G14" s="814"/>
      <c r="H14" s="809"/>
      <c r="I14" s="814"/>
      <c r="J14" s="807" t="s">
        <v>1583</v>
      </c>
      <c r="K14" s="807"/>
      <c r="L14" s="807"/>
      <c r="M14" s="807"/>
    </row>
    <row r="15" spans="1:13" ht="150">
      <c r="A15" s="802"/>
      <c r="B15" s="806" t="s">
        <v>1590</v>
      </c>
      <c r="C15" s="812" t="s">
        <v>1591</v>
      </c>
      <c r="D15" s="807" t="s">
        <v>1582</v>
      </c>
      <c r="E15" s="813">
        <v>1</v>
      </c>
      <c r="F15" s="813">
        <v>1</v>
      </c>
      <c r="G15" s="809"/>
      <c r="H15" s="810"/>
      <c r="I15" s="809"/>
      <c r="J15" s="807" t="s">
        <v>1583</v>
      </c>
      <c r="K15" s="806"/>
      <c r="L15" s="811"/>
      <c r="M15" s="806"/>
    </row>
    <row r="16" spans="1:13" ht="165">
      <c r="A16" s="802"/>
      <c r="B16" s="806" t="s">
        <v>1592</v>
      </c>
      <c r="C16" s="812" t="s">
        <v>1586</v>
      </c>
      <c r="D16" s="807" t="s">
        <v>1582</v>
      </c>
      <c r="E16" s="813">
        <v>1</v>
      </c>
      <c r="F16" s="813">
        <v>1</v>
      </c>
      <c r="G16" s="814"/>
      <c r="H16" s="809"/>
      <c r="I16" s="814"/>
      <c r="J16" s="807" t="s">
        <v>1583</v>
      </c>
      <c r="K16" s="807"/>
      <c r="L16" s="807"/>
      <c r="M16" s="807"/>
    </row>
    <row r="17" spans="1:13" ht="135">
      <c r="A17" s="802"/>
      <c r="B17" s="806" t="s">
        <v>1593</v>
      </c>
      <c r="C17" s="812" t="s">
        <v>1594</v>
      </c>
      <c r="D17" s="807" t="s">
        <v>1582</v>
      </c>
      <c r="E17" s="813">
        <v>1</v>
      </c>
      <c r="F17" s="813">
        <v>1</v>
      </c>
      <c r="G17" s="809"/>
      <c r="H17" s="809"/>
      <c r="I17" s="809"/>
      <c r="J17" s="807" t="s">
        <v>1583</v>
      </c>
      <c r="K17" s="807"/>
      <c r="L17" s="807"/>
      <c r="M17" s="807"/>
    </row>
    <row r="18" spans="1:13" ht="180">
      <c r="A18" s="802"/>
      <c r="B18" s="806" t="s">
        <v>1595</v>
      </c>
      <c r="C18" s="812" t="s">
        <v>1589</v>
      </c>
      <c r="D18" s="807" t="s">
        <v>1582</v>
      </c>
      <c r="E18" s="813">
        <v>1</v>
      </c>
      <c r="F18" s="813">
        <v>1</v>
      </c>
      <c r="G18" s="809"/>
      <c r="H18" s="809"/>
      <c r="I18" s="809"/>
      <c r="J18" s="807" t="s">
        <v>1583</v>
      </c>
      <c r="K18" s="807"/>
      <c r="L18" s="807"/>
      <c r="M18" s="807"/>
    </row>
    <row r="19" spans="1:13" ht="180">
      <c r="A19" s="802" t="s">
        <v>1596</v>
      </c>
      <c r="B19" s="815" t="s">
        <v>1597</v>
      </c>
      <c r="C19" s="812" t="s">
        <v>1598</v>
      </c>
      <c r="D19" s="807" t="s">
        <v>1582</v>
      </c>
      <c r="E19" s="813">
        <v>1</v>
      </c>
      <c r="F19" s="813">
        <v>0.25</v>
      </c>
      <c r="G19" s="813">
        <v>0.25</v>
      </c>
      <c r="H19" s="813">
        <v>0.25</v>
      </c>
      <c r="I19" s="813">
        <v>0.25</v>
      </c>
      <c r="J19" s="807" t="s">
        <v>1583</v>
      </c>
      <c r="K19" s="807"/>
      <c r="L19" s="807"/>
      <c r="M19" s="807"/>
    </row>
    <row r="20" spans="1:13" ht="210">
      <c r="A20" s="802" t="s">
        <v>1599</v>
      </c>
      <c r="B20" s="806" t="s">
        <v>1600</v>
      </c>
      <c r="C20" s="812" t="s">
        <v>1601</v>
      </c>
      <c r="D20" s="807" t="s">
        <v>1582</v>
      </c>
      <c r="E20" s="813">
        <v>1</v>
      </c>
      <c r="F20" s="813">
        <v>0.25</v>
      </c>
      <c r="G20" s="813">
        <v>0.25</v>
      </c>
      <c r="H20" s="813">
        <v>0.25</v>
      </c>
      <c r="I20" s="813">
        <v>0.25</v>
      </c>
      <c r="J20" s="809" t="s">
        <v>1583</v>
      </c>
      <c r="K20" s="807"/>
      <c r="L20" s="807"/>
      <c r="M20" s="807"/>
    </row>
    <row r="21" spans="1:13" ht="90">
      <c r="A21" s="802" t="s">
        <v>1602</v>
      </c>
      <c r="B21" s="816" t="s">
        <v>1603</v>
      </c>
      <c r="C21" s="812" t="s">
        <v>1604</v>
      </c>
      <c r="D21" s="807" t="s">
        <v>1582</v>
      </c>
      <c r="E21" s="813">
        <v>1</v>
      </c>
      <c r="F21" s="813">
        <v>0.25</v>
      </c>
      <c r="G21" s="813">
        <v>0.25</v>
      </c>
      <c r="H21" s="813">
        <v>0.25</v>
      </c>
      <c r="I21" s="813">
        <v>0.25</v>
      </c>
      <c r="J21" s="807" t="s">
        <v>1583</v>
      </c>
      <c r="K21" s="807"/>
      <c r="L21" s="807"/>
      <c r="M21" s="807"/>
    </row>
    <row r="22" spans="1:13" ht="120">
      <c r="A22" s="802" t="s">
        <v>1605</v>
      </c>
      <c r="B22" s="815" t="s">
        <v>1606</v>
      </c>
      <c r="C22" s="812" t="s">
        <v>1604</v>
      </c>
      <c r="D22" s="807" t="s">
        <v>1582</v>
      </c>
      <c r="E22" s="813">
        <v>1</v>
      </c>
      <c r="F22" s="813">
        <v>0.25</v>
      </c>
      <c r="G22" s="813">
        <v>0.25</v>
      </c>
      <c r="H22" s="813">
        <v>0.25</v>
      </c>
      <c r="I22" s="813">
        <v>0.25</v>
      </c>
      <c r="J22" s="807" t="s">
        <v>1583</v>
      </c>
      <c r="K22" s="807"/>
      <c r="L22" s="807"/>
      <c r="M22" s="807"/>
    </row>
    <row r="23" spans="1:13" ht="105">
      <c r="A23" s="803" t="s">
        <v>1607</v>
      </c>
      <c r="B23" s="817" t="s">
        <v>1608</v>
      </c>
      <c r="C23" s="812" t="s">
        <v>1609</v>
      </c>
      <c r="D23" s="818" t="s">
        <v>1582</v>
      </c>
      <c r="E23" s="813">
        <v>1</v>
      </c>
      <c r="F23" s="813">
        <v>0.25</v>
      </c>
      <c r="G23" s="813">
        <v>0.25</v>
      </c>
      <c r="H23" s="813">
        <v>0.25</v>
      </c>
      <c r="I23" s="813">
        <v>0.25</v>
      </c>
      <c r="J23" s="818" t="s">
        <v>1583</v>
      </c>
      <c r="K23" s="818"/>
      <c r="L23" s="818"/>
      <c r="M23" s="818"/>
    </row>
    <row r="24" spans="1:13" ht="90">
      <c r="A24" s="803" t="s">
        <v>1610</v>
      </c>
      <c r="B24" s="817" t="s">
        <v>1611</v>
      </c>
      <c r="C24" s="812" t="s">
        <v>1612</v>
      </c>
      <c r="D24" s="818" t="s">
        <v>1582</v>
      </c>
      <c r="E24" s="813">
        <v>1</v>
      </c>
      <c r="F24" s="813">
        <v>0.25</v>
      </c>
      <c r="G24" s="813">
        <v>0.25</v>
      </c>
      <c r="H24" s="813">
        <v>0.25</v>
      </c>
      <c r="I24" s="813">
        <v>0.25</v>
      </c>
      <c r="J24" s="818" t="s">
        <v>1583</v>
      </c>
      <c r="K24" s="818"/>
      <c r="L24" s="818"/>
      <c r="M24" s="818"/>
    </row>
    <row r="25" spans="1:13" ht="120">
      <c r="A25" s="803" t="s">
        <v>1613</v>
      </c>
      <c r="B25" s="817" t="s">
        <v>1614</v>
      </c>
      <c r="C25" s="812" t="s">
        <v>1615</v>
      </c>
      <c r="D25" s="818" t="s">
        <v>1582</v>
      </c>
      <c r="E25" s="813">
        <v>1</v>
      </c>
      <c r="F25" s="813">
        <v>0.25</v>
      </c>
      <c r="G25" s="813">
        <v>0.25</v>
      </c>
      <c r="H25" s="813">
        <v>0.25</v>
      </c>
      <c r="I25" s="813">
        <v>0.25</v>
      </c>
      <c r="J25" s="818" t="s">
        <v>1583</v>
      </c>
      <c r="K25" s="818"/>
      <c r="L25" s="818"/>
      <c r="M25" s="818"/>
    </row>
    <row r="26" spans="1:13" ht="15.75">
      <c r="A26" s="804"/>
      <c r="B26" s="819"/>
      <c r="C26" s="820"/>
      <c r="D26" s="818"/>
      <c r="E26" s="818"/>
      <c r="F26" s="818"/>
      <c r="G26" s="818"/>
      <c r="H26" s="813"/>
      <c r="I26" s="813"/>
      <c r="J26" s="818"/>
      <c r="K26" s="818"/>
      <c r="L26" s="818"/>
      <c r="M26" s="818"/>
    </row>
    <row r="27" spans="1:13" ht="15.75">
      <c r="A27" s="804"/>
      <c r="B27" s="819"/>
      <c r="C27" s="820"/>
      <c r="D27" s="818"/>
      <c r="E27" s="818"/>
      <c r="F27" s="818"/>
      <c r="G27" s="813"/>
      <c r="H27" s="813"/>
      <c r="I27" s="818"/>
      <c r="J27" s="818"/>
      <c r="K27" s="818"/>
      <c r="L27" s="818"/>
      <c r="M27" s="818"/>
    </row>
    <row r="28" spans="1:13" ht="180">
      <c r="A28" s="805" t="s">
        <v>1616</v>
      </c>
      <c r="B28" s="817" t="s">
        <v>1617</v>
      </c>
      <c r="C28" s="812" t="s">
        <v>1618</v>
      </c>
      <c r="D28" s="818" t="s">
        <v>1582</v>
      </c>
      <c r="E28" s="813">
        <v>1</v>
      </c>
      <c r="F28" s="813">
        <v>0.5</v>
      </c>
      <c r="G28" s="813">
        <v>0.5</v>
      </c>
      <c r="H28" s="813"/>
      <c r="I28" s="813"/>
      <c r="J28" s="818"/>
      <c r="K28" s="818"/>
      <c r="L28" s="818"/>
      <c r="M28" s="821" t="s">
        <v>1619</v>
      </c>
    </row>
  </sheetData>
  <mergeCells count="10">
    <mergeCell ref="A9:A10"/>
    <mergeCell ref="B9:B10"/>
    <mergeCell ref="C9:C10"/>
    <mergeCell ref="D9:D10"/>
    <mergeCell ref="E9:E10"/>
    <mergeCell ref="F9:I9"/>
    <mergeCell ref="J9:J10"/>
    <mergeCell ref="K9:L9"/>
    <mergeCell ref="M9:M10"/>
    <mergeCell ref="C4:E4"/>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R166"/>
  <sheetViews>
    <sheetView topLeftCell="A123" zoomScale="55" zoomScaleNormal="55" workbookViewId="0">
      <selection activeCell="H111" sqref="H111:H120"/>
    </sheetView>
  </sheetViews>
  <sheetFormatPr baseColWidth="10" defaultColWidth="9.140625" defaultRowHeight="12.75"/>
  <cols>
    <col min="1" max="1" width="38" customWidth="1"/>
    <col min="2" max="2" width="61.42578125" customWidth="1"/>
    <col min="3" max="3" width="28" style="53" bestFit="1" customWidth="1"/>
    <col min="4" max="7" width="12.7109375" style="53" customWidth="1"/>
    <col min="8" max="8" width="36.7109375" style="53" bestFit="1" customWidth="1"/>
    <col min="10" max="10" width="12.5703125" bestFit="1" customWidth="1"/>
    <col min="11" max="11" width="15.42578125" bestFit="1" customWidth="1"/>
  </cols>
  <sheetData>
    <row r="1" spans="1:8" ht="15">
      <c r="A1" s="80">
        <v>8000000</v>
      </c>
      <c r="B1" s="81"/>
      <c r="C1" s="82"/>
      <c r="D1" s="82"/>
      <c r="E1" s="82"/>
      <c r="F1" s="82"/>
      <c r="G1" s="82"/>
      <c r="H1" s="82"/>
    </row>
    <row r="2" spans="1:8" ht="15">
      <c r="A2" s="80">
        <v>700000</v>
      </c>
      <c r="B2" s="81"/>
      <c r="C2" s="82"/>
      <c r="D2" s="82"/>
      <c r="E2" s="82"/>
      <c r="F2" s="82"/>
      <c r="G2" s="82"/>
      <c r="H2" s="82"/>
    </row>
    <row r="3" spans="1:8" ht="15">
      <c r="A3" s="83">
        <v>90000</v>
      </c>
      <c r="B3" s="81"/>
      <c r="C3" s="82"/>
      <c r="D3" s="82"/>
      <c r="E3" s="82"/>
      <c r="F3" s="82"/>
      <c r="G3" s="82"/>
      <c r="H3" s="82"/>
    </row>
    <row r="4" spans="1:8">
      <c r="A4" s="81"/>
      <c r="B4" s="81"/>
      <c r="C4" s="82"/>
      <c r="D4" s="82"/>
      <c r="E4" s="82"/>
      <c r="F4" s="82"/>
      <c r="G4" s="82"/>
      <c r="H4" s="82"/>
    </row>
    <row r="5" spans="1:8">
      <c r="A5" s="81"/>
      <c r="B5" s="81"/>
      <c r="C5" s="82"/>
      <c r="D5" s="82"/>
      <c r="E5" s="82"/>
      <c r="F5" s="82"/>
      <c r="G5" s="82"/>
      <c r="H5" s="82"/>
    </row>
    <row r="6" spans="1:8" ht="33" customHeight="1" thickBot="1">
      <c r="A6" s="1242"/>
      <c r="B6" s="1242"/>
      <c r="C6" s="1242"/>
      <c r="D6" s="1242"/>
      <c r="E6" s="1242"/>
      <c r="F6" s="1242"/>
      <c r="G6" s="1242"/>
      <c r="H6" s="1242"/>
    </row>
    <row r="7" spans="1:8" ht="24.75" customHeight="1">
      <c r="A7" s="1244" t="s">
        <v>33</v>
      </c>
      <c r="B7" s="1246" t="s">
        <v>32</v>
      </c>
      <c r="C7" s="1248" t="s">
        <v>34</v>
      </c>
      <c r="D7" s="1250" t="s">
        <v>13</v>
      </c>
      <c r="E7" s="1250"/>
      <c r="F7" s="1250"/>
      <c r="G7" s="1250"/>
      <c r="H7" s="1251"/>
    </row>
    <row r="8" spans="1:8" ht="22.5" customHeight="1" thickBot="1">
      <c r="A8" s="1245"/>
      <c r="B8" s="1247"/>
      <c r="C8" s="1249"/>
      <c r="D8" s="84" t="s">
        <v>6</v>
      </c>
      <c r="E8" s="84" t="s">
        <v>7</v>
      </c>
      <c r="F8" s="84" t="s">
        <v>8</v>
      </c>
      <c r="G8" s="84" t="s">
        <v>9</v>
      </c>
      <c r="H8" s="85" t="s">
        <v>36</v>
      </c>
    </row>
    <row r="9" spans="1:8" ht="2.25" customHeight="1" thickBot="1">
      <c r="A9" s="1243"/>
      <c r="B9" s="1243"/>
      <c r="C9" s="1243"/>
      <c r="D9" s="1243"/>
      <c r="E9" s="1243"/>
      <c r="F9" s="1243"/>
      <c r="G9" s="1243"/>
      <c r="H9" s="1243"/>
    </row>
    <row r="10" spans="1:8" ht="50.1" customHeight="1">
      <c r="A10" s="1252" t="s">
        <v>277</v>
      </c>
      <c r="B10" s="66" t="s">
        <v>77</v>
      </c>
      <c r="C10" s="86" t="e">
        <f>'Grupo I'!#REF!</f>
        <v>#REF!</v>
      </c>
      <c r="D10" s="87"/>
      <c r="E10" s="87"/>
      <c r="F10" s="87"/>
      <c r="G10" s="87"/>
      <c r="H10" s="1255" t="e">
        <f>SUM(C10:C15)</f>
        <v>#REF!</v>
      </c>
    </row>
    <row r="11" spans="1:8" ht="50.1" customHeight="1">
      <c r="A11" s="1253"/>
      <c r="B11" s="22" t="s">
        <v>78</v>
      </c>
      <c r="C11" s="88" t="e">
        <f>'Grupo I'!#REF!</f>
        <v>#REF!</v>
      </c>
      <c r="D11" s="89"/>
      <c r="E11" s="89"/>
      <c r="F11" s="89"/>
      <c r="G11" s="89"/>
      <c r="H11" s="1256"/>
    </row>
    <row r="12" spans="1:8" ht="50.1" customHeight="1">
      <c r="A12" s="1253"/>
      <c r="B12" s="22" t="s">
        <v>276</v>
      </c>
      <c r="C12" s="88" t="e">
        <f>'Grupo I'!#REF!</f>
        <v>#REF!</v>
      </c>
      <c r="D12" s="89"/>
      <c r="E12" s="89"/>
      <c r="F12" s="89"/>
      <c r="G12" s="89"/>
      <c r="H12" s="1256"/>
    </row>
    <row r="13" spans="1:8" ht="50.1" customHeight="1">
      <c r="A13" s="1253"/>
      <c r="B13" s="22" t="s">
        <v>79</v>
      </c>
      <c r="C13" s="88" t="e">
        <f>'Grupo I'!#REF!</f>
        <v>#REF!</v>
      </c>
      <c r="D13" s="89"/>
      <c r="E13" s="89"/>
      <c r="F13" s="89"/>
      <c r="G13" s="89"/>
      <c r="H13" s="1256"/>
    </row>
    <row r="14" spans="1:8" ht="50.1" customHeight="1">
      <c r="A14" s="1253"/>
      <c r="B14" s="22" t="s">
        <v>80</v>
      </c>
      <c r="C14" s="88" t="e">
        <f>'Grupo I'!#REF!</f>
        <v>#REF!</v>
      </c>
      <c r="D14" s="89"/>
      <c r="E14" s="89"/>
      <c r="F14" s="89"/>
      <c r="G14" s="89"/>
      <c r="H14" s="1256"/>
    </row>
    <row r="15" spans="1:8" ht="50.1" customHeight="1" thickBot="1">
      <c r="A15" s="1254"/>
      <c r="B15" s="77" t="s">
        <v>84</v>
      </c>
      <c r="C15" s="88" t="e">
        <f>'Grupo I'!#REF!</f>
        <v>#REF!</v>
      </c>
      <c r="D15" s="91"/>
      <c r="E15" s="91"/>
      <c r="F15" s="91"/>
      <c r="G15" s="91"/>
      <c r="H15" s="1257"/>
    </row>
    <row r="16" spans="1:8" ht="43.5" customHeight="1">
      <c r="A16" s="1261" t="s">
        <v>35</v>
      </c>
      <c r="B16" s="66" t="s">
        <v>30</v>
      </c>
      <c r="C16" s="86" t="e">
        <f>'Grupo I'!#REF!</f>
        <v>#REF!</v>
      </c>
      <c r="D16" s="92"/>
      <c r="E16" s="93"/>
      <c r="F16" s="93"/>
      <c r="G16" s="93"/>
      <c r="H16" s="1258" t="e">
        <f>SUM(C16:C18)</f>
        <v>#REF!</v>
      </c>
    </row>
    <row r="17" spans="1:8" ht="60.75" customHeight="1">
      <c r="A17" s="1262"/>
      <c r="B17" s="22" t="s">
        <v>87</v>
      </c>
      <c r="C17" s="88" t="e">
        <f>'Grupo I'!#REF!</f>
        <v>#REF!</v>
      </c>
      <c r="D17" s="94"/>
      <c r="E17" s="67"/>
      <c r="F17" s="67"/>
      <c r="G17" s="67"/>
      <c r="H17" s="1259"/>
    </row>
    <row r="18" spans="1:8" ht="60.75" customHeight="1" thickBot="1">
      <c r="A18" s="1263"/>
      <c r="B18" s="77" t="s">
        <v>88</v>
      </c>
      <c r="C18" s="90" t="e">
        <f>'Grupo I'!#REF!</f>
        <v>#REF!</v>
      </c>
      <c r="D18" s="95"/>
      <c r="E18" s="96"/>
      <c r="F18" s="96"/>
      <c r="G18" s="96"/>
      <c r="H18" s="1260"/>
    </row>
    <row r="19" spans="1:8" ht="36" customHeight="1" thickBot="1">
      <c r="A19" s="1223" t="s">
        <v>76</v>
      </c>
      <c r="B19" s="97" t="s">
        <v>262</v>
      </c>
      <c r="C19" s="86" t="e">
        <f>'Grupo I'!#REF!</f>
        <v>#REF!</v>
      </c>
      <c r="D19" s="92"/>
      <c r="E19" s="93"/>
      <c r="F19" s="93"/>
      <c r="G19" s="93"/>
      <c r="H19" s="1267" t="e">
        <f>SUM(C19:C32)</f>
        <v>#REF!</v>
      </c>
    </row>
    <row r="20" spans="1:8" ht="267" customHeight="1" thickBot="1">
      <c r="A20" s="1224"/>
      <c r="B20" s="97" t="s">
        <v>278</v>
      </c>
      <c r="C20" s="88" t="e">
        <f>'Grupo I'!#REF!</f>
        <v>#REF!</v>
      </c>
      <c r="D20" s="94"/>
      <c r="E20" s="67"/>
      <c r="F20" s="67"/>
      <c r="G20" s="67"/>
      <c r="H20" s="1268"/>
    </row>
    <row r="21" spans="1:8" ht="36" customHeight="1" thickBot="1">
      <c r="A21" s="1224"/>
      <c r="B21" s="97" t="s">
        <v>263</v>
      </c>
      <c r="C21" s="88" t="e">
        <f>'Grupo I'!#REF!</f>
        <v>#REF!</v>
      </c>
      <c r="D21" s="94"/>
      <c r="E21" s="67"/>
      <c r="F21" s="67"/>
      <c r="G21" s="67"/>
      <c r="H21" s="1268"/>
    </row>
    <row r="22" spans="1:8" ht="36" customHeight="1" thickBot="1">
      <c r="A22" s="1224"/>
      <c r="B22" s="97" t="s">
        <v>264</v>
      </c>
      <c r="C22" s="88" t="e">
        <f>'Grupo I'!#REF!</f>
        <v>#REF!</v>
      </c>
      <c r="D22" s="94"/>
      <c r="E22" s="67"/>
      <c r="F22" s="67"/>
      <c r="G22" s="67"/>
      <c r="H22" s="1268"/>
    </row>
    <row r="23" spans="1:8" ht="36" customHeight="1" thickBot="1">
      <c r="A23" s="1224"/>
      <c r="B23" s="97" t="s">
        <v>265</v>
      </c>
      <c r="C23" s="88" t="e">
        <f>'Grupo I'!#REF!</f>
        <v>#REF!</v>
      </c>
      <c r="D23" s="94"/>
      <c r="E23" s="67"/>
      <c r="F23" s="67"/>
      <c r="G23" s="67"/>
      <c r="H23" s="1268"/>
    </row>
    <row r="24" spans="1:8" ht="36" customHeight="1" thickBot="1">
      <c r="A24" s="1224"/>
      <c r="B24" s="97" t="s">
        <v>266</v>
      </c>
      <c r="C24" s="88" t="e">
        <f>'Grupo I'!#REF!</f>
        <v>#REF!</v>
      </c>
      <c r="D24" s="94"/>
      <c r="E24" s="67"/>
      <c r="F24" s="67"/>
      <c r="G24" s="67"/>
      <c r="H24" s="1268"/>
    </row>
    <row r="25" spans="1:8" ht="36" customHeight="1" thickBot="1">
      <c r="A25" s="1224"/>
      <c r="B25" s="97" t="s">
        <v>267</v>
      </c>
      <c r="C25" s="88" t="e">
        <f>'Grupo I'!#REF!</f>
        <v>#REF!</v>
      </c>
      <c r="D25" s="94"/>
      <c r="E25" s="67"/>
      <c r="F25" s="67"/>
      <c r="G25" s="67"/>
      <c r="H25" s="1268"/>
    </row>
    <row r="26" spans="1:8" ht="36" customHeight="1" thickBot="1">
      <c r="A26" s="1224"/>
      <c r="B26" s="97" t="s">
        <v>268</v>
      </c>
      <c r="C26" s="88" t="e">
        <f>'Grupo I'!#REF!</f>
        <v>#REF!</v>
      </c>
      <c r="D26" s="94"/>
      <c r="E26" s="67"/>
      <c r="F26" s="67"/>
      <c r="G26" s="67"/>
      <c r="H26" s="1268"/>
    </row>
    <row r="27" spans="1:8" ht="36" customHeight="1" thickBot="1">
      <c r="A27" s="1224"/>
      <c r="B27" s="97" t="s">
        <v>269</v>
      </c>
      <c r="C27" s="88" t="e">
        <f>'Grupo I'!#REF!</f>
        <v>#REF!</v>
      </c>
      <c r="D27" s="94"/>
      <c r="E27" s="67"/>
      <c r="F27" s="67"/>
      <c r="G27" s="67"/>
      <c r="H27" s="1268"/>
    </row>
    <row r="28" spans="1:8" ht="36" customHeight="1" thickBot="1">
      <c r="A28" s="1224"/>
      <c r="B28" s="97" t="s">
        <v>271</v>
      </c>
      <c r="C28" s="88" t="e">
        <f>'Grupo I'!#REF!</f>
        <v>#REF!</v>
      </c>
      <c r="D28" s="94"/>
      <c r="E28" s="67"/>
      <c r="F28" s="67"/>
      <c r="G28" s="67"/>
      <c r="H28" s="1268"/>
    </row>
    <row r="29" spans="1:8" ht="36" customHeight="1" thickBot="1">
      <c r="A29" s="1224"/>
      <c r="B29" s="97" t="s">
        <v>272</v>
      </c>
      <c r="C29" s="88" t="e">
        <f>'Grupo I'!#REF!</f>
        <v>#REF!</v>
      </c>
      <c r="D29" s="94"/>
      <c r="E29" s="67"/>
      <c r="F29" s="67"/>
      <c r="G29" s="67"/>
      <c r="H29" s="1268"/>
    </row>
    <row r="30" spans="1:8" ht="36" customHeight="1" thickBot="1">
      <c r="A30" s="1224"/>
      <c r="B30" s="97" t="s">
        <v>273</v>
      </c>
      <c r="C30" s="88" t="e">
        <f>'Grupo I'!#REF!</f>
        <v>#REF!</v>
      </c>
      <c r="D30" s="94"/>
      <c r="E30" s="67"/>
      <c r="F30" s="67"/>
      <c r="G30" s="67"/>
      <c r="H30" s="1268"/>
    </row>
    <row r="31" spans="1:8" ht="36" customHeight="1" thickBot="1">
      <c r="A31" s="1224"/>
      <c r="B31" s="97" t="s">
        <v>274</v>
      </c>
      <c r="C31" s="88" t="e">
        <f>'Grupo I'!#REF!</f>
        <v>#REF!</v>
      </c>
      <c r="D31" s="94"/>
      <c r="E31" s="67"/>
      <c r="F31" s="67"/>
      <c r="G31" s="67"/>
      <c r="H31" s="1268"/>
    </row>
    <row r="32" spans="1:8" ht="36" customHeight="1" thickBot="1">
      <c r="A32" s="1225"/>
      <c r="B32" s="97" t="s">
        <v>279</v>
      </c>
      <c r="C32" s="90" t="e">
        <f>'Grupo I'!#REF!</f>
        <v>#REF!</v>
      </c>
      <c r="D32" s="95"/>
      <c r="E32" s="96"/>
      <c r="F32" s="96"/>
      <c r="G32" s="96"/>
      <c r="H32" s="1269"/>
    </row>
    <row r="33" spans="1:8" ht="60" customHeight="1" thickBot="1">
      <c r="A33" s="1211" t="s">
        <v>417</v>
      </c>
      <c r="B33" s="97" t="s">
        <v>332</v>
      </c>
      <c r="C33" s="67" t="e">
        <f>'Grupo I'!#REF!</f>
        <v>#REF!</v>
      </c>
      <c r="D33" s="140"/>
      <c r="E33" s="141"/>
      <c r="F33" s="141"/>
      <c r="G33" s="141"/>
      <c r="H33" s="1222" t="e">
        <f>SUM(C33:C49)</f>
        <v>#REF!</v>
      </c>
    </row>
    <row r="34" spans="1:8" ht="60" customHeight="1" thickBot="1">
      <c r="A34" s="1211"/>
      <c r="B34" s="97" t="s">
        <v>334</v>
      </c>
      <c r="C34" s="174" t="e">
        <f>'Grupo I'!#REF!</f>
        <v>#REF!</v>
      </c>
      <c r="D34" s="142"/>
      <c r="E34" s="110"/>
      <c r="F34" s="110"/>
      <c r="G34" s="110"/>
      <c r="H34" s="1212"/>
    </row>
    <row r="35" spans="1:8" ht="60" customHeight="1" thickBot="1">
      <c r="A35" s="1211"/>
      <c r="B35" s="97" t="s">
        <v>344</v>
      </c>
      <c r="C35" s="174" t="e">
        <f>'Grupo I'!#REF!</f>
        <v>#REF!</v>
      </c>
      <c r="D35" s="142"/>
      <c r="E35" s="110"/>
      <c r="F35" s="110"/>
      <c r="G35" s="110"/>
      <c r="H35" s="1212"/>
    </row>
    <row r="36" spans="1:8" ht="60" customHeight="1" thickBot="1">
      <c r="A36" s="1211"/>
      <c r="B36" s="97" t="s">
        <v>350</v>
      </c>
      <c r="C36" s="67" t="e">
        <f>'Grupo I'!#REF!</f>
        <v>#REF!</v>
      </c>
      <c r="D36" s="142"/>
      <c r="E36" s="110"/>
      <c r="F36" s="110"/>
      <c r="G36" s="110"/>
      <c r="H36" s="1212"/>
    </row>
    <row r="37" spans="1:8" ht="60" customHeight="1" thickBot="1">
      <c r="A37" s="1211"/>
      <c r="B37" s="97" t="s">
        <v>351</v>
      </c>
      <c r="C37" s="67" t="e">
        <f>'Grupo I'!#REF!</f>
        <v>#REF!</v>
      </c>
      <c r="D37" s="142"/>
      <c r="E37" s="110"/>
      <c r="F37" s="110"/>
      <c r="G37" s="110"/>
      <c r="H37" s="1212"/>
    </row>
    <row r="38" spans="1:8" ht="60" customHeight="1" thickBot="1">
      <c r="A38" s="1211"/>
      <c r="B38" s="97" t="s">
        <v>354</v>
      </c>
      <c r="C38" s="67" t="e">
        <f>'Grupo I'!#REF!</f>
        <v>#REF!</v>
      </c>
      <c r="D38" s="142"/>
      <c r="E38" s="110"/>
      <c r="F38" s="110"/>
      <c r="G38" s="110"/>
      <c r="H38" s="1212"/>
    </row>
    <row r="39" spans="1:8" ht="60" customHeight="1" thickBot="1">
      <c r="A39" s="1211"/>
      <c r="B39" s="97" t="s">
        <v>355</v>
      </c>
      <c r="C39" s="67" t="e">
        <f>'Grupo I'!#REF!</f>
        <v>#REF!</v>
      </c>
      <c r="D39" s="142"/>
      <c r="E39" s="110"/>
      <c r="F39" s="110"/>
      <c r="G39" s="110"/>
      <c r="H39" s="1212"/>
    </row>
    <row r="40" spans="1:8" ht="60" customHeight="1" thickBot="1">
      <c r="A40" s="1211"/>
      <c r="B40" s="97" t="s">
        <v>359</v>
      </c>
      <c r="C40" s="174" t="e">
        <f>'Grupo I'!#REF!</f>
        <v>#REF!</v>
      </c>
      <c r="D40" s="142"/>
      <c r="E40" s="110"/>
      <c r="F40" s="110"/>
      <c r="G40" s="110"/>
      <c r="H40" s="1212"/>
    </row>
    <row r="41" spans="1:8" ht="60" customHeight="1" thickBot="1">
      <c r="A41" s="1211"/>
      <c r="B41" s="97" t="s">
        <v>364</v>
      </c>
      <c r="C41" s="174" t="e">
        <f>'Grupo I'!#REF!</f>
        <v>#REF!</v>
      </c>
      <c r="D41" s="142"/>
      <c r="E41" s="110"/>
      <c r="F41" s="110"/>
      <c r="G41" s="110"/>
      <c r="H41" s="1212"/>
    </row>
    <row r="42" spans="1:8" ht="60" customHeight="1" thickBot="1">
      <c r="A42" s="1211"/>
      <c r="B42" s="97" t="s">
        <v>379</v>
      </c>
      <c r="C42" s="174" t="e">
        <f>'Grupo I'!#REF!</f>
        <v>#REF!</v>
      </c>
      <c r="D42" s="142"/>
      <c r="E42" s="110"/>
      <c r="F42" s="110"/>
      <c r="G42" s="110"/>
      <c r="H42" s="1212"/>
    </row>
    <row r="43" spans="1:8" ht="60" customHeight="1" thickBot="1">
      <c r="A43" s="1211"/>
      <c r="B43" s="97" t="s">
        <v>389</v>
      </c>
      <c r="C43" s="67" t="e">
        <f>'Grupo I'!#REF!</f>
        <v>#REF!</v>
      </c>
      <c r="D43" s="142"/>
      <c r="E43" s="110"/>
      <c r="F43" s="110"/>
      <c r="G43" s="110"/>
      <c r="H43" s="1212"/>
    </row>
    <row r="44" spans="1:8" ht="60" customHeight="1" thickBot="1">
      <c r="A44" s="1211"/>
      <c r="B44" s="97" t="s">
        <v>395</v>
      </c>
      <c r="C44" s="174" t="e">
        <f>'Grupo I'!#REF!</f>
        <v>#REF!</v>
      </c>
      <c r="D44" s="142"/>
      <c r="E44" s="110"/>
      <c r="F44" s="110"/>
      <c r="G44" s="110"/>
      <c r="H44" s="1212"/>
    </row>
    <row r="45" spans="1:8" ht="60" customHeight="1" thickBot="1">
      <c r="A45" s="1211"/>
      <c r="B45" s="97" t="s">
        <v>405</v>
      </c>
      <c r="C45" s="67" t="e">
        <f>'Grupo I'!#REF!</f>
        <v>#REF!</v>
      </c>
      <c r="D45" s="142"/>
      <c r="E45" s="110"/>
      <c r="F45" s="110"/>
      <c r="G45" s="110"/>
      <c r="H45" s="1212"/>
    </row>
    <row r="46" spans="1:8" ht="60" customHeight="1" thickBot="1">
      <c r="A46" s="1211"/>
      <c r="B46" s="97" t="s">
        <v>409</v>
      </c>
      <c r="C46" s="67" t="e">
        <f>'Grupo I'!#REF!</f>
        <v>#REF!</v>
      </c>
      <c r="D46" s="142"/>
      <c r="E46" s="110"/>
      <c r="F46" s="110"/>
      <c r="G46" s="110"/>
      <c r="H46" s="1212"/>
    </row>
    <row r="47" spans="1:8" ht="60" customHeight="1" thickBot="1">
      <c r="A47" s="1211"/>
      <c r="B47" s="97" t="s">
        <v>412</v>
      </c>
      <c r="C47" s="67" t="e">
        <f>'Grupo I'!#REF!</f>
        <v>#REF!</v>
      </c>
      <c r="D47" s="142"/>
      <c r="E47" s="110"/>
      <c r="F47" s="110"/>
      <c r="G47" s="110"/>
      <c r="H47" s="1212"/>
    </row>
    <row r="48" spans="1:8" ht="60" customHeight="1" thickBot="1">
      <c r="A48" s="1211"/>
      <c r="B48" s="97" t="s">
        <v>414</v>
      </c>
      <c r="C48" s="67" t="e">
        <f>'Grupo I'!#REF!</f>
        <v>#REF!</v>
      </c>
      <c r="D48" s="142"/>
      <c r="E48" s="110"/>
      <c r="F48" s="110"/>
      <c r="G48" s="110"/>
      <c r="H48" s="1212"/>
    </row>
    <row r="49" spans="1:15" ht="60" customHeight="1" thickBot="1">
      <c r="A49" s="1211"/>
      <c r="B49" s="97" t="s">
        <v>416</v>
      </c>
      <c r="C49" s="67" t="e">
        <f>'Grupo I'!#REF!</f>
        <v>#REF!</v>
      </c>
      <c r="D49" s="144"/>
      <c r="E49" s="137"/>
      <c r="F49" s="137"/>
      <c r="G49" s="137"/>
      <c r="H49" s="1212"/>
    </row>
    <row r="50" spans="1:15" ht="48.75" customHeight="1" thickBot="1">
      <c r="A50" s="1271" t="s">
        <v>59</v>
      </c>
      <c r="B50" s="97" t="s">
        <v>219</v>
      </c>
      <c r="C50" s="71" t="e">
        <f>'Grupo III'!#REF!</f>
        <v>#REF!</v>
      </c>
      <c r="D50" s="108"/>
      <c r="E50" s="93"/>
      <c r="F50" s="93"/>
      <c r="G50" s="93"/>
      <c r="H50" s="1274" t="e">
        <f>SUM(C50:C73)</f>
        <v>#REF!</v>
      </c>
      <c r="O50" s="16"/>
    </row>
    <row r="51" spans="1:15" ht="46.5" customHeight="1" thickBot="1">
      <c r="A51" s="1272"/>
      <c r="B51" s="97" t="s">
        <v>221</v>
      </c>
      <c r="C51" s="68" t="e">
        <f>'Grupo III'!#REF!</f>
        <v>#REF!</v>
      </c>
      <c r="D51" s="109"/>
      <c r="E51" s="67"/>
      <c r="F51" s="67"/>
      <c r="G51" s="67"/>
      <c r="H51" s="1270"/>
    </row>
    <row r="52" spans="1:15" ht="65.25" customHeight="1" thickBot="1">
      <c r="A52" s="1272"/>
      <c r="B52" s="97" t="s">
        <v>222</v>
      </c>
      <c r="C52" s="68" t="e">
        <f>'Grupo III'!#REF!</f>
        <v>#REF!</v>
      </c>
      <c r="D52" s="109"/>
      <c r="E52" s="67"/>
      <c r="F52" s="67"/>
      <c r="G52" s="67"/>
      <c r="H52" s="1270"/>
      <c r="O52" s="16"/>
    </row>
    <row r="53" spans="1:15" ht="45" customHeight="1" thickBot="1">
      <c r="A53" s="1272"/>
      <c r="B53" s="97" t="s">
        <v>223</v>
      </c>
      <c r="C53" s="68" t="e">
        <f>'Grupo III'!#REF!</f>
        <v>#REF!</v>
      </c>
      <c r="D53" s="109"/>
      <c r="E53" s="67"/>
      <c r="F53" s="67"/>
      <c r="G53" s="67"/>
      <c r="H53" s="1270"/>
      <c r="O53" s="16"/>
    </row>
    <row r="54" spans="1:15" ht="50.1" customHeight="1" thickBot="1">
      <c r="A54" s="1272"/>
      <c r="B54" s="97" t="s">
        <v>226</v>
      </c>
      <c r="C54" s="68" t="e">
        <f>'Grupo III'!#REF!</f>
        <v>#REF!</v>
      </c>
      <c r="D54" s="109"/>
      <c r="E54" s="67"/>
      <c r="F54" s="67"/>
      <c r="G54" s="67"/>
      <c r="H54" s="1270"/>
      <c r="O54" s="16"/>
    </row>
    <row r="55" spans="1:15" ht="50.1" customHeight="1" thickBot="1">
      <c r="A55" s="1272"/>
      <c r="B55" s="97" t="s">
        <v>227</v>
      </c>
      <c r="C55" s="69" t="e">
        <f>'Grupo III'!#REF!</f>
        <v>#REF!</v>
      </c>
      <c r="D55" s="109"/>
      <c r="E55" s="67"/>
      <c r="F55" s="67"/>
      <c r="G55" s="67"/>
      <c r="H55" s="1270"/>
      <c r="O55" s="16"/>
    </row>
    <row r="56" spans="1:15" ht="50.1" customHeight="1" thickBot="1">
      <c r="A56" s="1272"/>
      <c r="B56" s="97" t="s">
        <v>229</v>
      </c>
      <c r="C56" s="70" t="e">
        <f>'Grupo III'!#REF!</f>
        <v>#REF!</v>
      </c>
      <c r="D56" s="109"/>
      <c r="E56" s="67"/>
      <c r="F56" s="67"/>
      <c r="G56" s="67"/>
      <c r="H56" s="1270"/>
      <c r="O56" s="16"/>
    </row>
    <row r="57" spans="1:15" ht="122.25" customHeight="1" thickBot="1">
      <c r="A57" s="1272"/>
      <c r="B57" s="97" t="s">
        <v>231</v>
      </c>
      <c r="C57" s="88" t="e">
        <f>'Grupo III'!#REF!</f>
        <v>#REF!</v>
      </c>
      <c r="D57" s="67"/>
      <c r="E57" s="67"/>
      <c r="F57" s="67"/>
      <c r="G57" s="67"/>
      <c r="H57" s="1270"/>
    </row>
    <row r="58" spans="1:15" ht="50.1" customHeight="1" thickBot="1">
      <c r="A58" s="1272"/>
      <c r="B58" s="97" t="s">
        <v>233</v>
      </c>
      <c r="C58" s="88" t="e">
        <f>'Grupo III'!#REF!</f>
        <v>#REF!</v>
      </c>
      <c r="D58" s="67"/>
      <c r="E58" s="67"/>
      <c r="F58" s="67"/>
      <c r="G58" s="67"/>
      <c r="H58" s="1270"/>
    </row>
    <row r="59" spans="1:15" ht="50.25" customHeight="1" thickBot="1">
      <c r="A59" s="1272"/>
      <c r="B59" s="97" t="s">
        <v>234</v>
      </c>
      <c r="C59" s="88" t="e">
        <f>'Grupo III'!#REF!</f>
        <v>#REF!</v>
      </c>
      <c r="D59" s="67"/>
      <c r="E59" s="67"/>
      <c r="F59" s="67"/>
      <c r="G59" s="67"/>
      <c r="H59" s="1270"/>
    </row>
    <row r="60" spans="1:15" ht="50.1" customHeight="1" thickBot="1">
      <c r="A60" s="1272"/>
      <c r="B60" s="97" t="s">
        <v>236</v>
      </c>
      <c r="C60" s="88" t="e">
        <f>'Grupo III'!#REF!</f>
        <v>#REF!</v>
      </c>
      <c r="D60" s="67"/>
      <c r="E60" s="67"/>
      <c r="F60" s="67"/>
      <c r="G60" s="67"/>
      <c r="H60" s="1270"/>
    </row>
    <row r="61" spans="1:15" ht="50.1" customHeight="1" thickBot="1">
      <c r="A61" s="1272"/>
      <c r="B61" s="97" t="s">
        <v>237</v>
      </c>
      <c r="C61" s="88" t="e">
        <f>'Grupo III'!#REF!</f>
        <v>#REF!</v>
      </c>
      <c r="D61" s="67"/>
      <c r="E61" s="67"/>
      <c r="F61" s="67"/>
      <c r="G61" s="67"/>
      <c r="H61" s="1270"/>
    </row>
    <row r="62" spans="1:15" ht="50.1" customHeight="1" thickBot="1">
      <c r="A62" s="1272"/>
      <c r="B62" s="97" t="s">
        <v>239</v>
      </c>
      <c r="C62" s="88" t="e">
        <f>'Grupo III'!#REF!</f>
        <v>#REF!</v>
      </c>
      <c r="D62" s="67"/>
      <c r="E62" s="110"/>
      <c r="F62" s="110"/>
      <c r="G62" s="110"/>
      <c r="H62" s="1270"/>
    </row>
    <row r="63" spans="1:15" ht="77.25" customHeight="1" thickBot="1">
      <c r="A63" s="1272"/>
      <c r="B63" s="97" t="s">
        <v>240</v>
      </c>
      <c r="C63" s="88" t="e">
        <f>'Grupo III'!#REF!</f>
        <v>#REF!</v>
      </c>
      <c r="D63" s="67"/>
      <c r="E63" s="110"/>
      <c r="F63" s="110"/>
      <c r="G63" s="110"/>
      <c r="H63" s="1270"/>
    </row>
    <row r="64" spans="1:15" ht="60.75" customHeight="1" thickBot="1">
      <c r="A64" s="1272"/>
      <c r="B64" s="97" t="s">
        <v>242</v>
      </c>
      <c r="C64" s="88" t="e">
        <f>'Grupo III'!#REF!</f>
        <v>#REF!</v>
      </c>
      <c r="D64" s="67"/>
      <c r="E64" s="110"/>
      <c r="F64" s="110"/>
      <c r="G64" s="110"/>
      <c r="H64" s="1270"/>
    </row>
    <row r="65" spans="1:15" ht="60" customHeight="1" thickBot="1">
      <c r="A65" s="1272"/>
      <c r="B65" s="97" t="s">
        <v>243</v>
      </c>
      <c r="C65" s="90" t="e">
        <f>'Grupo III'!#REF!</f>
        <v>#REF!</v>
      </c>
      <c r="D65" s="96"/>
      <c r="E65" s="111"/>
      <c r="F65" s="111"/>
      <c r="G65" s="111"/>
      <c r="H65" s="1270"/>
    </row>
    <row r="66" spans="1:15" ht="60" customHeight="1" thickBot="1">
      <c r="A66" s="1272"/>
      <c r="B66" s="97" t="s">
        <v>301</v>
      </c>
      <c r="C66" s="112" t="e">
        <f>'Grupo III'!#REF!</f>
        <v>#REF!</v>
      </c>
      <c r="D66" s="107"/>
      <c r="E66" s="113"/>
      <c r="F66" s="113"/>
      <c r="G66" s="113"/>
      <c r="H66" s="1270"/>
    </row>
    <row r="67" spans="1:15" ht="60" customHeight="1" thickBot="1">
      <c r="A67" s="1272"/>
      <c r="B67" s="97" t="s">
        <v>302</v>
      </c>
      <c r="C67" s="112" t="e">
        <f>'Grupo III'!#REF!</f>
        <v>#REF!</v>
      </c>
      <c r="D67" s="107"/>
      <c r="E67" s="113"/>
      <c r="F67" s="113"/>
      <c r="G67" s="113"/>
      <c r="H67" s="1270"/>
    </row>
    <row r="68" spans="1:15" ht="60" customHeight="1" thickBot="1">
      <c r="A68" s="1272"/>
      <c r="B68" s="97" t="s">
        <v>303</v>
      </c>
      <c r="C68" s="112" t="e">
        <f>'Grupo III'!#REF!</f>
        <v>#REF!</v>
      </c>
      <c r="D68" s="107"/>
      <c r="E68" s="113"/>
      <c r="F68" s="113"/>
      <c r="G68" s="113"/>
      <c r="H68" s="1270"/>
    </row>
    <row r="69" spans="1:15" ht="60" customHeight="1" thickBot="1">
      <c r="A69" s="1272"/>
      <c r="B69" s="97" t="s">
        <v>304</v>
      </c>
      <c r="C69" s="112" t="e">
        <f>'Grupo III'!#REF!</f>
        <v>#REF!</v>
      </c>
      <c r="D69" s="107"/>
      <c r="E69" s="113"/>
      <c r="F69" s="113"/>
      <c r="G69" s="113"/>
      <c r="H69" s="1270"/>
    </row>
    <row r="70" spans="1:15" ht="60" customHeight="1" thickBot="1">
      <c r="A70" s="1272"/>
      <c r="B70" s="97" t="s">
        <v>305</v>
      </c>
      <c r="C70" s="112" t="e">
        <f>'Grupo III'!#REF!</f>
        <v>#REF!</v>
      </c>
      <c r="D70" s="107"/>
      <c r="E70" s="113"/>
      <c r="F70" s="113"/>
      <c r="G70" s="113"/>
      <c r="H70" s="1270"/>
    </row>
    <row r="71" spans="1:15" ht="60" customHeight="1" thickBot="1">
      <c r="A71" s="1272"/>
      <c r="B71" s="97" t="s">
        <v>306</v>
      </c>
      <c r="C71" s="112" t="e">
        <f>'Grupo III'!#REF!</f>
        <v>#REF!</v>
      </c>
      <c r="D71" s="107"/>
      <c r="E71" s="113"/>
      <c r="F71" s="113"/>
      <c r="G71" s="113"/>
      <c r="H71" s="1270"/>
    </row>
    <row r="72" spans="1:15" ht="60" customHeight="1" thickBot="1">
      <c r="A72" s="1272"/>
      <c r="B72" s="97" t="s">
        <v>307</v>
      </c>
      <c r="C72" s="112" t="e">
        <f>'Grupo III'!#REF!</f>
        <v>#REF!</v>
      </c>
      <c r="D72" s="107"/>
      <c r="E72" s="113"/>
      <c r="F72" s="113"/>
      <c r="G72" s="113"/>
      <c r="H72" s="1270"/>
    </row>
    <row r="73" spans="1:15" ht="60" customHeight="1" thickBot="1">
      <c r="A73" s="1273"/>
      <c r="B73" s="97" t="s">
        <v>308</v>
      </c>
      <c r="C73" s="114" t="e">
        <f>'Grupo III'!#REF!</f>
        <v>#REF!</v>
      </c>
      <c r="D73" s="115"/>
      <c r="E73" s="116"/>
      <c r="F73" s="116"/>
      <c r="G73" s="116"/>
      <c r="H73" s="1275"/>
    </row>
    <row r="74" spans="1:15" s="16" customFormat="1" ht="60" customHeight="1">
      <c r="A74" s="1224" t="s">
        <v>280</v>
      </c>
      <c r="B74" s="164" t="s">
        <v>90</v>
      </c>
      <c r="C74" s="103" t="e">
        <f>'Grupo III'!#REF!</f>
        <v>#REF!</v>
      </c>
      <c r="D74" s="104"/>
      <c r="E74" s="117"/>
      <c r="F74" s="117"/>
      <c r="G74" s="117"/>
      <c r="H74" s="1270" t="e">
        <f>SUM(C74:C75)</f>
        <v>#REF!</v>
      </c>
      <c r="J74"/>
      <c r="K74"/>
      <c r="L74"/>
      <c r="M74"/>
      <c r="O74"/>
    </row>
    <row r="75" spans="1:15" s="16" customFormat="1" ht="60" customHeight="1" thickBot="1">
      <c r="A75" s="1224"/>
      <c r="B75" s="164" t="s">
        <v>97</v>
      </c>
      <c r="C75" s="106" t="e">
        <f>'Grupo III'!#REF!</f>
        <v>#REF!</v>
      </c>
      <c r="D75" s="118"/>
      <c r="E75" s="119"/>
      <c r="F75" s="119"/>
      <c r="G75" s="119"/>
      <c r="H75" s="1270"/>
      <c r="J75"/>
      <c r="K75"/>
      <c r="L75"/>
      <c r="M75"/>
      <c r="O75"/>
    </row>
    <row r="76" spans="1:15" ht="36" customHeight="1">
      <c r="A76" s="1223" t="s">
        <v>126</v>
      </c>
      <c r="B76" s="97" t="s">
        <v>37</v>
      </c>
      <c r="C76" s="86" t="e">
        <f>'Grupo III'!O128</f>
        <v>#REF!</v>
      </c>
      <c r="D76" s="92"/>
      <c r="E76" s="93"/>
      <c r="F76" s="93"/>
      <c r="G76" s="93"/>
      <c r="H76" s="1264" t="e">
        <f>SUM(C76:C81)</f>
        <v>#REF!</v>
      </c>
    </row>
    <row r="77" spans="1:15" ht="36" customHeight="1">
      <c r="A77" s="1224"/>
      <c r="B77" s="98" t="s">
        <v>129</v>
      </c>
      <c r="C77" s="88" t="e">
        <f>'Grupo III'!O132</f>
        <v>#REF!</v>
      </c>
      <c r="D77" s="94"/>
      <c r="E77" s="67"/>
      <c r="F77" s="67"/>
      <c r="G77" s="67"/>
      <c r="H77" s="1265"/>
    </row>
    <row r="78" spans="1:15" ht="54" customHeight="1">
      <c r="A78" s="1224"/>
      <c r="B78" s="98" t="s">
        <v>135</v>
      </c>
      <c r="C78" s="88" t="e">
        <f>'Grupo III'!#REF!</f>
        <v>#REF!</v>
      </c>
      <c r="D78" s="94"/>
      <c r="E78" s="67"/>
      <c r="F78" s="67"/>
      <c r="G78" s="67"/>
      <c r="H78" s="1265"/>
    </row>
    <row r="79" spans="1:15" ht="36" customHeight="1">
      <c r="A79" s="1224"/>
      <c r="B79" s="98" t="s">
        <v>136</v>
      </c>
      <c r="C79" s="88" t="e">
        <f>'Grupo III'!#REF!</f>
        <v>#REF!</v>
      </c>
      <c r="D79" s="94"/>
      <c r="E79" s="67"/>
      <c r="F79" s="67"/>
      <c r="G79" s="67"/>
      <c r="H79" s="1265"/>
    </row>
    <row r="80" spans="1:15" ht="36" customHeight="1">
      <c r="A80" s="1224"/>
      <c r="B80" s="98" t="s">
        <v>137</v>
      </c>
      <c r="C80" s="88" t="e">
        <f>'Grupo III'!#REF!</f>
        <v>#REF!</v>
      </c>
      <c r="D80" s="94"/>
      <c r="E80" s="67"/>
      <c r="F80" s="67"/>
      <c r="G80" s="67"/>
      <c r="H80" s="1265"/>
    </row>
    <row r="81" spans="1:15" ht="45.75" customHeight="1" thickBot="1">
      <c r="A81" s="1225"/>
      <c r="B81" s="99" t="s">
        <v>138</v>
      </c>
      <c r="C81" s="90" t="e">
        <f>'Grupo III'!#REF!</f>
        <v>#REF!</v>
      </c>
      <c r="D81" s="95"/>
      <c r="E81" s="96"/>
      <c r="F81" s="96"/>
      <c r="G81" s="96"/>
      <c r="H81" s="1266"/>
    </row>
    <row r="82" spans="1:15" ht="36" customHeight="1">
      <c r="A82" s="1223" t="s">
        <v>281</v>
      </c>
      <c r="B82" s="66" t="s">
        <v>286</v>
      </c>
      <c r="C82" s="88" t="e">
        <f>'Grupo III'!#REF!</f>
        <v>#REF!</v>
      </c>
      <c r="D82" s="92"/>
      <c r="E82" s="93"/>
      <c r="F82" s="93"/>
      <c r="G82" s="93"/>
      <c r="H82" s="1217" t="e">
        <f>SUM(C82:C89)</f>
        <v>#REF!</v>
      </c>
    </row>
    <row r="83" spans="1:15" ht="36" customHeight="1">
      <c r="A83" s="1224"/>
      <c r="B83" s="22" t="s">
        <v>287</v>
      </c>
      <c r="C83" s="88" t="e">
        <f>'Grupo III'!#REF!</f>
        <v>#REF!</v>
      </c>
      <c r="D83" s="94"/>
      <c r="E83" s="67"/>
      <c r="F83" s="67"/>
      <c r="G83" s="67"/>
      <c r="H83" s="1218"/>
    </row>
    <row r="84" spans="1:15" ht="75" customHeight="1">
      <c r="A84" s="1224"/>
      <c r="B84" s="22" t="s">
        <v>287</v>
      </c>
      <c r="C84" s="88" t="e">
        <f>'Grupo III'!#REF!</f>
        <v>#REF!</v>
      </c>
      <c r="D84" s="94"/>
      <c r="E84" s="67"/>
      <c r="F84" s="67"/>
      <c r="G84" s="67"/>
      <c r="H84" s="1218"/>
    </row>
    <row r="85" spans="1:15" ht="68.25" customHeight="1">
      <c r="A85" s="1224"/>
      <c r="B85" s="60" t="s">
        <v>288</v>
      </c>
      <c r="C85" s="88" t="e">
        <f>'Grupo III'!#REF!</f>
        <v>#REF!</v>
      </c>
      <c r="D85" s="94"/>
      <c r="E85" s="67"/>
      <c r="F85" s="67"/>
      <c r="G85" s="67"/>
      <c r="H85" s="1218"/>
    </row>
    <row r="86" spans="1:15" ht="75.75" customHeight="1">
      <c r="A86" s="1224"/>
      <c r="B86" s="26" t="s">
        <v>289</v>
      </c>
      <c r="C86" s="88" t="e">
        <f>'Grupo III'!#REF!</f>
        <v>#REF!</v>
      </c>
      <c r="D86" s="94"/>
      <c r="E86" s="67"/>
      <c r="F86" s="67"/>
      <c r="G86" s="67"/>
      <c r="H86" s="1218"/>
    </row>
    <row r="87" spans="1:15" ht="36" customHeight="1">
      <c r="A87" s="1224"/>
      <c r="B87" s="100" t="s">
        <v>290</v>
      </c>
      <c r="C87" s="88" t="e">
        <f>'Grupo III'!#REF!</f>
        <v>#REF!</v>
      </c>
      <c r="D87" s="94"/>
      <c r="E87" s="67"/>
      <c r="F87" s="67"/>
      <c r="G87" s="67"/>
      <c r="H87" s="1218"/>
    </row>
    <row r="88" spans="1:15" ht="65.25" customHeight="1">
      <c r="A88" s="1224"/>
      <c r="B88" s="101" t="s">
        <v>291</v>
      </c>
      <c r="C88" s="88" t="e">
        <f>'Grupo III'!#REF!</f>
        <v>#REF!</v>
      </c>
      <c r="D88" s="67"/>
      <c r="E88" s="67"/>
      <c r="F88" s="67"/>
      <c r="G88" s="67"/>
      <c r="H88" s="1218"/>
    </row>
    <row r="89" spans="1:15" ht="54.75" customHeight="1" thickBot="1">
      <c r="A89" s="1225"/>
      <c r="B89" s="102" t="s">
        <v>291</v>
      </c>
      <c r="C89" s="88" t="e">
        <f>'Grupo III'!#REF!</f>
        <v>#REF!</v>
      </c>
      <c r="D89" s="96"/>
      <c r="E89" s="96"/>
      <c r="F89" s="96"/>
      <c r="G89" s="96"/>
      <c r="H89" s="1219"/>
    </row>
    <row r="90" spans="1:15" ht="93" customHeight="1">
      <c r="A90" s="1226" t="s">
        <v>249</v>
      </c>
      <c r="B90" s="162" t="s">
        <v>203</v>
      </c>
      <c r="C90" s="103" t="e">
        <f>'Grupo III'!#REF!</f>
        <v>#REF!</v>
      </c>
      <c r="D90" s="104"/>
      <c r="E90" s="104"/>
      <c r="F90" s="104"/>
      <c r="G90" s="104"/>
      <c r="H90" s="1218" t="e">
        <f>SUM(C90:C92)</f>
        <v>#REF!</v>
      </c>
    </row>
    <row r="91" spans="1:15" ht="42" customHeight="1">
      <c r="A91" s="1226"/>
      <c r="B91" s="162" t="s">
        <v>283</v>
      </c>
      <c r="C91" s="88" t="e">
        <f>'Grupo III'!#REF!</f>
        <v>#REF!</v>
      </c>
      <c r="D91" s="67"/>
      <c r="E91" s="67"/>
      <c r="F91" s="67"/>
      <c r="G91" s="67"/>
      <c r="H91" s="1218"/>
      <c r="O91">
        <v>3437700</v>
      </c>
    </row>
    <row r="92" spans="1:15" ht="51" customHeight="1" thickBot="1">
      <c r="A92" s="1227"/>
      <c r="B92" s="163" t="s">
        <v>282</v>
      </c>
      <c r="C92" s="88" t="e">
        <f>'Grupo III'!#REF!</f>
        <v>#REF!</v>
      </c>
      <c r="D92" s="96"/>
      <c r="E92" s="96"/>
      <c r="F92" s="96"/>
      <c r="G92" s="96"/>
      <c r="H92" s="1219"/>
      <c r="O92" s="16"/>
    </row>
    <row r="93" spans="1:15" ht="51" customHeight="1">
      <c r="A93" s="1228" t="s">
        <v>245</v>
      </c>
      <c r="B93" s="58" t="s">
        <v>246</v>
      </c>
      <c r="C93" s="88" t="e">
        <f>'Grupo III'!#REF!</f>
        <v>#REF!</v>
      </c>
      <c r="D93" s="105"/>
      <c r="E93" s="105"/>
      <c r="F93" s="105"/>
      <c r="G93" s="105"/>
      <c r="H93" s="1217" t="e">
        <f>SUM(C93:C94)</f>
        <v>#REF!</v>
      </c>
      <c r="O93" s="16"/>
    </row>
    <row r="94" spans="1:15" ht="51" customHeight="1" thickBot="1">
      <c r="A94" s="1229"/>
      <c r="B94" s="165" t="s">
        <v>248</v>
      </c>
      <c r="C94" s="106" t="e">
        <f>'Grupo III'!#REF!</f>
        <v>#REF!</v>
      </c>
      <c r="D94" s="107"/>
      <c r="E94" s="107"/>
      <c r="F94" s="107"/>
      <c r="G94" s="107"/>
      <c r="H94" s="1218"/>
      <c r="O94" s="16"/>
    </row>
    <row r="95" spans="1:15" ht="51" customHeight="1">
      <c r="A95" s="1214" t="s">
        <v>0</v>
      </c>
      <c r="B95" s="164" t="s">
        <v>211</v>
      </c>
      <c r="C95" s="68" t="e">
        <f>'Grupo III'!#REF!</f>
        <v>#REF!</v>
      </c>
      <c r="D95" s="105"/>
      <c r="E95" s="105"/>
      <c r="F95" s="105"/>
      <c r="G95" s="105"/>
      <c r="H95" s="1217" t="e">
        <f>SUM(C95:C99)</f>
        <v>#REF!</v>
      </c>
      <c r="O95" s="16"/>
    </row>
    <row r="96" spans="1:15" ht="51" customHeight="1">
      <c r="A96" s="1215"/>
      <c r="B96" s="164" t="s">
        <v>212</v>
      </c>
      <c r="C96" s="68" t="e">
        <f>'Grupo III'!#REF!</f>
        <v>#REF!</v>
      </c>
      <c r="D96" s="107"/>
      <c r="E96" s="107"/>
      <c r="F96" s="107"/>
      <c r="G96" s="107"/>
      <c r="H96" s="1218"/>
      <c r="O96" s="16"/>
    </row>
    <row r="97" spans="1:18" ht="51" customHeight="1">
      <c r="A97" s="1215"/>
      <c r="B97" s="164" t="s">
        <v>213</v>
      </c>
      <c r="C97" s="68" t="e">
        <f>'Grupo III'!#REF!</f>
        <v>#REF!</v>
      </c>
      <c r="D97" s="107"/>
      <c r="E97" s="107"/>
      <c r="F97" s="107"/>
      <c r="G97" s="107"/>
      <c r="H97" s="1218"/>
      <c r="O97" s="16"/>
    </row>
    <row r="98" spans="1:18" ht="51" customHeight="1">
      <c r="A98" s="1215"/>
      <c r="B98" s="164" t="s">
        <v>214</v>
      </c>
      <c r="C98" s="68" t="e">
        <f>'Grupo III'!#REF!</f>
        <v>#REF!</v>
      </c>
      <c r="D98" s="107"/>
      <c r="E98" s="107"/>
      <c r="F98" s="107"/>
      <c r="G98" s="107"/>
      <c r="H98" s="1218"/>
      <c r="O98" s="16"/>
    </row>
    <row r="99" spans="1:18" ht="51" customHeight="1" thickBot="1">
      <c r="A99" s="1216"/>
      <c r="B99" s="164" t="s">
        <v>215</v>
      </c>
      <c r="C99" s="68" t="e">
        <f>'Grupo III'!#REF!</f>
        <v>#REF!</v>
      </c>
      <c r="D99" s="115"/>
      <c r="E99" s="115"/>
      <c r="F99" s="115"/>
      <c r="G99" s="115"/>
      <c r="H99" s="1219"/>
      <c r="O99" s="16"/>
    </row>
    <row r="100" spans="1:18" ht="60" customHeight="1">
      <c r="A100" s="1220" t="s">
        <v>428</v>
      </c>
      <c r="B100" s="56" t="s">
        <v>420</v>
      </c>
      <c r="C100" s="175" t="e">
        <f>'Grupo III'!#REF!</f>
        <v>#REF!</v>
      </c>
      <c r="D100" s="126"/>
      <c r="E100" s="126"/>
      <c r="F100" s="126"/>
      <c r="G100" s="133"/>
      <c r="H100" s="1222">
        <v>5850000</v>
      </c>
    </row>
    <row r="101" spans="1:18" ht="60" customHeight="1" thickBot="1">
      <c r="A101" s="1221"/>
      <c r="B101" s="57" t="s">
        <v>423</v>
      </c>
      <c r="C101" s="176" t="e">
        <f>'Grupo III'!#REF!</f>
        <v>#REF!</v>
      </c>
      <c r="D101" s="111"/>
      <c r="E101" s="111"/>
      <c r="F101" s="111"/>
      <c r="G101" s="136"/>
      <c r="H101" s="1213"/>
    </row>
    <row r="102" spans="1:18" s="16" customFormat="1" ht="60" customHeight="1">
      <c r="A102" s="1233" t="s">
        <v>19</v>
      </c>
      <c r="B102" s="65" t="s">
        <v>107</v>
      </c>
      <c r="C102" s="86" t="e">
        <f>'Grupo IV'!#REF!</f>
        <v>#REF!</v>
      </c>
      <c r="D102" s="120"/>
      <c r="E102" s="120"/>
      <c r="F102" s="120"/>
      <c r="G102" s="120"/>
      <c r="H102" s="1236" t="e">
        <f>SUM(C102:C110)</f>
        <v>#REF!</v>
      </c>
      <c r="J102"/>
      <c r="K102"/>
      <c r="L102"/>
      <c r="M102"/>
      <c r="O102"/>
      <c r="Q102"/>
    </row>
    <row r="103" spans="1:18" s="16" customFormat="1" ht="60" customHeight="1">
      <c r="A103" s="1234"/>
      <c r="B103" s="55" t="s">
        <v>466</v>
      </c>
      <c r="C103" s="88" t="e">
        <f>'Grupo IV'!#REF!</f>
        <v>#REF!</v>
      </c>
      <c r="D103" s="121"/>
      <c r="E103" s="121"/>
      <c r="F103" s="121"/>
      <c r="G103" s="121"/>
      <c r="H103" s="1237"/>
      <c r="J103"/>
      <c r="K103"/>
      <c r="L103"/>
      <c r="M103"/>
      <c r="N103"/>
      <c r="P103"/>
      <c r="R103"/>
    </row>
    <row r="104" spans="1:18" s="16" customFormat="1" ht="60" customHeight="1">
      <c r="A104" s="1234"/>
      <c r="B104" s="55" t="s">
        <v>467</v>
      </c>
      <c r="C104" s="88" t="e">
        <f>'Grupo IV'!#REF!</f>
        <v>#REF!</v>
      </c>
      <c r="D104" s="121"/>
      <c r="E104" s="121"/>
      <c r="F104" s="121"/>
      <c r="G104" s="121"/>
      <c r="H104" s="1237"/>
      <c r="J104"/>
      <c r="K104"/>
      <c r="L104"/>
      <c r="M104"/>
      <c r="N104"/>
      <c r="P104"/>
      <c r="R104"/>
    </row>
    <row r="105" spans="1:18" s="16" customFormat="1" ht="60" customHeight="1">
      <c r="A105" s="1234"/>
      <c r="B105" s="55" t="s">
        <v>104</v>
      </c>
      <c r="C105" s="88" t="e">
        <f>'Grupo IV'!#REF!</f>
        <v>#REF!</v>
      </c>
      <c r="D105" s="121"/>
      <c r="E105" s="121"/>
      <c r="F105" s="121"/>
      <c r="G105" s="121"/>
      <c r="H105" s="1237"/>
      <c r="J105"/>
      <c r="K105"/>
      <c r="L105"/>
      <c r="M105"/>
      <c r="N105"/>
      <c r="P105"/>
      <c r="R105"/>
    </row>
    <row r="106" spans="1:18" s="16" customFormat="1" ht="77.25" customHeight="1">
      <c r="A106" s="1234"/>
      <c r="B106" s="122" t="s">
        <v>470</v>
      </c>
      <c r="C106" s="88" t="e">
        <f>'Grupo IV'!#REF!</f>
        <v>#REF!</v>
      </c>
      <c r="D106" s="121"/>
      <c r="E106" s="121"/>
      <c r="F106" s="121"/>
      <c r="G106" s="121"/>
      <c r="H106" s="1237"/>
      <c r="J106"/>
      <c r="K106"/>
      <c r="L106"/>
      <c r="M106"/>
      <c r="N106"/>
      <c r="P106"/>
      <c r="R106"/>
    </row>
    <row r="107" spans="1:18" s="16" customFormat="1" ht="60" customHeight="1">
      <c r="A107" s="1234"/>
      <c r="B107" s="122" t="s">
        <v>105</v>
      </c>
      <c r="C107" s="88" t="e">
        <f>'Grupo IV'!#REF!</f>
        <v>#REF!</v>
      </c>
      <c r="D107" s="121"/>
      <c r="E107" s="121"/>
      <c r="F107" s="121"/>
      <c r="G107" s="121"/>
      <c r="H107" s="1237"/>
      <c r="J107"/>
      <c r="K107"/>
      <c r="L107"/>
      <c r="M107"/>
      <c r="N107"/>
      <c r="P107"/>
      <c r="R107"/>
    </row>
    <row r="108" spans="1:18" s="16" customFormat="1" ht="60" customHeight="1">
      <c r="A108" s="1234"/>
      <c r="B108" s="54" t="s">
        <v>106</v>
      </c>
      <c r="C108" s="88" t="e">
        <f>'Grupo IV'!#REF!</f>
        <v>#REF!</v>
      </c>
      <c r="D108" s="121"/>
      <c r="E108" s="121"/>
      <c r="F108" s="121"/>
      <c r="G108" s="121"/>
      <c r="H108" s="1237"/>
      <c r="J108"/>
      <c r="K108"/>
      <c r="L108"/>
      <c r="M108"/>
      <c r="N108"/>
      <c r="P108"/>
      <c r="R108"/>
    </row>
    <row r="109" spans="1:18" ht="60" customHeight="1">
      <c r="A109" s="1234"/>
      <c r="B109" s="54" t="s">
        <v>144</v>
      </c>
      <c r="C109" s="88" t="e">
        <f>'Grupo IV'!#REF!</f>
        <v>#REF!</v>
      </c>
      <c r="D109" s="110"/>
      <c r="E109" s="110"/>
      <c r="F109" s="110"/>
      <c r="G109" s="110"/>
      <c r="H109" s="1237"/>
    </row>
    <row r="110" spans="1:18" ht="60" customHeight="1" thickBot="1">
      <c r="A110" s="1235"/>
      <c r="B110" s="123" t="s">
        <v>149</v>
      </c>
      <c r="C110" s="90" t="e">
        <f>'Grupo IV'!#REF!</f>
        <v>#REF!</v>
      </c>
      <c r="D110" s="111"/>
      <c r="E110" s="111"/>
      <c r="F110" s="111"/>
      <c r="G110" s="111"/>
      <c r="H110" s="1238"/>
      <c r="K110" s="53"/>
    </row>
    <row r="111" spans="1:18" ht="60" customHeight="1" thickBot="1">
      <c r="A111" s="1239" t="s">
        <v>108</v>
      </c>
      <c r="B111" s="124" t="s">
        <v>23</v>
      </c>
      <c r="C111" s="86" t="e">
        <f>'Grupo IV'!#REF!</f>
        <v>#REF!</v>
      </c>
      <c r="D111" s="125"/>
      <c r="E111" s="125"/>
      <c r="F111" s="125"/>
      <c r="G111" s="126"/>
      <c r="H111" s="1217" t="e">
        <f>SUM(C111:C120)</f>
        <v>#REF!</v>
      </c>
    </row>
    <row r="112" spans="1:18" ht="60" customHeight="1">
      <c r="A112" s="1240"/>
      <c r="B112" s="127" t="s">
        <v>292</v>
      </c>
      <c r="C112" s="86" t="e">
        <f>'Grupo IV'!#REF!</f>
        <v>#REF!</v>
      </c>
      <c r="D112" s="110"/>
      <c r="E112" s="110"/>
      <c r="F112" s="110"/>
      <c r="G112" s="110"/>
      <c r="H112" s="1218"/>
    </row>
    <row r="113" spans="1:8" ht="60" customHeight="1">
      <c r="A113" s="1240"/>
      <c r="B113" s="128" t="s">
        <v>293</v>
      </c>
      <c r="C113" s="88" t="e">
        <f>'Grupo IV'!#REF!</f>
        <v>#REF!</v>
      </c>
      <c r="D113" s="110"/>
      <c r="E113" s="110"/>
      <c r="F113" s="110"/>
      <c r="G113" s="110"/>
      <c r="H113" s="1218"/>
    </row>
    <row r="114" spans="1:8" ht="60" customHeight="1">
      <c r="A114" s="1240"/>
      <c r="B114" s="127" t="s">
        <v>294</v>
      </c>
      <c r="C114" s="88" t="e">
        <f>'Grupo IV'!#REF!</f>
        <v>#REF!</v>
      </c>
      <c r="D114" s="110"/>
      <c r="E114" s="110"/>
      <c r="F114" s="110"/>
      <c r="G114" s="110"/>
      <c r="H114" s="1218"/>
    </row>
    <row r="115" spans="1:8" ht="60" customHeight="1">
      <c r="A115" s="1240"/>
      <c r="B115" s="128" t="s">
        <v>295</v>
      </c>
      <c r="C115" s="88" t="e">
        <f>'Grupo IV'!#REF!</f>
        <v>#REF!</v>
      </c>
      <c r="D115" s="110"/>
      <c r="E115" s="110"/>
      <c r="F115" s="110"/>
      <c r="G115" s="110"/>
      <c r="H115" s="1218"/>
    </row>
    <row r="116" spans="1:8" ht="60" customHeight="1">
      <c r="A116" s="1240"/>
      <c r="B116" s="128" t="s">
        <v>296</v>
      </c>
      <c r="C116" s="88" t="e">
        <f>'Grupo IV'!#REF!</f>
        <v>#REF!</v>
      </c>
      <c r="D116" s="110"/>
      <c r="E116" s="110"/>
      <c r="F116" s="110"/>
      <c r="G116" s="110"/>
      <c r="H116" s="1218"/>
    </row>
    <row r="117" spans="1:8" ht="60" customHeight="1">
      <c r="A117" s="1240"/>
      <c r="B117" s="127" t="s">
        <v>297</v>
      </c>
      <c r="C117" s="88" t="e">
        <f>SUM('Grupo IV'!#REF!)</f>
        <v>#REF!</v>
      </c>
      <c r="D117" s="110"/>
      <c r="E117" s="110"/>
      <c r="F117" s="110"/>
      <c r="G117" s="110"/>
      <c r="H117" s="1218"/>
    </row>
    <row r="118" spans="1:8" ht="60" customHeight="1">
      <c r="A118" s="1240"/>
      <c r="B118" s="129" t="s">
        <v>298</v>
      </c>
      <c r="C118" s="88" t="e">
        <f>'Grupo IV'!#REF!</f>
        <v>#REF!</v>
      </c>
      <c r="D118" s="110"/>
      <c r="E118" s="110"/>
      <c r="F118" s="110"/>
      <c r="G118" s="110"/>
      <c r="H118" s="1218"/>
    </row>
    <row r="119" spans="1:8" ht="60" customHeight="1">
      <c r="A119" s="1240"/>
      <c r="B119" s="130" t="s">
        <v>115</v>
      </c>
      <c r="C119" s="88" t="e">
        <f>'Grupo IV'!#REF!</f>
        <v>#REF!</v>
      </c>
      <c r="D119" s="110"/>
      <c r="E119" s="110"/>
      <c r="F119" s="110"/>
      <c r="G119" s="110"/>
      <c r="H119" s="1218"/>
    </row>
    <row r="120" spans="1:8" ht="60" customHeight="1" thickBot="1">
      <c r="A120" s="1241"/>
      <c r="B120" s="131" t="s">
        <v>116</v>
      </c>
      <c r="C120" s="88" t="e">
        <f>'Grupo IV'!#REF!</f>
        <v>#REF!</v>
      </c>
      <c r="D120" s="111"/>
      <c r="E120" s="111"/>
      <c r="F120" s="111"/>
      <c r="G120" s="111"/>
      <c r="H120" s="1219"/>
    </row>
    <row r="121" spans="1:8" ht="60" customHeight="1">
      <c r="A121" s="1205" t="s">
        <v>299</v>
      </c>
      <c r="B121" s="132" t="s">
        <v>118</v>
      </c>
      <c r="C121" s="177" t="e">
        <f>'Grupo IV'!#REF!</f>
        <v>#REF!</v>
      </c>
      <c r="D121" s="126"/>
      <c r="E121" s="126"/>
      <c r="F121" s="126"/>
      <c r="G121" s="133"/>
      <c r="H121" s="1230" t="e">
        <f>SUM(C121:C126)</f>
        <v>#REF!</v>
      </c>
    </row>
    <row r="122" spans="1:8" ht="60" customHeight="1">
      <c r="A122" s="1206"/>
      <c r="B122" s="130" t="s">
        <v>120</v>
      </c>
      <c r="C122" s="178" t="e">
        <f>'Grupo IV'!#REF!</f>
        <v>#REF!</v>
      </c>
      <c r="D122" s="110"/>
      <c r="E122" s="110"/>
      <c r="F122" s="110"/>
      <c r="G122" s="134"/>
      <c r="H122" s="1231"/>
    </row>
    <row r="123" spans="1:8" ht="60" customHeight="1">
      <c r="A123" s="1206"/>
      <c r="B123" s="130" t="s">
        <v>121</v>
      </c>
      <c r="C123" s="178" t="e">
        <f>'Grupo IV'!#REF!</f>
        <v>#REF!</v>
      </c>
      <c r="D123" s="110"/>
      <c r="E123" s="110"/>
      <c r="F123" s="110"/>
      <c r="G123" s="134"/>
      <c r="H123" s="1231"/>
    </row>
    <row r="124" spans="1:8" ht="60" customHeight="1">
      <c r="A124" s="1206"/>
      <c r="B124" s="130" t="s">
        <v>122</v>
      </c>
      <c r="C124" s="178" t="e">
        <f>'Grupo IV'!#REF!</f>
        <v>#REF!</v>
      </c>
      <c r="D124" s="110"/>
      <c r="E124" s="110"/>
      <c r="F124" s="110"/>
      <c r="G124" s="134"/>
      <c r="H124" s="1231"/>
    </row>
    <row r="125" spans="1:8" ht="60" customHeight="1">
      <c r="A125" s="1206"/>
      <c r="B125" s="130" t="s">
        <v>123</v>
      </c>
      <c r="C125" s="178" t="e">
        <f>'Grupo IV'!#REF!</f>
        <v>#REF!</v>
      </c>
      <c r="D125" s="110"/>
      <c r="E125" s="110"/>
      <c r="F125" s="110"/>
      <c r="G125" s="134"/>
      <c r="H125" s="1231"/>
    </row>
    <row r="126" spans="1:8" ht="60" customHeight="1" thickBot="1">
      <c r="A126" s="1207"/>
      <c r="B126" s="135" t="s">
        <v>125</v>
      </c>
      <c r="C126" s="178" t="e">
        <f>'Grupo IV'!#REF!</f>
        <v>#REF!</v>
      </c>
      <c r="D126" s="111"/>
      <c r="E126" s="111"/>
      <c r="F126" s="111"/>
      <c r="G126" s="136"/>
      <c r="H126" s="1232"/>
    </row>
    <row r="127" spans="1:8" ht="60" customHeight="1">
      <c r="A127" s="1205" t="s">
        <v>300</v>
      </c>
      <c r="B127" s="132" t="s">
        <v>18</v>
      </c>
      <c r="C127" s="93" t="e">
        <f>'Grupo IV'!#REF!</f>
        <v>#REF!</v>
      </c>
      <c r="D127" s="126"/>
      <c r="E127" s="126"/>
      <c r="F127" s="126"/>
      <c r="G127" s="126"/>
      <c r="H127" s="1230" t="e">
        <f>SUM(C127:C129)</f>
        <v>#REF!</v>
      </c>
    </row>
    <row r="128" spans="1:8" ht="60" customHeight="1">
      <c r="A128" s="1206"/>
      <c r="B128" s="130" t="s">
        <v>181</v>
      </c>
      <c r="C128" s="67" t="e">
        <f>'Grupo IV'!#REF!</f>
        <v>#REF!</v>
      </c>
      <c r="D128" s="110"/>
      <c r="E128" s="110"/>
      <c r="F128" s="110"/>
      <c r="G128" s="110"/>
      <c r="H128" s="1231"/>
    </row>
    <row r="129" spans="1:8" ht="60" customHeight="1" thickBot="1">
      <c r="A129" s="1206"/>
      <c r="B129" s="130" t="s">
        <v>195</v>
      </c>
      <c r="C129" s="118" t="e">
        <f>'Grupo IV'!#REF!</f>
        <v>#REF!</v>
      </c>
      <c r="D129" s="137"/>
      <c r="E129" s="137"/>
      <c r="F129" s="137"/>
      <c r="G129" s="137"/>
      <c r="H129" s="1231"/>
    </row>
    <row r="130" spans="1:8" ht="60" customHeight="1" thickBot="1">
      <c r="A130" s="1205" t="s">
        <v>71</v>
      </c>
      <c r="B130" s="138" t="s">
        <v>250</v>
      </c>
      <c r="C130" s="78" t="e">
        <f>'Grupo IV'!#REF!</f>
        <v>#REF!</v>
      </c>
      <c r="D130" s="126"/>
      <c r="E130" s="126"/>
      <c r="F130" s="126"/>
      <c r="G130" s="126"/>
      <c r="H130" s="1230" t="e">
        <f>SUM(C130:C135)</f>
        <v>#REF!</v>
      </c>
    </row>
    <row r="131" spans="1:8" ht="60" customHeight="1" thickBot="1">
      <c r="A131" s="1206"/>
      <c r="B131" s="127" t="s">
        <v>251</v>
      </c>
      <c r="C131" s="78" t="e">
        <f>'Grupo IV'!#REF!</f>
        <v>#REF!</v>
      </c>
      <c r="D131" s="110"/>
      <c r="E131" s="110"/>
      <c r="F131" s="110"/>
      <c r="G131" s="110"/>
      <c r="H131" s="1231"/>
    </row>
    <row r="132" spans="1:8" ht="60" customHeight="1" thickBot="1">
      <c r="A132" s="1206"/>
      <c r="B132" s="127" t="s">
        <v>252</v>
      </c>
      <c r="C132" s="79" t="e">
        <f>'Grupo IV'!#REF!</f>
        <v>#REF!</v>
      </c>
      <c r="D132" s="110"/>
      <c r="E132" s="110"/>
      <c r="F132" s="110"/>
      <c r="G132" s="110"/>
      <c r="H132" s="1231"/>
    </row>
    <row r="133" spans="1:8" ht="60" customHeight="1" thickBot="1">
      <c r="A133" s="1206"/>
      <c r="B133" s="127" t="s">
        <v>253</v>
      </c>
      <c r="C133" s="79" t="e">
        <f>'Grupo IV'!#REF!</f>
        <v>#REF!</v>
      </c>
      <c r="D133" s="110"/>
      <c r="E133" s="110"/>
      <c r="F133" s="110"/>
      <c r="G133" s="110"/>
      <c r="H133" s="1231"/>
    </row>
    <row r="134" spans="1:8" ht="60" customHeight="1" thickBot="1">
      <c r="A134" s="1206"/>
      <c r="B134" s="127" t="s">
        <v>254</v>
      </c>
      <c r="C134" s="78" t="e">
        <f>'Grupo IV'!#REF!</f>
        <v>#REF!</v>
      </c>
      <c r="D134" s="110"/>
      <c r="E134" s="110"/>
      <c r="F134" s="110"/>
      <c r="G134" s="110"/>
      <c r="H134" s="1231"/>
    </row>
    <row r="135" spans="1:8" ht="60" customHeight="1" thickBot="1">
      <c r="A135" s="1207"/>
      <c r="B135" s="139" t="s">
        <v>255</v>
      </c>
      <c r="C135" s="78" t="e">
        <f>'Grupo IV'!#REF!</f>
        <v>#REF!</v>
      </c>
      <c r="D135" s="111"/>
      <c r="E135" s="111"/>
      <c r="F135" s="111"/>
      <c r="G135" s="111"/>
      <c r="H135" s="1232"/>
    </row>
    <row r="136" spans="1:8" ht="60" customHeight="1">
      <c r="A136" s="1205" t="s">
        <v>11</v>
      </c>
      <c r="B136" s="63" t="s">
        <v>284</v>
      </c>
      <c r="C136" s="93" t="e">
        <f>'Grupo IV'!#REF!</f>
        <v>#REF!</v>
      </c>
      <c r="D136" s="126"/>
      <c r="E136" s="126"/>
      <c r="F136" s="126"/>
      <c r="G136" s="126"/>
      <c r="H136" s="1208" t="e">
        <f>SUM(C136:C138)</f>
        <v>#REF!</v>
      </c>
    </row>
    <row r="137" spans="1:8" ht="60" customHeight="1">
      <c r="A137" s="1206"/>
      <c r="B137" s="59" t="s">
        <v>285</v>
      </c>
      <c r="C137" s="67" t="e">
        <f>'Grupo IV'!#REF!</f>
        <v>#REF!</v>
      </c>
      <c r="D137" s="110"/>
      <c r="E137" s="110"/>
      <c r="F137" s="110"/>
      <c r="G137" s="110"/>
      <c r="H137" s="1209"/>
    </row>
    <row r="138" spans="1:8" ht="60" customHeight="1" thickBot="1">
      <c r="A138" s="1207"/>
      <c r="B138" s="64" t="s">
        <v>464</v>
      </c>
      <c r="C138" s="96" t="e">
        <f>'Grupo IV'!#REF!</f>
        <v>#REF!</v>
      </c>
      <c r="D138" s="111"/>
      <c r="E138" s="111"/>
      <c r="F138" s="111"/>
      <c r="G138" s="111"/>
      <c r="H138" s="1210"/>
    </row>
    <row r="139" spans="1:8" ht="60" customHeight="1">
      <c r="A139" s="1206" t="s">
        <v>257</v>
      </c>
      <c r="B139" s="196" t="s">
        <v>258</v>
      </c>
      <c r="C139" s="104" t="e">
        <f>'Grupo I'!#REF!</f>
        <v>#REF!</v>
      </c>
      <c r="D139" s="141"/>
      <c r="E139" s="141"/>
      <c r="F139" s="141"/>
      <c r="G139" s="141"/>
      <c r="H139" s="1212" t="e">
        <f>SUM(C139:C159)</f>
        <v>#REF!</v>
      </c>
    </row>
    <row r="140" spans="1:8" ht="60" customHeight="1">
      <c r="A140" s="1206"/>
      <c r="B140" s="127" t="s">
        <v>259</v>
      </c>
      <c r="C140" s="67" t="e">
        <f>'Grupo I'!#REF!</f>
        <v>#REF!</v>
      </c>
      <c r="D140" s="110"/>
      <c r="E140" s="110"/>
      <c r="F140" s="110"/>
      <c r="G140" s="110"/>
      <c r="H140" s="1212"/>
    </row>
    <row r="141" spans="1:8" ht="60" customHeight="1">
      <c r="A141" s="1206"/>
      <c r="B141" s="127" t="s">
        <v>260</v>
      </c>
      <c r="C141" s="67" t="e">
        <f>'Grupo I'!#REF!</f>
        <v>#REF!</v>
      </c>
      <c r="D141" s="110"/>
      <c r="E141" s="110"/>
      <c r="F141" s="110"/>
      <c r="G141" s="110"/>
      <c r="H141" s="1212"/>
    </row>
    <row r="142" spans="1:8" ht="60" customHeight="1" thickBot="1">
      <c r="A142" s="1206"/>
      <c r="B142" s="127" t="s">
        <v>261</v>
      </c>
      <c r="C142" s="67" t="e">
        <f>'Grupo I'!#REF!</f>
        <v>#REF!</v>
      </c>
      <c r="D142" s="110"/>
      <c r="E142" s="110"/>
      <c r="F142" s="110"/>
      <c r="G142" s="110"/>
      <c r="H142" s="1212"/>
    </row>
    <row r="143" spans="1:8" ht="60" customHeight="1" thickBot="1">
      <c r="A143" s="1206"/>
      <c r="B143" s="127" t="s">
        <v>446</v>
      </c>
      <c r="C143" s="194">
        <v>14000000</v>
      </c>
      <c r="D143" s="110"/>
      <c r="E143" s="110"/>
      <c r="F143" s="110"/>
      <c r="G143" s="110"/>
      <c r="H143" s="1212"/>
    </row>
    <row r="144" spans="1:8" ht="60" customHeight="1" thickBot="1">
      <c r="A144" s="1206"/>
      <c r="B144" s="127" t="s">
        <v>447</v>
      </c>
      <c r="C144" s="194">
        <v>500000</v>
      </c>
      <c r="D144" s="110"/>
      <c r="E144" s="110"/>
      <c r="F144" s="110"/>
      <c r="G144" s="110"/>
      <c r="H144" s="1212"/>
    </row>
    <row r="145" spans="1:8" ht="60" customHeight="1" thickBot="1">
      <c r="A145" s="1206"/>
      <c r="B145" s="127" t="s">
        <v>448</v>
      </c>
      <c r="C145" s="194">
        <v>1000000</v>
      </c>
      <c r="D145" s="110"/>
      <c r="E145" s="110"/>
      <c r="F145" s="110"/>
      <c r="G145" s="110"/>
      <c r="H145" s="1212"/>
    </row>
    <row r="146" spans="1:8" ht="60" customHeight="1" thickBot="1">
      <c r="A146" s="1206"/>
      <c r="B146" s="127" t="s">
        <v>449</v>
      </c>
      <c r="C146" s="194">
        <v>1275000</v>
      </c>
      <c r="D146" s="110"/>
      <c r="E146" s="110"/>
      <c r="F146" s="110"/>
      <c r="G146" s="110"/>
      <c r="H146" s="1212"/>
    </row>
    <row r="147" spans="1:8" ht="60" customHeight="1" thickBot="1">
      <c r="A147" s="1206"/>
      <c r="B147" s="127" t="s">
        <v>462</v>
      </c>
      <c r="C147" s="194">
        <v>2500000</v>
      </c>
      <c r="D147" s="110"/>
      <c r="E147" s="110"/>
      <c r="F147" s="110"/>
      <c r="G147" s="110"/>
      <c r="H147" s="1212"/>
    </row>
    <row r="148" spans="1:8" ht="60" customHeight="1" thickBot="1">
      <c r="A148" s="1206"/>
      <c r="B148" s="127" t="s">
        <v>450</v>
      </c>
      <c r="C148" s="194">
        <v>3000000</v>
      </c>
      <c r="D148" s="110"/>
      <c r="E148" s="110"/>
      <c r="F148" s="110"/>
      <c r="G148" s="110"/>
      <c r="H148" s="1212"/>
    </row>
    <row r="149" spans="1:8" ht="60" customHeight="1" thickBot="1">
      <c r="A149" s="1206"/>
      <c r="B149" s="127" t="s">
        <v>451</v>
      </c>
      <c r="C149" s="194">
        <v>2500000</v>
      </c>
      <c r="D149" s="110"/>
      <c r="E149" s="110"/>
      <c r="F149" s="110"/>
      <c r="G149" s="110"/>
      <c r="H149" s="1212"/>
    </row>
    <row r="150" spans="1:8" ht="60" customHeight="1" thickBot="1">
      <c r="A150" s="1206"/>
      <c r="B150" s="127" t="s">
        <v>452</v>
      </c>
      <c r="C150" s="194">
        <v>7500000</v>
      </c>
      <c r="D150" s="110"/>
      <c r="E150" s="110"/>
      <c r="F150" s="110"/>
      <c r="G150" s="110"/>
      <c r="H150" s="1212"/>
    </row>
    <row r="151" spans="1:8" ht="60" customHeight="1" thickBot="1">
      <c r="A151" s="1206"/>
      <c r="B151" s="127" t="s">
        <v>453</v>
      </c>
      <c r="C151" s="194">
        <v>5000000</v>
      </c>
      <c r="D151" s="110"/>
      <c r="E151" s="110"/>
      <c r="F151" s="110"/>
      <c r="G151" s="110"/>
      <c r="H151" s="1212"/>
    </row>
    <row r="152" spans="1:8" ht="60" customHeight="1" thickBot="1">
      <c r="A152" s="1206"/>
      <c r="B152" s="127" t="s">
        <v>454</v>
      </c>
      <c r="C152" s="194">
        <v>7000000</v>
      </c>
      <c r="D152" s="110"/>
      <c r="E152" s="110"/>
      <c r="F152" s="110"/>
      <c r="G152" s="110"/>
      <c r="H152" s="1212"/>
    </row>
    <row r="153" spans="1:8" ht="60" customHeight="1" thickBot="1">
      <c r="A153" s="1206"/>
      <c r="B153" s="127" t="s">
        <v>455</v>
      </c>
      <c r="C153" s="194">
        <v>3500000</v>
      </c>
      <c r="D153" s="110"/>
      <c r="E153" s="110"/>
      <c r="F153" s="110"/>
      <c r="G153" s="110"/>
      <c r="H153" s="1212"/>
    </row>
    <row r="154" spans="1:8" ht="60" customHeight="1" thickBot="1">
      <c r="A154" s="1206"/>
      <c r="B154" s="127" t="s">
        <v>456</v>
      </c>
      <c r="C154" s="194">
        <v>1000000</v>
      </c>
      <c r="D154" s="110"/>
      <c r="E154" s="110"/>
      <c r="F154" s="110"/>
      <c r="G154" s="110"/>
      <c r="H154" s="1212"/>
    </row>
    <row r="155" spans="1:8" ht="60" customHeight="1" thickBot="1">
      <c r="A155" s="1206"/>
      <c r="B155" s="127" t="s">
        <v>457</v>
      </c>
      <c r="C155" s="194">
        <v>11000000</v>
      </c>
      <c r="D155" s="110"/>
      <c r="E155" s="110"/>
      <c r="F155" s="110"/>
      <c r="G155" s="110"/>
      <c r="H155" s="1212"/>
    </row>
    <row r="156" spans="1:8" ht="60" customHeight="1" thickBot="1">
      <c r="A156" s="1206"/>
      <c r="B156" s="127" t="s">
        <v>458</v>
      </c>
      <c r="C156" s="194">
        <v>8000000</v>
      </c>
      <c r="D156" s="110"/>
      <c r="E156" s="110"/>
      <c r="F156" s="110"/>
      <c r="G156" s="110"/>
      <c r="H156" s="1212"/>
    </row>
    <row r="157" spans="1:8" ht="60" customHeight="1" thickBot="1">
      <c r="A157" s="1206"/>
      <c r="B157" s="127" t="s">
        <v>459</v>
      </c>
      <c r="C157" s="194">
        <v>10000000</v>
      </c>
      <c r="D157" s="110"/>
      <c r="E157" s="110"/>
      <c r="F157" s="110"/>
      <c r="G157" s="110"/>
      <c r="H157" s="1212"/>
    </row>
    <row r="158" spans="1:8" ht="60" customHeight="1" thickBot="1">
      <c r="A158" s="1206"/>
      <c r="B158" s="127" t="s">
        <v>460</v>
      </c>
      <c r="C158" s="194">
        <v>3500000</v>
      </c>
      <c r="D158" s="110"/>
      <c r="E158" s="110"/>
      <c r="F158" s="110"/>
      <c r="G158" s="110"/>
      <c r="H158" s="1212"/>
    </row>
    <row r="159" spans="1:8" ht="60" customHeight="1" thickBot="1">
      <c r="A159" s="1207"/>
      <c r="B159" s="139" t="s">
        <v>461</v>
      </c>
      <c r="C159" s="195">
        <v>2500000</v>
      </c>
      <c r="D159" s="111"/>
      <c r="E159" s="111"/>
      <c r="F159" s="111"/>
      <c r="G159" s="111"/>
      <c r="H159" s="1213"/>
    </row>
    <row r="160" spans="1:8" ht="12.75" customHeight="1">
      <c r="A160" s="81"/>
      <c r="C160" s="82"/>
      <c r="D160" s="82"/>
      <c r="E160" s="82"/>
      <c r="F160" s="82"/>
      <c r="G160" s="82"/>
      <c r="H160" s="82"/>
    </row>
    <row r="161" spans="1:8" ht="23.25">
      <c r="A161" s="81"/>
      <c r="C161" s="82"/>
      <c r="D161" s="82"/>
      <c r="E161" s="82"/>
      <c r="F161" s="82"/>
      <c r="H161" s="143" t="e">
        <f>SUM(H10:H159)</f>
        <v>#REF!</v>
      </c>
    </row>
    <row r="162" spans="1:8" ht="12.75" customHeight="1"/>
    <row r="163" spans="1:8" ht="12.75" customHeight="1"/>
    <row r="164" spans="1:8" ht="12.75" customHeight="1"/>
    <row r="165" spans="1:8" ht="12.75" customHeight="1"/>
    <row r="166" spans="1:8" ht="12.75" customHeight="1"/>
  </sheetData>
  <mergeCells count="44">
    <mergeCell ref="A10:A15"/>
    <mergeCell ref="H10:H15"/>
    <mergeCell ref="H16:H18"/>
    <mergeCell ref="A16:A18"/>
    <mergeCell ref="H76:H81"/>
    <mergeCell ref="A19:A32"/>
    <mergeCell ref="H19:H32"/>
    <mergeCell ref="A76:A81"/>
    <mergeCell ref="H74:H75"/>
    <mergeCell ref="A50:A73"/>
    <mergeCell ref="H50:H73"/>
    <mergeCell ref="A6:H6"/>
    <mergeCell ref="A9:H9"/>
    <mergeCell ref="A7:A8"/>
    <mergeCell ref="B7:B8"/>
    <mergeCell ref="C7:C8"/>
    <mergeCell ref="D7:H7"/>
    <mergeCell ref="H90:H92"/>
    <mergeCell ref="H130:H135"/>
    <mergeCell ref="A127:A129"/>
    <mergeCell ref="H127:H129"/>
    <mergeCell ref="A130:A135"/>
    <mergeCell ref="A102:A110"/>
    <mergeCell ref="H102:H110"/>
    <mergeCell ref="A111:A120"/>
    <mergeCell ref="H111:H120"/>
    <mergeCell ref="A121:A126"/>
    <mergeCell ref="H121:H126"/>
    <mergeCell ref="A136:A138"/>
    <mergeCell ref="H136:H138"/>
    <mergeCell ref="A33:A49"/>
    <mergeCell ref="A139:A159"/>
    <mergeCell ref="H139:H159"/>
    <mergeCell ref="A95:A99"/>
    <mergeCell ref="H95:H99"/>
    <mergeCell ref="A100:A101"/>
    <mergeCell ref="H100:H101"/>
    <mergeCell ref="H33:H49"/>
    <mergeCell ref="A82:A89"/>
    <mergeCell ref="A90:A92"/>
    <mergeCell ref="A93:A94"/>
    <mergeCell ref="A74:A75"/>
    <mergeCell ref="H93:H94"/>
    <mergeCell ref="H82:H89"/>
  </mergeCells>
  <pageMargins left="0.70866141732283472" right="0.70866141732283472" top="0.74803149606299213" bottom="0.74803149606299213" header="0.31496062992125984" footer="0.31496062992125984"/>
  <pageSetup scale="59" fitToHeight="0" orientation="landscape" r:id="rId1"/>
  <rowBreaks count="4" manualBreakCount="4">
    <brk id="87" max="16383" man="1"/>
    <brk id="49" max="16383" man="1"/>
    <brk id="57" max="16383" man="1"/>
    <brk id="60" max="16383" man="1"/>
  </rowBreaks>
  <ignoredErrors>
    <ignoredError sqref="C117"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66"/>
    <pageSetUpPr fitToPage="1"/>
  </sheetPr>
  <dimension ref="A5:I31"/>
  <sheetViews>
    <sheetView topLeftCell="A10" zoomScale="70" zoomScaleNormal="70" workbookViewId="0">
      <selection activeCell="B26" sqref="B26"/>
    </sheetView>
  </sheetViews>
  <sheetFormatPr baseColWidth="10" defaultColWidth="11.42578125" defaultRowHeight="12.75"/>
  <cols>
    <col min="1" max="1" width="61.140625" bestFit="1" customWidth="1"/>
    <col min="2" max="2" width="24.5703125" customWidth="1"/>
    <col min="3" max="3" width="23" bestFit="1" customWidth="1"/>
  </cols>
  <sheetData>
    <row r="5" spans="1:9" ht="27" customHeight="1" thickBot="1"/>
    <row r="6" spans="1:9" ht="27" customHeight="1">
      <c r="A6" s="145" t="s">
        <v>33</v>
      </c>
      <c r="B6" s="146" t="s">
        <v>13</v>
      </c>
      <c r="C6" s="147" t="s">
        <v>429</v>
      </c>
    </row>
    <row r="7" spans="1:9" ht="21.95" customHeight="1" thickBot="1">
      <c r="A7" s="149" t="s">
        <v>277</v>
      </c>
      <c r="B7" s="72" t="e">
        <f>Presupuesto!H10</f>
        <v>#REF!</v>
      </c>
      <c r="C7" s="155" t="s">
        <v>206</v>
      </c>
      <c r="D7" s="166" t="e">
        <f>B7/$B$26</f>
        <v>#REF!</v>
      </c>
      <c r="E7" s="18"/>
      <c r="F7" s="18"/>
      <c r="G7" s="18"/>
      <c r="H7" s="18"/>
      <c r="I7" s="18"/>
    </row>
    <row r="8" spans="1:9" ht="21.95" customHeight="1" thickBot="1">
      <c r="A8" s="172" t="s">
        <v>35</v>
      </c>
      <c r="B8" s="168" t="e">
        <f>Presupuesto!H16</f>
        <v>#REF!</v>
      </c>
      <c r="C8" s="169" t="s">
        <v>206</v>
      </c>
      <c r="D8" s="170" t="e">
        <f t="shared" ref="D8:D25" si="0">B8/$B$26</f>
        <v>#REF!</v>
      </c>
      <c r="E8" s="148"/>
      <c r="F8" s="148"/>
      <c r="G8" s="148"/>
      <c r="H8" s="148"/>
      <c r="I8" s="148"/>
    </row>
    <row r="9" spans="1:9" ht="21.95" customHeight="1">
      <c r="A9" s="151" t="s">
        <v>418</v>
      </c>
      <c r="B9" s="72" t="e">
        <f>Presupuesto!H139</f>
        <v>#REF!</v>
      </c>
      <c r="C9" s="155" t="s">
        <v>206</v>
      </c>
      <c r="D9" s="166" t="e">
        <f t="shared" si="0"/>
        <v>#REF!</v>
      </c>
      <c r="E9" s="148"/>
      <c r="F9" s="148"/>
      <c r="G9" s="148"/>
      <c r="H9" s="148"/>
      <c r="I9" s="148"/>
    </row>
    <row r="10" spans="1:9" ht="21.95" customHeight="1" thickBot="1">
      <c r="A10" s="150" t="s">
        <v>76</v>
      </c>
      <c r="B10" s="72" t="e">
        <f>Presupuesto!H19</f>
        <v>#REF!</v>
      </c>
      <c r="C10" s="155" t="s">
        <v>206</v>
      </c>
      <c r="D10" s="166" t="e">
        <f t="shared" si="0"/>
        <v>#REF!</v>
      </c>
      <c r="E10" s="148"/>
      <c r="F10" s="148"/>
      <c r="G10" s="148"/>
      <c r="H10" s="148"/>
      <c r="I10" s="148"/>
    </row>
    <row r="11" spans="1:9" ht="21.95" customHeight="1" thickBot="1">
      <c r="A11" s="171" t="s">
        <v>417</v>
      </c>
      <c r="B11" s="168" t="e">
        <f>Presupuesto!H33</f>
        <v>#REF!</v>
      </c>
      <c r="C11" s="169" t="s">
        <v>206</v>
      </c>
      <c r="D11" s="170" t="e">
        <f t="shared" si="0"/>
        <v>#REF!</v>
      </c>
      <c r="E11" s="148"/>
      <c r="F11" s="173" t="e">
        <f>D8+D11+D14+D24</f>
        <v>#REF!</v>
      </c>
      <c r="G11" s="148"/>
      <c r="H11" s="148"/>
      <c r="I11" s="148"/>
    </row>
    <row r="12" spans="1:9" ht="21.95" customHeight="1">
      <c r="A12" s="151" t="s">
        <v>419</v>
      </c>
      <c r="B12" s="72">
        <f>Presupuesto!H100</f>
        <v>5850000</v>
      </c>
      <c r="C12" s="155" t="s">
        <v>206</v>
      </c>
      <c r="D12" s="166" t="e">
        <f t="shared" si="0"/>
        <v>#REF!</v>
      </c>
      <c r="E12" s="148"/>
      <c r="F12" s="148"/>
      <c r="G12" s="148"/>
      <c r="H12" s="148"/>
      <c r="I12" s="148"/>
    </row>
    <row r="13" spans="1:9" ht="21.95" customHeight="1" thickBot="1">
      <c r="A13" s="151" t="s">
        <v>71</v>
      </c>
      <c r="B13" s="72" t="e">
        <f>Presupuesto!H130</f>
        <v>#REF!</v>
      </c>
      <c r="C13" s="155" t="s">
        <v>256</v>
      </c>
      <c r="D13" s="166" t="e">
        <f t="shared" si="0"/>
        <v>#REF!</v>
      </c>
      <c r="E13" s="148"/>
      <c r="F13" s="148"/>
      <c r="G13" s="148"/>
      <c r="H13" s="148"/>
      <c r="I13" s="148"/>
    </row>
    <row r="14" spans="1:9" ht="21.95" customHeight="1" thickBot="1">
      <c r="A14" s="167" t="s">
        <v>59</v>
      </c>
      <c r="B14" s="168" t="e">
        <f>Presupuesto!H50</f>
        <v>#REF!</v>
      </c>
      <c r="C14" s="169" t="s">
        <v>207</v>
      </c>
      <c r="D14" s="170" t="e">
        <f t="shared" si="0"/>
        <v>#REF!</v>
      </c>
      <c r="E14" s="148"/>
      <c r="F14" s="148"/>
      <c r="G14" s="148"/>
      <c r="H14" s="148"/>
      <c r="I14" s="148"/>
    </row>
    <row r="15" spans="1:9" ht="18.75" customHeight="1">
      <c r="A15" s="151" t="s">
        <v>73</v>
      </c>
      <c r="B15" s="72" t="e">
        <f>Presupuesto!H111</f>
        <v>#REF!</v>
      </c>
      <c r="C15" s="155" t="s">
        <v>207</v>
      </c>
      <c r="D15" s="166" t="e">
        <f t="shared" si="0"/>
        <v>#REF!</v>
      </c>
      <c r="E15" s="148"/>
      <c r="F15" s="148"/>
      <c r="G15" s="148"/>
      <c r="H15" s="148"/>
      <c r="I15" s="148"/>
    </row>
    <row r="16" spans="1:9" ht="21.95" customHeight="1">
      <c r="A16" s="152" t="s">
        <v>0</v>
      </c>
      <c r="B16" s="72" t="e">
        <f>Presupuesto!H95</f>
        <v>#REF!</v>
      </c>
      <c r="C16" s="155" t="s">
        <v>208</v>
      </c>
      <c r="D16" s="166" t="e">
        <f t="shared" si="0"/>
        <v>#REF!</v>
      </c>
      <c r="E16" s="148"/>
      <c r="F16" s="148"/>
      <c r="G16" s="148"/>
      <c r="H16" s="148"/>
      <c r="I16" s="148"/>
    </row>
    <row r="17" spans="1:9" ht="21.95" customHeight="1">
      <c r="A17" s="150" t="s">
        <v>431</v>
      </c>
      <c r="B17" s="72" t="e">
        <f>Presupuesto!H74</f>
        <v>#REF!</v>
      </c>
      <c r="C17" s="155" t="s">
        <v>440</v>
      </c>
      <c r="D17" s="166" t="e">
        <f t="shared" si="0"/>
        <v>#REF!</v>
      </c>
      <c r="E17" s="148"/>
      <c r="F17" s="148"/>
      <c r="G17" s="148"/>
      <c r="H17" s="148"/>
      <c r="I17" s="148"/>
    </row>
    <row r="18" spans="1:9" ht="21.95" customHeight="1">
      <c r="A18" s="150" t="s">
        <v>130</v>
      </c>
      <c r="B18" s="72" t="e">
        <f>Presupuesto!H76</f>
        <v>#REF!</v>
      </c>
      <c r="C18" s="155" t="s">
        <v>441</v>
      </c>
      <c r="D18" s="166" t="e">
        <f t="shared" si="0"/>
        <v>#REF!</v>
      </c>
      <c r="E18" s="148"/>
      <c r="F18" s="148"/>
      <c r="G18" s="148"/>
      <c r="H18" s="148"/>
      <c r="I18" s="148"/>
    </row>
    <row r="19" spans="1:9" ht="21.95" customHeight="1">
      <c r="A19" s="150" t="s">
        <v>430</v>
      </c>
      <c r="B19" s="72" t="e">
        <f>Presupuesto!H82</f>
        <v>#REF!</v>
      </c>
      <c r="C19" s="155" t="s">
        <v>441</v>
      </c>
      <c r="D19" s="166" t="e">
        <f t="shared" si="0"/>
        <v>#REF!</v>
      </c>
      <c r="E19" s="148"/>
      <c r="F19" s="148"/>
      <c r="G19" s="148"/>
      <c r="H19" s="148"/>
      <c r="I19" s="148"/>
    </row>
    <row r="20" spans="1:9" ht="21.95" customHeight="1">
      <c r="A20" s="150" t="s">
        <v>249</v>
      </c>
      <c r="B20" s="72" t="e">
        <f>Presupuesto!H90</f>
        <v>#REF!</v>
      </c>
      <c r="C20" s="155" t="s">
        <v>441</v>
      </c>
      <c r="D20" s="166" t="e">
        <f t="shared" si="0"/>
        <v>#REF!</v>
      </c>
      <c r="E20" s="148"/>
      <c r="F20" s="148"/>
      <c r="G20" s="148"/>
      <c r="H20" s="148"/>
      <c r="I20" s="148"/>
    </row>
    <row r="21" spans="1:9" ht="21.95" customHeight="1">
      <c r="A21" s="152" t="s">
        <v>245</v>
      </c>
      <c r="B21" s="72" t="e">
        <f>Presupuesto!H93</f>
        <v>#REF!</v>
      </c>
      <c r="C21" s="155" t="s">
        <v>441</v>
      </c>
      <c r="D21" s="166" t="e">
        <f t="shared" si="0"/>
        <v>#REF!</v>
      </c>
      <c r="E21" s="148"/>
      <c r="F21" s="148"/>
      <c r="G21" s="148"/>
      <c r="H21" s="148"/>
      <c r="I21" s="148"/>
    </row>
    <row r="22" spans="1:9" ht="21.95" customHeight="1">
      <c r="A22" s="150" t="s">
        <v>19</v>
      </c>
      <c r="B22" s="72" t="e">
        <f>Presupuesto!H102</f>
        <v>#REF!</v>
      </c>
      <c r="C22" s="155" t="s">
        <v>210</v>
      </c>
      <c r="D22" s="166" t="e">
        <f t="shared" si="0"/>
        <v>#REF!</v>
      </c>
      <c r="E22" s="148"/>
      <c r="F22" s="148" t="s">
        <v>445</v>
      </c>
      <c r="G22" s="148"/>
      <c r="H22" s="148"/>
      <c r="I22" s="148"/>
    </row>
    <row r="23" spans="1:9" ht="21.95" customHeight="1" thickBot="1">
      <c r="A23" s="151" t="s">
        <v>11</v>
      </c>
      <c r="B23" s="72" t="e">
        <f>Presupuesto!H136</f>
        <v>#REF!</v>
      </c>
      <c r="C23" s="155" t="s">
        <v>210</v>
      </c>
      <c r="D23" s="166" t="e">
        <f t="shared" si="0"/>
        <v>#REF!</v>
      </c>
      <c r="E23" s="148"/>
      <c r="F23" s="148"/>
      <c r="G23" s="148"/>
      <c r="H23" s="148"/>
      <c r="I23" s="148"/>
    </row>
    <row r="24" spans="1:9" ht="21.95" customHeight="1" thickBot="1">
      <c r="A24" s="171" t="s">
        <v>72</v>
      </c>
      <c r="B24" s="168" t="e">
        <f>Presupuesto!H127</f>
        <v>#REF!</v>
      </c>
      <c r="C24" s="169" t="s">
        <v>209</v>
      </c>
      <c r="D24" s="170" t="e">
        <f t="shared" si="0"/>
        <v>#REF!</v>
      </c>
      <c r="E24" s="148"/>
      <c r="F24" s="148"/>
      <c r="G24" s="148"/>
      <c r="H24" s="148"/>
      <c r="I24" s="148"/>
    </row>
    <row r="25" spans="1:9" ht="21.95" customHeight="1">
      <c r="A25" s="151" t="s">
        <v>74</v>
      </c>
      <c r="B25" s="72" t="e">
        <f>Presupuesto!H121</f>
        <v>#REF!</v>
      </c>
      <c r="C25" s="155" t="s">
        <v>442</v>
      </c>
      <c r="D25" s="166" t="e">
        <f t="shared" si="0"/>
        <v>#REF!</v>
      </c>
      <c r="E25" s="148"/>
      <c r="F25" s="148"/>
      <c r="G25" s="148"/>
      <c r="H25" s="148"/>
      <c r="I25" s="148"/>
    </row>
    <row r="26" spans="1:9" ht="25.5" customHeight="1">
      <c r="A26" s="153"/>
      <c r="B26" s="157" t="e">
        <f>SUM(B7:B25)</f>
        <v>#REF!</v>
      </c>
      <c r="C26" s="154"/>
    </row>
    <row r="27" spans="1:9" ht="12.75" customHeight="1"/>
    <row r="28" spans="1:9" ht="12.75" customHeight="1"/>
    <row r="29" spans="1:9" ht="12.75" customHeight="1"/>
    <row r="30" spans="1:9" ht="12.75" customHeight="1"/>
    <row r="31" spans="1:9" ht="13.5" customHeight="1"/>
  </sheetData>
  <sortState ref="A7:C26">
    <sortCondition ref="C6"/>
  </sortState>
  <printOptions horizontalCentered="1"/>
  <pageMargins left="0.70866141732283472" right="0.70866141732283472" top="0.74803149606299213" bottom="0.74803149606299213" header="0.31496062992125984" footer="0.31496062992125984"/>
  <pageSetup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L28"/>
  <sheetViews>
    <sheetView topLeftCell="A7" zoomScale="70" zoomScaleNormal="70" workbookViewId="0">
      <selection activeCell="E21" sqref="E21:I21"/>
    </sheetView>
  </sheetViews>
  <sheetFormatPr baseColWidth="10" defaultColWidth="11.42578125" defaultRowHeight="12.75"/>
  <cols>
    <col min="1" max="1" width="9.140625" bestFit="1" customWidth="1"/>
    <col min="2" max="2" width="8.85546875" bestFit="1" customWidth="1"/>
    <col min="3" max="3" width="8.7109375" bestFit="1" customWidth="1"/>
    <col min="4" max="4" width="35.85546875" customWidth="1"/>
    <col min="9" max="9" width="70.7109375" customWidth="1"/>
    <col min="10" max="10" width="33.85546875" bestFit="1" customWidth="1"/>
  </cols>
  <sheetData>
    <row r="1" spans="1:12" ht="18" customHeight="1">
      <c r="A1" t="s">
        <v>463</v>
      </c>
    </row>
    <row r="2" spans="1:12" ht="18.75" customHeight="1" thickBot="1"/>
    <row r="3" spans="1:12" ht="15.75" thickBot="1">
      <c r="B3" s="1294" t="s">
        <v>444</v>
      </c>
      <c r="C3" s="1295"/>
      <c r="D3" s="190" t="s">
        <v>309</v>
      </c>
    </row>
    <row r="4" spans="1:12" ht="13.5" thickBot="1">
      <c r="B4" s="1296"/>
      <c r="C4" s="1297"/>
      <c r="D4" s="191" t="s">
        <v>310</v>
      </c>
    </row>
    <row r="5" spans="1:12" ht="13.5" thickBot="1">
      <c r="B5" s="1298"/>
      <c r="C5" s="1299"/>
      <c r="D5" s="192" t="s">
        <v>443</v>
      </c>
    </row>
    <row r="6" spans="1:12">
      <c r="B6" s="189"/>
      <c r="C6" s="189"/>
    </row>
    <row r="7" spans="1:12" ht="12.75" customHeight="1"/>
    <row r="8" spans="1:12" ht="1.5" customHeight="1"/>
    <row r="9" spans="1:12" ht="38.25" customHeight="1">
      <c r="A9" s="1287" t="s">
        <v>309</v>
      </c>
      <c r="B9" s="1287" t="s">
        <v>310</v>
      </c>
      <c r="C9" s="1288" t="s">
        <v>311</v>
      </c>
      <c r="D9" s="1289" t="s">
        <v>312</v>
      </c>
      <c r="E9" s="1291" t="s">
        <v>313</v>
      </c>
      <c r="F9" s="1291"/>
      <c r="G9" s="1291"/>
      <c r="H9" s="1291"/>
      <c r="I9" s="1291"/>
      <c r="J9" s="1292" t="s">
        <v>331</v>
      </c>
      <c r="K9" s="1292"/>
      <c r="L9" s="1292"/>
    </row>
    <row r="10" spans="1:12" ht="29.25" customHeight="1">
      <c r="A10" s="1287"/>
      <c r="B10" s="1287"/>
      <c r="C10" s="1288"/>
      <c r="D10" s="1290"/>
      <c r="E10" s="1291"/>
      <c r="F10" s="1291"/>
      <c r="G10" s="1291"/>
      <c r="H10" s="1291"/>
      <c r="I10" s="1291"/>
      <c r="J10" s="1292"/>
      <c r="K10" s="1292"/>
      <c r="L10" s="1292"/>
    </row>
    <row r="11" spans="1:12" ht="21.95" customHeight="1">
      <c r="A11" s="73" t="s">
        <v>314</v>
      </c>
      <c r="B11" s="73"/>
      <c r="C11" s="73"/>
      <c r="D11" s="73"/>
      <c r="E11" s="1283" t="s">
        <v>315</v>
      </c>
      <c r="F11" s="1283"/>
      <c r="G11" s="1283"/>
      <c r="H11" s="1283"/>
      <c r="I11" s="1283"/>
      <c r="J11" s="1284" t="e">
        <f>SUM(J12)</f>
        <v>#REF!</v>
      </c>
      <c r="K11" s="1285"/>
      <c r="L11" s="1286"/>
    </row>
    <row r="12" spans="1:12" ht="21.95" customHeight="1">
      <c r="A12" s="74"/>
      <c r="B12" s="74" t="s">
        <v>316</v>
      </c>
      <c r="C12" s="74"/>
      <c r="D12" s="74"/>
      <c r="E12" s="1277" t="s">
        <v>244</v>
      </c>
      <c r="F12" s="1277"/>
      <c r="G12" s="1277"/>
      <c r="H12" s="1277"/>
      <c r="I12" s="1277"/>
      <c r="J12" s="1279" t="e">
        <f>SUM(J13:L15)</f>
        <v>#REF!</v>
      </c>
      <c r="K12" s="1279"/>
      <c r="L12" s="1279"/>
    </row>
    <row r="13" spans="1:12" ht="21.95" customHeight="1">
      <c r="A13" s="158"/>
      <c r="B13" s="158"/>
      <c r="C13" s="158"/>
      <c r="D13" s="158" t="s">
        <v>317</v>
      </c>
      <c r="E13" s="1278" t="s">
        <v>318</v>
      </c>
      <c r="F13" s="1278"/>
      <c r="G13" s="1278"/>
      <c r="H13" s="1278"/>
      <c r="I13" s="1278"/>
      <c r="J13" s="1293" t="e">
        <f>SUM(Resumen!B7:B12)</f>
        <v>#REF!</v>
      </c>
      <c r="K13" s="1293"/>
      <c r="L13" s="1293"/>
    </row>
    <row r="14" spans="1:12" ht="21.95" customHeight="1">
      <c r="A14" s="158"/>
      <c r="B14" s="158"/>
      <c r="C14" s="158"/>
      <c r="D14" s="158" t="s">
        <v>319</v>
      </c>
      <c r="E14" s="1278" t="s">
        <v>320</v>
      </c>
      <c r="F14" s="1278"/>
      <c r="G14" s="1278"/>
      <c r="H14" s="1278"/>
      <c r="I14" s="1278"/>
      <c r="J14" s="1293" t="e">
        <f>SUM(Resumen!B13)</f>
        <v>#REF!</v>
      </c>
      <c r="K14" s="1293"/>
      <c r="L14" s="1293"/>
    </row>
    <row r="15" spans="1:12" ht="21.95" customHeight="1">
      <c r="A15" s="158"/>
      <c r="B15" s="158"/>
      <c r="C15" s="158"/>
      <c r="D15" s="158" t="s">
        <v>321</v>
      </c>
      <c r="E15" s="1278" t="s">
        <v>322</v>
      </c>
      <c r="F15" s="1278"/>
      <c r="G15" s="1278"/>
      <c r="H15" s="1278"/>
      <c r="I15" s="1278"/>
      <c r="J15" s="1293" t="e">
        <f>SUM(Resumen!B14:B15)</f>
        <v>#REF!</v>
      </c>
      <c r="K15" s="1293"/>
      <c r="L15" s="1293"/>
    </row>
    <row r="16" spans="1:12" ht="21.95" customHeight="1">
      <c r="A16" s="73" t="s">
        <v>323</v>
      </c>
      <c r="B16" s="73"/>
      <c r="C16" s="73"/>
      <c r="D16" s="73"/>
      <c r="E16" s="1283" t="s">
        <v>324</v>
      </c>
      <c r="F16" s="1283"/>
      <c r="G16" s="1283"/>
      <c r="H16" s="1283"/>
      <c r="I16" s="1283"/>
      <c r="J16" s="1284" t="e">
        <f>J17</f>
        <v>#REF!</v>
      </c>
      <c r="K16" s="1285"/>
      <c r="L16" s="1286"/>
    </row>
    <row r="17" spans="1:12" ht="21.95" customHeight="1">
      <c r="A17" s="74"/>
      <c r="B17" s="74" t="s">
        <v>325</v>
      </c>
      <c r="C17" s="74"/>
      <c r="D17" s="74"/>
      <c r="E17" s="1277" t="s">
        <v>432</v>
      </c>
      <c r="F17" s="1277"/>
      <c r="G17" s="1277"/>
      <c r="H17" s="1277"/>
      <c r="I17" s="1277"/>
      <c r="J17" s="1279" t="e">
        <f>SUM(J18:L20)</f>
        <v>#REF!</v>
      </c>
      <c r="K17" s="1279"/>
      <c r="L17" s="1279"/>
    </row>
    <row r="18" spans="1:12" ht="21.95" customHeight="1">
      <c r="A18" s="158"/>
      <c r="B18" s="158"/>
      <c r="C18" s="158"/>
      <c r="D18" s="158" t="s">
        <v>317</v>
      </c>
      <c r="E18" s="1280" t="s">
        <v>433</v>
      </c>
      <c r="F18" s="1281"/>
      <c r="G18" s="1281"/>
      <c r="H18" s="1281"/>
      <c r="I18" s="1282"/>
      <c r="J18" s="1303" t="e">
        <f>Resumen!B17</f>
        <v>#REF!</v>
      </c>
      <c r="K18" s="1303"/>
      <c r="L18" s="1303"/>
    </row>
    <row r="19" spans="1:12" ht="21.95" customHeight="1">
      <c r="A19" s="158"/>
      <c r="B19" s="159"/>
      <c r="C19" s="160"/>
      <c r="D19" s="158" t="s">
        <v>319</v>
      </c>
      <c r="E19" s="1280" t="s">
        <v>434</v>
      </c>
      <c r="F19" s="1281"/>
      <c r="G19" s="1281"/>
      <c r="H19" s="1281"/>
      <c r="I19" s="1282"/>
      <c r="J19" s="1303" t="e">
        <f>SUM(Resumen!B16)</f>
        <v>#REF!</v>
      </c>
      <c r="K19" s="1303"/>
      <c r="L19" s="1303"/>
    </row>
    <row r="20" spans="1:12" ht="21.95" customHeight="1">
      <c r="A20" s="158"/>
      <c r="B20" s="158"/>
      <c r="C20" s="158"/>
      <c r="D20" s="161" t="s">
        <v>321</v>
      </c>
      <c r="E20" s="1278" t="s">
        <v>435</v>
      </c>
      <c r="F20" s="1278"/>
      <c r="G20" s="1278"/>
      <c r="H20" s="1278"/>
      <c r="I20" s="1278"/>
      <c r="J20" s="1303" t="e">
        <f>SUM(Resumen!B18:B21)</f>
        <v>#REF!</v>
      </c>
      <c r="K20" s="1303"/>
      <c r="L20" s="1303"/>
    </row>
    <row r="21" spans="1:12" ht="21.95" customHeight="1">
      <c r="A21" s="73" t="s">
        <v>326</v>
      </c>
      <c r="B21" s="73"/>
      <c r="C21" s="73"/>
      <c r="D21" s="73"/>
      <c r="E21" s="1283" t="s">
        <v>327</v>
      </c>
      <c r="F21" s="1283"/>
      <c r="G21" s="1283"/>
      <c r="H21" s="1283"/>
      <c r="I21" s="1283"/>
      <c r="J21" s="1284" t="e">
        <f>SUM(J22+J24+J26)</f>
        <v>#REF!</v>
      </c>
      <c r="K21" s="1285"/>
      <c r="L21" s="1286"/>
    </row>
    <row r="22" spans="1:12" ht="21.95" customHeight="1">
      <c r="A22" s="74"/>
      <c r="B22" s="74" t="s">
        <v>314</v>
      </c>
      <c r="C22" s="74"/>
      <c r="D22" s="74"/>
      <c r="E22" s="1277" t="s">
        <v>436</v>
      </c>
      <c r="F22" s="1277"/>
      <c r="G22" s="1277"/>
      <c r="H22" s="1277"/>
      <c r="I22" s="1277"/>
      <c r="J22" s="1279" t="e">
        <f>J23</f>
        <v>#REF!</v>
      </c>
      <c r="K22" s="1279"/>
      <c r="L22" s="1279"/>
    </row>
    <row r="23" spans="1:12" ht="21.95" customHeight="1">
      <c r="A23" s="76"/>
      <c r="B23" s="76"/>
      <c r="C23" s="76"/>
      <c r="D23" s="76" t="s">
        <v>317</v>
      </c>
      <c r="E23" s="1276" t="s">
        <v>328</v>
      </c>
      <c r="F23" s="1276"/>
      <c r="G23" s="1276"/>
      <c r="H23" s="1276"/>
      <c r="I23" s="1276"/>
      <c r="J23" s="1303" t="e">
        <f>SUM(Resumen!B22:B23)</f>
        <v>#REF!</v>
      </c>
      <c r="K23" s="1303"/>
      <c r="L23" s="1303"/>
    </row>
    <row r="24" spans="1:12" ht="21.95" customHeight="1">
      <c r="A24" s="74"/>
      <c r="B24" s="74" t="s">
        <v>325</v>
      </c>
      <c r="C24" s="74"/>
      <c r="D24" s="74"/>
      <c r="E24" s="1277" t="s">
        <v>437</v>
      </c>
      <c r="F24" s="1277"/>
      <c r="G24" s="1277"/>
      <c r="H24" s="1277"/>
      <c r="I24" s="1277"/>
      <c r="J24" s="1279" t="e">
        <f>J25</f>
        <v>#REF!</v>
      </c>
      <c r="K24" s="1279"/>
      <c r="L24" s="1279"/>
    </row>
    <row r="25" spans="1:12" ht="21.95" customHeight="1">
      <c r="A25" s="75"/>
      <c r="B25" s="75"/>
      <c r="C25" s="75"/>
      <c r="D25" s="75" t="s">
        <v>317</v>
      </c>
      <c r="E25" s="1278" t="s">
        <v>329</v>
      </c>
      <c r="F25" s="1278"/>
      <c r="G25" s="1278"/>
      <c r="H25" s="1278"/>
      <c r="I25" s="1278"/>
      <c r="J25" s="1303" t="e">
        <f>SUM(Resumen!B24)</f>
        <v>#REF!</v>
      </c>
      <c r="K25" s="1303"/>
      <c r="L25" s="1303"/>
    </row>
    <row r="26" spans="1:12" ht="21.95" customHeight="1">
      <c r="A26" s="74"/>
      <c r="B26" s="74" t="s">
        <v>438</v>
      </c>
      <c r="C26" s="74"/>
      <c r="D26" s="74"/>
      <c r="E26" s="1277" t="s">
        <v>330</v>
      </c>
      <c r="F26" s="1277"/>
      <c r="G26" s="1277"/>
      <c r="H26" s="1277"/>
      <c r="I26" s="1277"/>
      <c r="J26" s="1279" t="e">
        <f>J27</f>
        <v>#REF!</v>
      </c>
      <c r="K26" s="1279"/>
      <c r="L26" s="1279"/>
    </row>
    <row r="27" spans="1:12" ht="21.95" customHeight="1" thickBot="1">
      <c r="A27" s="75"/>
      <c r="B27" s="75"/>
      <c r="C27" s="75"/>
      <c r="D27" s="75" t="s">
        <v>317</v>
      </c>
      <c r="E27" s="1278" t="s">
        <v>439</v>
      </c>
      <c r="F27" s="1278"/>
      <c r="G27" s="1278"/>
      <c r="H27" s="1278"/>
      <c r="I27" s="1278"/>
      <c r="J27" s="1304" t="e">
        <f>SUM(Resumen!B25)</f>
        <v>#REF!</v>
      </c>
      <c r="K27" s="1304"/>
      <c r="L27" s="1304"/>
    </row>
    <row r="28" spans="1:12" ht="21.95" customHeight="1" thickBot="1">
      <c r="I28" s="193" t="s">
        <v>331</v>
      </c>
      <c r="J28" s="1300" t="e">
        <f>J11+J16+J21</f>
        <v>#REF!</v>
      </c>
      <c r="K28" s="1301"/>
      <c r="L28" s="1302"/>
    </row>
  </sheetData>
  <mergeCells count="42">
    <mergeCell ref="B3:C5"/>
    <mergeCell ref="J28:L28"/>
    <mergeCell ref="J19:L19"/>
    <mergeCell ref="J18:L18"/>
    <mergeCell ref="J22:L22"/>
    <mergeCell ref="J27:L27"/>
    <mergeCell ref="J25:L25"/>
    <mergeCell ref="J26:L26"/>
    <mergeCell ref="J23:L23"/>
    <mergeCell ref="E20:I20"/>
    <mergeCell ref="J20:L20"/>
    <mergeCell ref="E21:I21"/>
    <mergeCell ref="J21:L21"/>
    <mergeCell ref="E22:I22"/>
    <mergeCell ref="E26:I26"/>
    <mergeCell ref="E27:I27"/>
    <mergeCell ref="J9:L10"/>
    <mergeCell ref="J13:L13"/>
    <mergeCell ref="J15:L15"/>
    <mergeCell ref="J11:L11"/>
    <mergeCell ref="J12:L12"/>
    <mergeCell ref="J14:L14"/>
    <mergeCell ref="A9:A10"/>
    <mergeCell ref="B9:B10"/>
    <mergeCell ref="C9:C10"/>
    <mergeCell ref="D9:D10"/>
    <mergeCell ref="E9:I10"/>
    <mergeCell ref="E14:I14"/>
    <mergeCell ref="E15:I15"/>
    <mergeCell ref="E16:I16"/>
    <mergeCell ref="J16:L16"/>
    <mergeCell ref="E11:I11"/>
    <mergeCell ref="E12:I12"/>
    <mergeCell ref="E13:I13"/>
    <mergeCell ref="E23:I23"/>
    <mergeCell ref="E24:I24"/>
    <mergeCell ref="E25:I25"/>
    <mergeCell ref="J17:L17"/>
    <mergeCell ref="E18:I18"/>
    <mergeCell ref="E19:I19"/>
    <mergeCell ref="J24:L24"/>
    <mergeCell ref="E17:I17"/>
  </mergeCells>
  <dataValidations count="4">
    <dataValidation type="textLength" operator="equal" allowBlank="1" showInputMessage="1" showErrorMessage="1" sqref="C11:C28">
      <formula1>2</formula1>
    </dataValidation>
    <dataValidation type="textLength" operator="equal" allowBlank="1" showDropDown="1" showInputMessage="1" showErrorMessage="1" sqref="B11:B28">
      <formula1>2</formula1>
    </dataValidation>
    <dataValidation type="textLength" operator="equal" allowBlank="1" showDropDown="1" showInputMessage="1" showErrorMessage="1" promptTitle="Código Programa" sqref="A11:A28">
      <formula1>2</formula1>
    </dataValidation>
    <dataValidation type="textLength" operator="equal" allowBlank="1" showDropDown="1" showInputMessage="1" showErrorMessage="1" sqref="D11:D17 D20:D24 D26:D28">
      <formula1>4</formula1>
    </dataValidation>
  </dataValidations>
  <printOptions horizontalCentered="1"/>
  <pageMargins left="0.70866141732283472" right="0.70866141732283472" top="0.74803149606299213" bottom="0.74803149606299213" header="0.31496062992125984" footer="0.31496062992125984"/>
  <pageSetup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5</vt:i4>
      </vt:variant>
    </vt:vector>
  </HeadingPairs>
  <TitlesOfParts>
    <vt:vector size="14" baseType="lpstr">
      <vt:lpstr>Inf. General</vt:lpstr>
      <vt:lpstr>Grupo I</vt:lpstr>
      <vt:lpstr>Grupo II</vt:lpstr>
      <vt:lpstr>Grupo III</vt:lpstr>
      <vt:lpstr>Grupo IV</vt:lpstr>
      <vt:lpstr>Grupo V</vt:lpstr>
      <vt:lpstr>Presupuesto</vt:lpstr>
      <vt:lpstr>Resumen</vt:lpstr>
      <vt:lpstr>Estructura Programatica</vt:lpstr>
      <vt:lpstr>'Grupo I'!Área_de_impresión</vt:lpstr>
      <vt:lpstr>'Grupo III'!Área_de_impresión</vt:lpstr>
      <vt:lpstr>'Inf. General'!Área_de_impresión</vt:lpstr>
      <vt:lpstr>Presupuesto!Área_de_impresión</vt:lpstr>
      <vt:lpstr>Presupuesto!Títulos_a_imprimir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alexandratejada</dc:creator>
  <cp:lastModifiedBy>Cecilia Guzman</cp:lastModifiedBy>
  <cp:lastPrinted>2019-04-01T13:45:32Z</cp:lastPrinted>
  <dcterms:created xsi:type="dcterms:W3CDTF">2018-01-04T13:24:20Z</dcterms:created>
  <dcterms:modified xsi:type="dcterms:W3CDTF">2025-03-04T13:32:23Z</dcterms:modified>
</cp:coreProperties>
</file>