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externalReferences>
    <externalReference r:id="rId7"/>
  </externalReferences>
  <definedNames>
    <definedName name="_xlnm.Print_Area" localSheetId="5">ENEVIAL!$A$1:$AA$78</definedName>
    <definedName name="_xlnm.Print_Area" localSheetId="4">'TRÁNSITO Y VIALIDAD'!$A$1:$T$148</definedName>
    <definedName name="_xlnm.Print_Area" localSheetId="1">'TRANSPORTE DE CARGA '!$A$4:$T$274</definedName>
    <definedName name="_xlnm.Print_Area" localSheetId="3">'TRANSPORTE DE PASAJEROS'!$A$1:$U$73</definedName>
    <definedName name="_xlnm.Print_Area" localSheetId="2">'VEHICULOS DE MOTOR'!$A$1:$U$53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6" l="1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8" i="6"/>
  <c r="R11" i="8"/>
  <c r="R12" i="8"/>
  <c r="R13" i="8"/>
  <c r="R14" i="8"/>
  <c r="R15" i="8"/>
  <c r="R16" i="8"/>
  <c r="R17" i="8"/>
  <c r="R10" i="8"/>
  <c r="Q33" i="1"/>
  <c r="R26" i="1"/>
  <c r="R27" i="1"/>
  <c r="R28" i="1"/>
  <c r="R29" i="1"/>
  <c r="R30" i="1"/>
  <c r="R31" i="1"/>
  <c r="R32" i="1"/>
  <c r="R33" i="1"/>
  <c r="R34" i="1"/>
  <c r="R25" i="1"/>
  <c r="R20" i="1"/>
  <c r="R19" i="1"/>
  <c r="R18" i="1"/>
  <c r="R17" i="1"/>
  <c r="R16" i="1"/>
  <c r="R12" i="1"/>
  <c r="R11" i="1"/>
  <c r="R10" i="1"/>
  <c r="R9" i="1"/>
  <c r="R8" i="1"/>
  <c r="R7" i="1"/>
  <c r="Q34" i="1"/>
  <c r="Q32" i="1"/>
  <c r="Q31" i="1"/>
  <c r="Q30" i="1"/>
  <c r="Q28" i="1"/>
  <c r="Q29" i="1"/>
  <c r="Q27" i="1"/>
  <c r="Q26" i="1"/>
  <c r="Q25" i="1"/>
  <c r="Q20" i="1"/>
  <c r="Q19" i="1"/>
  <c r="Q18" i="1"/>
  <c r="Q17" i="1"/>
  <c r="Q16" i="1"/>
  <c r="Q12" i="1"/>
  <c r="Q11" i="1"/>
  <c r="Q10" i="1"/>
  <c r="Q9" i="1"/>
  <c r="Q8" i="1"/>
  <c r="Q7" i="1"/>
  <c r="P34" i="1"/>
  <c r="P33" i="1"/>
  <c r="P32" i="1"/>
  <c r="P31" i="1"/>
  <c r="P30" i="1"/>
  <c r="P29" i="1"/>
  <c r="P28" i="1"/>
  <c r="P27" i="1"/>
  <c r="P26" i="1"/>
  <c r="P25" i="1"/>
  <c r="S21" i="1"/>
  <c r="S22" i="1"/>
  <c r="S23" i="1"/>
  <c r="S24" i="1"/>
  <c r="P20" i="1"/>
  <c r="P19" i="1"/>
  <c r="P18" i="1"/>
  <c r="P17" i="1"/>
  <c r="P16" i="1"/>
  <c r="R13" i="1"/>
  <c r="Q13" i="1"/>
  <c r="R14" i="1"/>
  <c r="Q14" i="1"/>
  <c r="R15" i="1"/>
  <c r="Q15" i="1"/>
  <c r="P15" i="1"/>
  <c r="P14" i="1"/>
  <c r="P13" i="1"/>
  <c r="P12" i="1"/>
  <c r="P11" i="1"/>
  <c r="P10" i="1"/>
  <c r="P9" i="1"/>
  <c r="P8" i="1"/>
  <c r="S15" i="4"/>
  <c r="S9" i="4"/>
  <c r="R10" i="4"/>
  <c r="R11" i="4"/>
  <c r="R12" i="4"/>
  <c r="R13" i="4"/>
  <c r="R14" i="4"/>
  <c r="R9" i="4"/>
  <c r="R12" i="2"/>
  <c r="R13" i="2"/>
  <c r="R14" i="2"/>
  <c r="R15" i="2"/>
  <c r="R11" i="2"/>
  <c r="O16" i="2"/>
  <c r="P16" i="2"/>
  <c r="Q16" i="2"/>
  <c r="Q12" i="5"/>
  <c r="S9" i="5"/>
  <c r="P12" i="5"/>
  <c r="O12" i="5"/>
  <c r="S712" i="1"/>
  <c r="S711" i="1"/>
  <c r="S710" i="1"/>
  <c r="S709" i="1"/>
  <c r="S689" i="1"/>
  <c r="S688" i="1"/>
  <c r="S687" i="1"/>
  <c r="S686" i="1"/>
  <c r="S685" i="1"/>
  <c r="S662" i="1"/>
  <c r="S661" i="1"/>
  <c r="S660" i="1"/>
  <c r="S659" i="1"/>
  <c r="S658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13" i="1"/>
  <c r="S212" i="1"/>
  <c r="S211" i="1"/>
  <c r="S210" i="1"/>
  <c r="S209" i="1"/>
  <c r="S208" i="1"/>
  <c r="S207" i="1"/>
  <c r="S206" i="1"/>
  <c r="S205" i="1"/>
  <c r="S204" i="1"/>
  <c r="S203" i="1"/>
  <c r="S183" i="1"/>
  <c r="S182" i="1"/>
  <c r="S181" i="1"/>
  <c r="S180" i="1"/>
  <c r="S179" i="1"/>
  <c r="S178" i="1"/>
  <c r="S155" i="1"/>
  <c r="S154" i="1"/>
  <c r="S153" i="1"/>
  <c r="S152" i="1"/>
  <c r="S151" i="1"/>
  <c r="S150" i="1"/>
  <c r="S125" i="1"/>
  <c r="S124" i="1"/>
  <c r="S123" i="1"/>
  <c r="S122" i="1"/>
  <c r="S121" i="1"/>
  <c r="S120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O24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78" i="1"/>
  <c r="S14" i="1" l="1"/>
  <c r="S13" i="1"/>
  <c r="S15" i="1"/>
  <c r="S30" i="1"/>
  <c r="S27" i="1"/>
  <c r="S7" i="1"/>
  <c r="S17" i="1"/>
  <c r="S10" i="1"/>
  <c r="S19" i="1"/>
  <c r="S8" i="1"/>
  <c r="S11" i="1"/>
  <c r="S20" i="1"/>
  <c r="S9" i="1"/>
  <c r="S31" i="1"/>
  <c r="S28" i="1"/>
  <c r="S29" i="1"/>
  <c r="S32" i="1"/>
  <c r="S18" i="1"/>
  <c r="S16" i="1"/>
  <c r="S12" i="1"/>
  <c r="S34" i="1"/>
  <c r="S33" i="1"/>
  <c r="S26" i="1"/>
  <c r="S25" i="1"/>
  <c r="S8" i="5"/>
  <c r="R12" i="5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N12" i="5" l="1"/>
  <c r="O470" i="1"/>
  <c r="O471" i="1"/>
  <c r="O472" i="1"/>
  <c r="O473" i="1"/>
  <c r="O474" i="1"/>
  <c r="O475" i="1"/>
  <c r="O476" i="1"/>
  <c r="O477" i="1"/>
  <c r="O478" i="1"/>
  <c r="O479" i="1"/>
  <c r="O480" i="1"/>
  <c r="O469" i="1"/>
  <c r="N10" i="4"/>
  <c r="N11" i="4"/>
  <c r="N12" i="4"/>
  <c r="N13" i="4"/>
  <c r="N14" i="4"/>
  <c r="N9" i="4"/>
  <c r="N12" i="2" l="1"/>
  <c r="N13" i="2"/>
  <c r="N14" i="2"/>
  <c r="N15" i="2"/>
  <c r="N11" i="2"/>
  <c r="N10" i="8"/>
  <c r="N11" i="8"/>
  <c r="N12" i="8"/>
  <c r="N13" i="8"/>
  <c r="N14" i="8"/>
  <c r="N15" i="8"/>
  <c r="N16" i="8"/>
  <c r="N17" i="8"/>
  <c r="N9" i="5"/>
  <c r="N10" i="5"/>
  <c r="N11" i="5"/>
  <c r="N8" i="5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30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03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42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79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21" i="1"/>
  <c r="G625" i="1"/>
  <c r="K625" i="1"/>
  <c r="O659" i="1"/>
  <c r="O660" i="1"/>
  <c r="O661" i="1"/>
  <c r="O662" i="1"/>
  <c r="O658" i="1"/>
  <c r="O686" i="1"/>
  <c r="O687" i="1"/>
  <c r="O688" i="1"/>
  <c r="O689" i="1"/>
  <c r="O685" i="1"/>
  <c r="O710" i="1"/>
  <c r="O711" i="1"/>
  <c r="O712" i="1"/>
  <c r="O709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391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53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14" i="1"/>
  <c r="O237" i="1"/>
  <c r="O238" i="1"/>
  <c r="O239" i="1"/>
  <c r="O240" i="1"/>
  <c r="O241" i="1"/>
  <c r="O242" i="1"/>
  <c r="O243" i="1"/>
  <c r="O244" i="1"/>
  <c r="O245" i="1"/>
  <c r="O246" i="1"/>
  <c r="O247" i="1"/>
  <c r="O249" i="1"/>
  <c r="O250" i="1"/>
  <c r="O251" i="1"/>
  <c r="O252" i="1"/>
  <c r="O236" i="1"/>
  <c r="O204" i="1"/>
  <c r="O205" i="1"/>
  <c r="O206" i="1"/>
  <c r="O207" i="1"/>
  <c r="O208" i="1"/>
  <c r="O209" i="1"/>
  <c r="O210" i="1"/>
  <c r="O211" i="1"/>
  <c r="O212" i="1"/>
  <c r="O213" i="1"/>
  <c r="O203" i="1"/>
  <c r="O179" i="1"/>
  <c r="O180" i="1"/>
  <c r="O181" i="1"/>
  <c r="O182" i="1"/>
  <c r="O183" i="1"/>
  <c r="O178" i="1"/>
  <c r="O151" i="1"/>
  <c r="O152" i="1"/>
  <c r="O153" i="1"/>
  <c r="O154" i="1"/>
  <c r="O155" i="1"/>
  <c r="O150" i="1"/>
  <c r="O121" i="1"/>
  <c r="O122" i="1"/>
  <c r="O123" i="1"/>
  <c r="O124" i="1"/>
  <c r="O125" i="1"/>
  <c r="O120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65" i="1"/>
  <c r="O32" i="1"/>
  <c r="O31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3" i="1"/>
  <c r="O34" i="1"/>
  <c r="O7" i="1"/>
  <c r="K8" i="1"/>
  <c r="J15" i="2"/>
  <c r="J14" i="2"/>
  <c r="J13" i="2"/>
  <c r="J12" i="2"/>
  <c r="J11" i="2"/>
  <c r="J18" i="6"/>
  <c r="S9" i="6"/>
  <c r="J29" i="6"/>
  <c r="I29" i="6"/>
  <c r="H29" i="6"/>
  <c r="G29" i="6"/>
  <c r="J28" i="6"/>
  <c r="J27" i="6"/>
  <c r="S10" i="6"/>
  <c r="S11" i="6"/>
  <c r="T625" i="1" l="1"/>
  <c r="E75" i="2"/>
  <c r="E76" i="2"/>
  <c r="E56" i="2"/>
  <c r="K56" i="2" s="1"/>
  <c r="E57" i="2"/>
  <c r="E58" i="2"/>
  <c r="E59" i="2"/>
  <c r="E60" i="2"/>
  <c r="E61" i="2"/>
  <c r="E62" i="2"/>
  <c r="E63" i="2"/>
  <c r="K710" i="1"/>
  <c r="K711" i="1"/>
  <c r="K712" i="1"/>
  <c r="K709" i="1"/>
  <c r="K686" i="1"/>
  <c r="K687" i="1"/>
  <c r="K688" i="1"/>
  <c r="K689" i="1"/>
  <c r="K685" i="1"/>
  <c r="K659" i="1"/>
  <c r="K660" i="1"/>
  <c r="K661" i="1"/>
  <c r="K662" i="1"/>
  <c r="K658" i="1"/>
  <c r="K622" i="1"/>
  <c r="K623" i="1"/>
  <c r="K626" i="1"/>
  <c r="K624" i="1"/>
  <c r="K627" i="1"/>
  <c r="K628" i="1"/>
  <c r="K629" i="1"/>
  <c r="K630" i="1"/>
  <c r="K631" i="1"/>
  <c r="K632" i="1"/>
  <c r="K633" i="1"/>
  <c r="K621" i="1"/>
  <c r="K580" i="1"/>
  <c r="K581" i="1"/>
  <c r="K583" i="1"/>
  <c r="K584" i="1"/>
  <c r="K582" i="1"/>
  <c r="K585" i="1"/>
  <c r="K586" i="1"/>
  <c r="K587" i="1"/>
  <c r="K588" i="1"/>
  <c r="K589" i="1"/>
  <c r="K590" i="1"/>
  <c r="K591" i="1"/>
  <c r="K579" i="1"/>
  <c r="K543" i="1"/>
  <c r="K544" i="1"/>
  <c r="K546" i="1"/>
  <c r="K547" i="1"/>
  <c r="K545" i="1"/>
  <c r="K548" i="1"/>
  <c r="K549" i="1"/>
  <c r="K550" i="1"/>
  <c r="K551" i="1"/>
  <c r="K552" i="1"/>
  <c r="K553" i="1"/>
  <c r="K554" i="1"/>
  <c r="K542" i="1"/>
  <c r="K504" i="1"/>
  <c r="K505" i="1"/>
  <c r="K507" i="1"/>
  <c r="K508" i="1"/>
  <c r="K506" i="1"/>
  <c r="K509" i="1"/>
  <c r="K510" i="1"/>
  <c r="K511" i="1"/>
  <c r="K512" i="1"/>
  <c r="K513" i="1"/>
  <c r="K514" i="1"/>
  <c r="K515" i="1"/>
  <c r="K503" i="1"/>
  <c r="K470" i="1"/>
  <c r="K472" i="1"/>
  <c r="K473" i="1"/>
  <c r="K471" i="1"/>
  <c r="K474" i="1"/>
  <c r="K475" i="1"/>
  <c r="K476" i="1"/>
  <c r="K477" i="1"/>
  <c r="K478" i="1"/>
  <c r="K479" i="1"/>
  <c r="K480" i="1"/>
  <c r="K469" i="1"/>
  <c r="K431" i="1"/>
  <c r="K432" i="1"/>
  <c r="K434" i="1"/>
  <c r="K435" i="1"/>
  <c r="K436" i="1"/>
  <c r="K433" i="1"/>
  <c r="K437" i="1"/>
  <c r="K438" i="1"/>
  <c r="K439" i="1"/>
  <c r="K440" i="1"/>
  <c r="K441" i="1"/>
  <c r="K442" i="1"/>
  <c r="K443" i="1"/>
  <c r="K430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391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53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14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78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36" i="1"/>
  <c r="K204" i="1"/>
  <c r="K205" i="1"/>
  <c r="K206" i="1"/>
  <c r="K207" i="1"/>
  <c r="K208" i="1"/>
  <c r="K209" i="1"/>
  <c r="K210" i="1"/>
  <c r="K211" i="1"/>
  <c r="K212" i="1"/>
  <c r="K213" i="1"/>
  <c r="K203" i="1"/>
  <c r="K179" i="1"/>
  <c r="K180" i="1"/>
  <c r="K181" i="1"/>
  <c r="K182" i="1"/>
  <c r="K183" i="1"/>
  <c r="K178" i="1"/>
  <c r="K121" i="1"/>
  <c r="K122" i="1"/>
  <c r="K123" i="1"/>
  <c r="K124" i="1"/>
  <c r="K125" i="1"/>
  <c r="K120" i="1"/>
  <c r="K151" i="1"/>
  <c r="K152" i="1"/>
  <c r="K153" i="1"/>
  <c r="K154" i="1"/>
  <c r="K155" i="1"/>
  <c r="K150" i="1"/>
  <c r="J126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65" i="1"/>
  <c r="I89" i="1"/>
  <c r="H89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7" i="1"/>
  <c r="I15" i="4"/>
  <c r="H15" i="4"/>
  <c r="G15" i="4"/>
  <c r="J14" i="4"/>
  <c r="J13" i="4"/>
  <c r="J12" i="4"/>
  <c r="J11" i="4"/>
  <c r="J10" i="4"/>
  <c r="J9" i="4"/>
  <c r="J15" i="4" l="1"/>
  <c r="J17" i="8"/>
  <c r="J16" i="8"/>
  <c r="J15" i="8"/>
  <c r="J14" i="8"/>
  <c r="J13" i="8"/>
  <c r="J12" i="8"/>
  <c r="J11" i="8"/>
  <c r="J10" i="8"/>
  <c r="I12" i="5"/>
  <c r="H12" i="5"/>
  <c r="G12" i="5"/>
  <c r="J8" i="5"/>
  <c r="J12" i="5"/>
  <c r="J11" i="5"/>
  <c r="S11" i="5" s="1"/>
  <c r="J10" i="5"/>
  <c r="J9" i="5"/>
  <c r="F10" i="6"/>
  <c r="S10" i="5"/>
  <c r="F12" i="5"/>
  <c r="E12" i="5"/>
  <c r="D12" i="5"/>
  <c r="C12" i="5"/>
  <c r="E48" i="8" l="1"/>
  <c r="D48" i="8"/>
  <c r="C48" i="8"/>
  <c r="F14" i="4"/>
  <c r="F13" i="4"/>
  <c r="F12" i="4"/>
  <c r="F11" i="4"/>
  <c r="F10" i="4"/>
  <c r="S10" i="4" s="1"/>
  <c r="F9" i="4"/>
  <c r="E15" i="4"/>
  <c r="D15" i="4"/>
  <c r="C15" i="4"/>
  <c r="S28" i="6" l="1"/>
  <c r="S20" i="6"/>
  <c r="S17" i="6"/>
  <c r="E29" i="6"/>
  <c r="D29" i="6"/>
  <c r="C29" i="6"/>
  <c r="F28" i="6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F19" i="6"/>
  <c r="S19" i="6" s="1"/>
  <c r="F18" i="6"/>
  <c r="S18" i="6" s="1"/>
  <c r="F17" i="6"/>
  <c r="F16" i="6"/>
  <c r="S16" i="6" s="1"/>
  <c r="F15" i="6"/>
  <c r="S15" i="6" s="1"/>
  <c r="F14" i="6"/>
  <c r="S14" i="6" s="1"/>
  <c r="F13" i="6"/>
  <c r="S13" i="6" s="1"/>
  <c r="F12" i="6"/>
  <c r="S12" i="6" s="1"/>
  <c r="F11" i="6"/>
  <c r="F9" i="6"/>
  <c r="F8" i="6"/>
  <c r="G88" i="1"/>
  <c r="T88" i="1" s="1"/>
  <c r="G87" i="1"/>
  <c r="T87" i="1" s="1"/>
  <c r="G86" i="1"/>
  <c r="T86" i="1" s="1"/>
  <c r="G85" i="1"/>
  <c r="T85" i="1" s="1"/>
  <c r="F15" i="2"/>
  <c r="S15" i="2" s="1"/>
  <c r="F14" i="2"/>
  <c r="S14" i="2" s="1"/>
  <c r="F13" i="2"/>
  <c r="S13" i="2" s="1"/>
  <c r="F12" i="2"/>
  <c r="S12" i="2" s="1"/>
  <c r="F11" i="2"/>
  <c r="S11" i="2" s="1"/>
  <c r="G689" i="1"/>
  <c r="G688" i="1"/>
  <c r="G687" i="1"/>
  <c r="G686" i="1"/>
  <c r="G685" i="1"/>
  <c r="G7" i="1"/>
  <c r="T7" i="1" s="1"/>
  <c r="G8" i="1"/>
  <c r="G9" i="1"/>
  <c r="G10" i="1"/>
  <c r="G11" i="1"/>
  <c r="G12" i="1"/>
  <c r="G13" i="1"/>
  <c r="G14" i="1"/>
  <c r="T14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R16" i="2"/>
  <c r="E16" i="2"/>
  <c r="G16" i="2"/>
  <c r="H16" i="2"/>
  <c r="I16" i="2"/>
  <c r="K16" i="2"/>
  <c r="L16" i="2"/>
  <c r="M16" i="2"/>
  <c r="R690" i="1"/>
  <c r="Q690" i="1"/>
  <c r="P690" i="1"/>
  <c r="N690" i="1"/>
  <c r="M690" i="1"/>
  <c r="L690" i="1"/>
  <c r="J690" i="1"/>
  <c r="I690" i="1"/>
  <c r="H690" i="1"/>
  <c r="F690" i="1"/>
  <c r="E690" i="1"/>
  <c r="D690" i="1"/>
  <c r="K690" i="1"/>
  <c r="G249" i="1"/>
  <c r="G250" i="1"/>
  <c r="G251" i="1"/>
  <c r="G252" i="1"/>
  <c r="G248" i="1"/>
  <c r="G84" i="1"/>
  <c r="T84" i="1" s="1"/>
  <c r="P214" i="1"/>
  <c r="P126" i="1"/>
  <c r="K12" i="5"/>
  <c r="L12" i="5"/>
  <c r="M12" i="5"/>
  <c r="F11" i="5"/>
  <c r="F10" i="5"/>
  <c r="F9" i="5"/>
  <c r="F8" i="5"/>
  <c r="K47" i="2"/>
  <c r="I48" i="2"/>
  <c r="G48" i="2"/>
  <c r="C48" i="2"/>
  <c r="E48" i="2"/>
  <c r="I88" i="2"/>
  <c r="G88" i="2"/>
  <c r="E88" i="2"/>
  <c r="C88" i="2"/>
  <c r="K87" i="2"/>
  <c r="K86" i="2"/>
  <c r="K85" i="2"/>
  <c r="I77" i="2"/>
  <c r="G77" i="2"/>
  <c r="E77" i="2"/>
  <c r="C77" i="2"/>
  <c r="K76" i="2"/>
  <c r="K75" i="2"/>
  <c r="K74" i="2"/>
  <c r="K73" i="2"/>
  <c r="I64" i="2"/>
  <c r="G64" i="2"/>
  <c r="E64" i="2"/>
  <c r="C64" i="2"/>
  <c r="K63" i="2"/>
  <c r="K62" i="2"/>
  <c r="K61" i="2"/>
  <c r="K60" i="2"/>
  <c r="K59" i="2"/>
  <c r="K58" i="2"/>
  <c r="K57" i="2"/>
  <c r="K44" i="2"/>
  <c r="K43" i="2"/>
  <c r="K41" i="2"/>
  <c r="K42" i="2"/>
  <c r="K40" i="2"/>
  <c r="K39" i="2"/>
  <c r="F16" i="2" l="1"/>
  <c r="G690" i="1"/>
  <c r="T34" i="1"/>
  <c r="T689" i="1"/>
  <c r="T31" i="1"/>
  <c r="T32" i="1"/>
  <c r="T29" i="1"/>
  <c r="T24" i="1"/>
  <c r="T19" i="1"/>
  <c r="T17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27" i="1"/>
  <c r="T23" i="1"/>
  <c r="N16" i="2"/>
  <c r="J16" i="2"/>
  <c r="O690" i="1"/>
  <c r="T686" i="1"/>
  <c r="T688" i="1"/>
  <c r="T687" i="1"/>
  <c r="S690" i="1"/>
  <c r="T685" i="1"/>
  <c r="T250" i="1"/>
  <c r="T252" i="1"/>
  <c r="T249" i="1"/>
  <c r="T251" i="1"/>
  <c r="T248" i="1"/>
  <c r="T436" i="1"/>
  <c r="R35" i="1"/>
  <c r="Q35" i="1"/>
  <c r="K88" i="2"/>
  <c r="K77" i="2"/>
  <c r="K64" i="2"/>
  <c r="K38" i="2"/>
  <c r="K45" i="2"/>
  <c r="K46" i="2"/>
  <c r="K37" i="2"/>
  <c r="T35" i="1" l="1"/>
  <c r="T690" i="1"/>
  <c r="S16" i="2"/>
  <c r="K48" i="2"/>
  <c r="E35" i="1"/>
  <c r="F35" i="1"/>
  <c r="H35" i="1"/>
  <c r="I35" i="1"/>
  <c r="J35" i="1"/>
  <c r="L35" i="1"/>
  <c r="M35" i="1"/>
  <c r="N35" i="1"/>
  <c r="P35" i="1"/>
  <c r="G710" i="1"/>
  <c r="G711" i="1"/>
  <c r="G712" i="1"/>
  <c r="E713" i="1"/>
  <c r="F713" i="1"/>
  <c r="H713" i="1"/>
  <c r="I713" i="1"/>
  <c r="J713" i="1"/>
  <c r="L713" i="1"/>
  <c r="M713" i="1"/>
  <c r="N713" i="1"/>
  <c r="P713" i="1"/>
  <c r="Q713" i="1"/>
  <c r="R713" i="1"/>
  <c r="G659" i="1"/>
  <c r="G660" i="1"/>
  <c r="G661" i="1"/>
  <c r="G662" i="1"/>
  <c r="E663" i="1"/>
  <c r="F663" i="1"/>
  <c r="H663" i="1"/>
  <c r="I663" i="1"/>
  <c r="J663" i="1"/>
  <c r="L663" i="1"/>
  <c r="M663" i="1"/>
  <c r="N663" i="1"/>
  <c r="P663" i="1"/>
  <c r="Q663" i="1"/>
  <c r="R663" i="1"/>
  <c r="G622" i="1"/>
  <c r="G623" i="1"/>
  <c r="G626" i="1"/>
  <c r="G624" i="1"/>
  <c r="G627" i="1"/>
  <c r="G628" i="1"/>
  <c r="G629" i="1"/>
  <c r="G630" i="1"/>
  <c r="G631" i="1"/>
  <c r="G632" i="1"/>
  <c r="G633" i="1"/>
  <c r="E634" i="1"/>
  <c r="F634" i="1"/>
  <c r="H634" i="1"/>
  <c r="I634" i="1"/>
  <c r="J634" i="1"/>
  <c r="L634" i="1"/>
  <c r="M634" i="1"/>
  <c r="N634" i="1"/>
  <c r="P634" i="1"/>
  <c r="Q634" i="1"/>
  <c r="R634" i="1"/>
  <c r="G580" i="1"/>
  <c r="G581" i="1"/>
  <c r="G583" i="1"/>
  <c r="G584" i="1"/>
  <c r="G582" i="1"/>
  <c r="G585" i="1"/>
  <c r="G586" i="1"/>
  <c r="G587" i="1"/>
  <c r="G588" i="1"/>
  <c r="G589" i="1"/>
  <c r="G590" i="1"/>
  <c r="G591" i="1"/>
  <c r="E592" i="1"/>
  <c r="F592" i="1"/>
  <c r="H592" i="1"/>
  <c r="I592" i="1"/>
  <c r="J592" i="1"/>
  <c r="L592" i="1"/>
  <c r="M592" i="1"/>
  <c r="N592" i="1"/>
  <c r="P592" i="1"/>
  <c r="Q592" i="1"/>
  <c r="R592" i="1"/>
  <c r="G543" i="1"/>
  <c r="G544" i="1"/>
  <c r="G546" i="1"/>
  <c r="G547" i="1"/>
  <c r="G545" i="1"/>
  <c r="G548" i="1"/>
  <c r="G549" i="1"/>
  <c r="G550" i="1"/>
  <c r="G551" i="1"/>
  <c r="G552" i="1"/>
  <c r="G553" i="1"/>
  <c r="G554" i="1"/>
  <c r="E555" i="1"/>
  <c r="F555" i="1"/>
  <c r="H555" i="1"/>
  <c r="I555" i="1"/>
  <c r="J555" i="1"/>
  <c r="L555" i="1"/>
  <c r="M555" i="1"/>
  <c r="N555" i="1"/>
  <c r="P555" i="1"/>
  <c r="Q555" i="1"/>
  <c r="R555" i="1"/>
  <c r="G504" i="1"/>
  <c r="G505" i="1"/>
  <c r="G507" i="1"/>
  <c r="G508" i="1"/>
  <c r="G506" i="1"/>
  <c r="G509" i="1"/>
  <c r="G510" i="1"/>
  <c r="G511" i="1"/>
  <c r="G512" i="1"/>
  <c r="G513" i="1"/>
  <c r="G514" i="1"/>
  <c r="G515" i="1"/>
  <c r="E516" i="1"/>
  <c r="F516" i="1"/>
  <c r="H516" i="1"/>
  <c r="I516" i="1"/>
  <c r="J516" i="1"/>
  <c r="L516" i="1"/>
  <c r="M516" i="1"/>
  <c r="N516" i="1"/>
  <c r="P516" i="1"/>
  <c r="Q516" i="1"/>
  <c r="R516" i="1"/>
  <c r="G470" i="1"/>
  <c r="G472" i="1"/>
  <c r="G473" i="1"/>
  <c r="G471" i="1"/>
  <c r="G474" i="1"/>
  <c r="G475" i="1"/>
  <c r="G476" i="1"/>
  <c r="G477" i="1"/>
  <c r="G478" i="1"/>
  <c r="G479" i="1"/>
  <c r="G480" i="1"/>
  <c r="E481" i="1"/>
  <c r="F481" i="1"/>
  <c r="H481" i="1"/>
  <c r="I481" i="1"/>
  <c r="J481" i="1"/>
  <c r="L481" i="1"/>
  <c r="M481" i="1"/>
  <c r="N481" i="1"/>
  <c r="P481" i="1"/>
  <c r="Q481" i="1"/>
  <c r="R481" i="1"/>
  <c r="G431" i="1"/>
  <c r="G432" i="1"/>
  <c r="G434" i="1"/>
  <c r="G435" i="1"/>
  <c r="G433" i="1"/>
  <c r="G437" i="1"/>
  <c r="G438" i="1"/>
  <c r="G439" i="1"/>
  <c r="G440" i="1"/>
  <c r="G441" i="1"/>
  <c r="G442" i="1"/>
  <c r="G443" i="1"/>
  <c r="E444" i="1"/>
  <c r="F444" i="1"/>
  <c r="H444" i="1"/>
  <c r="I444" i="1"/>
  <c r="J444" i="1"/>
  <c r="L444" i="1"/>
  <c r="M444" i="1"/>
  <c r="N444" i="1"/>
  <c r="P444" i="1"/>
  <c r="Q444" i="1"/>
  <c r="R444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E404" i="1"/>
  <c r="F404" i="1"/>
  <c r="H404" i="1"/>
  <c r="I404" i="1"/>
  <c r="J404" i="1"/>
  <c r="L404" i="1"/>
  <c r="M404" i="1"/>
  <c r="N404" i="1"/>
  <c r="P404" i="1"/>
  <c r="Q404" i="1"/>
  <c r="R404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E368" i="1"/>
  <c r="F368" i="1"/>
  <c r="H368" i="1"/>
  <c r="I368" i="1"/>
  <c r="J368" i="1"/>
  <c r="L368" i="1"/>
  <c r="M368" i="1"/>
  <c r="N368" i="1"/>
  <c r="P368" i="1"/>
  <c r="Q368" i="1"/>
  <c r="R368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E329" i="1"/>
  <c r="F329" i="1"/>
  <c r="H329" i="1"/>
  <c r="I329" i="1"/>
  <c r="J329" i="1"/>
  <c r="L329" i="1"/>
  <c r="M329" i="1"/>
  <c r="N329" i="1"/>
  <c r="P329" i="1"/>
  <c r="Q329" i="1"/>
  <c r="R329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E292" i="1"/>
  <c r="F292" i="1"/>
  <c r="H292" i="1"/>
  <c r="I292" i="1"/>
  <c r="J292" i="1"/>
  <c r="L292" i="1"/>
  <c r="M292" i="1"/>
  <c r="N292" i="1"/>
  <c r="P292" i="1"/>
  <c r="Q292" i="1"/>
  <c r="R292" i="1"/>
  <c r="G237" i="1"/>
  <c r="G238" i="1"/>
  <c r="G239" i="1"/>
  <c r="G240" i="1"/>
  <c r="G241" i="1"/>
  <c r="G242" i="1"/>
  <c r="G243" i="1"/>
  <c r="G244" i="1"/>
  <c r="G245" i="1"/>
  <c r="G246" i="1"/>
  <c r="G247" i="1"/>
  <c r="G236" i="1"/>
  <c r="E253" i="1"/>
  <c r="F253" i="1"/>
  <c r="H253" i="1"/>
  <c r="I253" i="1"/>
  <c r="J253" i="1"/>
  <c r="L253" i="1"/>
  <c r="M253" i="1"/>
  <c r="N253" i="1"/>
  <c r="P253" i="1"/>
  <c r="Q253" i="1"/>
  <c r="R253" i="1"/>
  <c r="Q214" i="1"/>
  <c r="R214" i="1"/>
  <c r="G204" i="1"/>
  <c r="G205" i="1"/>
  <c r="G206" i="1"/>
  <c r="G207" i="1"/>
  <c r="G208" i="1"/>
  <c r="G209" i="1"/>
  <c r="G210" i="1"/>
  <c r="G211" i="1"/>
  <c r="G212" i="1"/>
  <c r="G213" i="1"/>
  <c r="E214" i="1"/>
  <c r="F214" i="1"/>
  <c r="H214" i="1"/>
  <c r="I214" i="1"/>
  <c r="J214" i="1"/>
  <c r="L214" i="1"/>
  <c r="M214" i="1"/>
  <c r="N214" i="1"/>
  <c r="G179" i="1"/>
  <c r="G180" i="1"/>
  <c r="G181" i="1"/>
  <c r="G182" i="1"/>
  <c r="G183" i="1"/>
  <c r="E184" i="1"/>
  <c r="F184" i="1"/>
  <c r="H184" i="1"/>
  <c r="I184" i="1"/>
  <c r="J184" i="1"/>
  <c r="L184" i="1"/>
  <c r="M184" i="1"/>
  <c r="N184" i="1"/>
  <c r="P184" i="1"/>
  <c r="Q184" i="1"/>
  <c r="R184" i="1"/>
  <c r="G151" i="1"/>
  <c r="G152" i="1"/>
  <c r="G153" i="1"/>
  <c r="G154" i="1"/>
  <c r="G155" i="1"/>
  <c r="E156" i="1"/>
  <c r="F156" i="1"/>
  <c r="H156" i="1"/>
  <c r="I156" i="1"/>
  <c r="J156" i="1"/>
  <c r="L156" i="1"/>
  <c r="M156" i="1"/>
  <c r="N156" i="1"/>
  <c r="P156" i="1"/>
  <c r="Q156" i="1"/>
  <c r="R156" i="1"/>
  <c r="G121" i="1"/>
  <c r="G122" i="1"/>
  <c r="G123" i="1"/>
  <c r="G124" i="1"/>
  <c r="G125" i="1"/>
  <c r="E126" i="1"/>
  <c r="F126" i="1"/>
  <c r="H126" i="1"/>
  <c r="I126" i="1"/>
  <c r="L126" i="1"/>
  <c r="M126" i="1"/>
  <c r="N126" i="1"/>
  <c r="Q126" i="1"/>
  <c r="R126" i="1"/>
  <c r="G66" i="1"/>
  <c r="T66" i="1" s="1"/>
  <c r="G67" i="1"/>
  <c r="T67" i="1" s="1"/>
  <c r="G68" i="1"/>
  <c r="T68" i="1" s="1"/>
  <c r="G69" i="1"/>
  <c r="T69" i="1" s="1"/>
  <c r="G70" i="1"/>
  <c r="T70" i="1" s="1"/>
  <c r="G71" i="1"/>
  <c r="T71" i="1" s="1"/>
  <c r="G72" i="1"/>
  <c r="T72" i="1" s="1"/>
  <c r="G73" i="1"/>
  <c r="T73" i="1" s="1"/>
  <c r="G74" i="1"/>
  <c r="T74" i="1" s="1"/>
  <c r="G75" i="1"/>
  <c r="T75" i="1" s="1"/>
  <c r="G76" i="1"/>
  <c r="T76" i="1" s="1"/>
  <c r="G77" i="1"/>
  <c r="T77" i="1" s="1"/>
  <c r="G78" i="1"/>
  <c r="T78" i="1" s="1"/>
  <c r="G79" i="1"/>
  <c r="T79" i="1" s="1"/>
  <c r="G80" i="1"/>
  <c r="T80" i="1" s="1"/>
  <c r="G81" i="1"/>
  <c r="T81" i="1" s="1"/>
  <c r="G82" i="1"/>
  <c r="T82" i="1" s="1"/>
  <c r="G83" i="1"/>
  <c r="T83" i="1" s="1"/>
  <c r="G65" i="1"/>
  <c r="T65" i="1" s="1"/>
  <c r="E89" i="1"/>
  <c r="F89" i="1"/>
  <c r="J89" i="1"/>
  <c r="L89" i="1"/>
  <c r="M89" i="1"/>
  <c r="N89" i="1"/>
  <c r="P89" i="1"/>
  <c r="Q89" i="1"/>
  <c r="R89" i="1"/>
  <c r="D89" i="1"/>
  <c r="T247" i="1" l="1"/>
  <c r="S663" i="1"/>
  <c r="T508" i="1"/>
  <c r="K713" i="1"/>
  <c r="O713" i="1"/>
  <c r="S214" i="1"/>
  <c r="T208" i="1"/>
  <c r="T152" i="1"/>
  <c r="T122" i="1"/>
  <c r="S126" i="1"/>
  <c r="S329" i="1"/>
  <c r="T210" i="1"/>
  <c r="T209" i="1"/>
  <c r="S555" i="1"/>
  <c r="T179" i="1"/>
  <c r="S444" i="1"/>
  <c r="S481" i="1"/>
  <c r="S634" i="1"/>
  <c r="S156" i="1"/>
  <c r="S404" i="1"/>
  <c r="O89" i="1"/>
  <c r="S713" i="1"/>
  <c r="T181" i="1"/>
  <c r="S253" i="1"/>
  <c r="S592" i="1"/>
  <c r="K89" i="1"/>
  <c r="S89" i="1"/>
  <c r="T183" i="1"/>
  <c r="S292" i="1"/>
  <c r="S516" i="1"/>
  <c r="S35" i="1"/>
  <c r="S368" i="1"/>
  <c r="G253" i="1"/>
  <c r="T211" i="1"/>
  <c r="T207" i="1"/>
  <c r="T213" i="1"/>
  <c r="T205" i="1"/>
  <c r="T212" i="1"/>
  <c r="T204" i="1"/>
  <c r="T206" i="1"/>
  <c r="T182" i="1"/>
  <c r="S184" i="1"/>
  <c r="T180" i="1"/>
  <c r="T153" i="1"/>
  <c r="T155" i="1"/>
  <c r="T151" i="1"/>
  <c r="T154" i="1"/>
  <c r="T125" i="1"/>
  <c r="T121" i="1"/>
  <c r="T124" i="1"/>
  <c r="T123" i="1"/>
  <c r="G89" i="1"/>
  <c r="G709" i="1"/>
  <c r="G713" i="1" s="1"/>
  <c r="T662" i="1"/>
  <c r="T660" i="1"/>
  <c r="T661" i="1"/>
  <c r="O663" i="1"/>
  <c r="K663" i="1"/>
  <c r="T89" i="1" l="1"/>
  <c r="Y7" i="1" s="1"/>
  <c r="G658" i="1"/>
  <c r="G663" i="1" s="1"/>
  <c r="D663" i="1"/>
  <c r="O634" i="1"/>
  <c r="K634" i="1"/>
  <c r="G621" i="1" l="1"/>
  <c r="G634" i="1" s="1"/>
  <c r="O592" i="1"/>
  <c r="K592" i="1"/>
  <c r="G579" i="1" l="1"/>
  <c r="G592" i="1" s="1"/>
  <c r="O555" i="1"/>
  <c r="K555" i="1"/>
  <c r="T547" i="1" l="1"/>
  <c r="D555" i="1"/>
  <c r="T545" i="1"/>
  <c r="G542" i="1"/>
  <c r="G555" i="1" s="1"/>
  <c r="O516" i="1"/>
  <c r="K516" i="1"/>
  <c r="G503" i="1" l="1"/>
  <c r="G516" i="1" s="1"/>
  <c r="O481" i="1"/>
  <c r="K481" i="1"/>
  <c r="G469" i="1" l="1"/>
  <c r="G481" i="1" s="1"/>
  <c r="O444" i="1"/>
  <c r="K444" i="1"/>
  <c r="T435" i="1" l="1"/>
  <c r="G430" i="1"/>
  <c r="G444" i="1" s="1"/>
  <c r="O404" i="1"/>
  <c r="K404" i="1"/>
  <c r="D404" i="1" l="1"/>
  <c r="G391" i="1"/>
  <c r="G404" i="1" s="1"/>
  <c r="O368" i="1"/>
  <c r="K368" i="1"/>
  <c r="G353" i="1" l="1"/>
  <c r="G368" i="1" s="1"/>
  <c r="D368" i="1"/>
  <c r="O329" i="1"/>
  <c r="K329" i="1"/>
  <c r="G314" i="1" l="1"/>
  <c r="G329" i="1" s="1"/>
  <c r="O292" i="1"/>
  <c r="K292" i="1"/>
  <c r="G278" i="1" l="1"/>
  <c r="G292" i="1" s="1"/>
  <c r="D292" i="1"/>
  <c r="O253" i="1"/>
  <c r="K253" i="1"/>
  <c r="D253" i="1" l="1"/>
  <c r="O214" i="1"/>
  <c r="K214" i="1"/>
  <c r="D214" i="1" l="1"/>
  <c r="G203" i="1"/>
  <c r="G214" i="1" s="1"/>
  <c r="O184" i="1"/>
  <c r="K184" i="1"/>
  <c r="T203" i="1" l="1"/>
  <c r="T214" i="1" s="1"/>
  <c r="Y11" i="1" s="1"/>
  <c r="G178" i="1"/>
  <c r="G184" i="1" s="1"/>
  <c r="O156" i="1"/>
  <c r="K156" i="1"/>
  <c r="G150" i="1" l="1"/>
  <c r="G156" i="1" s="1"/>
  <c r="K126" i="1"/>
  <c r="O126" i="1" l="1"/>
  <c r="G120" i="1"/>
  <c r="G126" i="1" l="1"/>
  <c r="T120" i="1"/>
  <c r="R47" i="8"/>
  <c r="R46" i="8"/>
  <c r="R45" i="8"/>
  <c r="R44" i="8"/>
  <c r="R43" i="8"/>
  <c r="Q48" i="8"/>
  <c r="P48" i="8"/>
  <c r="O48" i="8"/>
  <c r="N47" i="8"/>
  <c r="N46" i="8"/>
  <c r="N45" i="8"/>
  <c r="N44" i="8"/>
  <c r="N43" i="8"/>
  <c r="M48" i="8"/>
  <c r="L48" i="8"/>
  <c r="K48" i="8"/>
  <c r="J47" i="8"/>
  <c r="J46" i="8"/>
  <c r="J45" i="8"/>
  <c r="J44" i="8"/>
  <c r="J43" i="8"/>
  <c r="I48" i="8"/>
  <c r="H48" i="8"/>
  <c r="G48" i="8"/>
  <c r="F47" i="8"/>
  <c r="F46" i="8"/>
  <c r="F45" i="8"/>
  <c r="F44" i="8"/>
  <c r="S44" i="8" s="1"/>
  <c r="F43" i="8"/>
  <c r="Q18" i="8"/>
  <c r="P18" i="8"/>
  <c r="O18" i="8"/>
  <c r="I18" i="8"/>
  <c r="H18" i="8"/>
  <c r="G18" i="8"/>
  <c r="F17" i="8"/>
  <c r="S17" i="8" s="1"/>
  <c r="E18" i="8"/>
  <c r="D18" i="8"/>
  <c r="C18" i="8"/>
  <c r="F16" i="8"/>
  <c r="S16" i="8" s="1"/>
  <c r="F15" i="8"/>
  <c r="S15" i="8" s="1"/>
  <c r="F14" i="8"/>
  <c r="S14" i="8" s="1"/>
  <c r="F13" i="8"/>
  <c r="S13" i="8" s="1"/>
  <c r="F12" i="8"/>
  <c r="F11" i="8"/>
  <c r="F10" i="8"/>
  <c r="S43" i="8" l="1"/>
  <c r="S46" i="8"/>
  <c r="S47" i="8"/>
  <c r="S45" i="8"/>
  <c r="S12" i="8"/>
  <c r="S11" i="8"/>
  <c r="S10" i="8"/>
  <c r="R18" i="8"/>
  <c r="F48" i="8"/>
  <c r="J48" i="8"/>
  <c r="N48" i="8"/>
  <c r="F18" i="8"/>
  <c r="J18" i="8"/>
  <c r="R48" i="8"/>
  <c r="N18" i="8"/>
  <c r="M18" i="8"/>
  <c r="L18" i="8"/>
  <c r="K18" i="8"/>
  <c r="S18" i="8" l="1"/>
  <c r="S48" i="8"/>
  <c r="D713" i="1"/>
  <c r="T712" i="1"/>
  <c r="D634" i="1"/>
  <c r="D592" i="1"/>
  <c r="D516" i="1"/>
  <c r="D481" i="1"/>
  <c r="D444" i="1"/>
  <c r="D329" i="1"/>
  <c r="T710" i="1" l="1"/>
  <c r="T709" i="1"/>
  <c r="T711" i="1"/>
  <c r="T584" i="1"/>
  <c r="T443" i="1"/>
  <c r="T590" i="1"/>
  <c r="T591" i="1"/>
  <c r="T442" i="1"/>
  <c r="T554" i="1"/>
  <c r="T473" i="1"/>
  <c r="T471" i="1"/>
  <c r="T475" i="1"/>
  <c r="T479" i="1"/>
  <c r="T580" i="1"/>
  <c r="T585" i="1"/>
  <c r="T587" i="1"/>
  <c r="T589" i="1"/>
  <c r="T624" i="1"/>
  <c r="T628" i="1"/>
  <c r="T632" i="1"/>
  <c r="T505" i="1"/>
  <c r="T506" i="1"/>
  <c r="T320" i="1"/>
  <c r="T403" i="1"/>
  <c r="T633" i="1"/>
  <c r="T323" i="1"/>
  <c r="T431" i="1"/>
  <c r="T441" i="1"/>
  <c r="T581" i="1"/>
  <c r="T582" i="1"/>
  <c r="T552" i="1"/>
  <c r="T355" i="1"/>
  <c r="T357" i="1"/>
  <c r="T358" i="1"/>
  <c r="T360" i="1"/>
  <c r="T470" i="1"/>
  <c r="T629" i="1"/>
  <c r="T439" i="1"/>
  <c r="T507" i="1"/>
  <c r="T509" i="1"/>
  <c r="T511" i="1"/>
  <c r="T361" i="1"/>
  <c r="T363" i="1"/>
  <c r="T367" i="1"/>
  <c r="T393" i="1"/>
  <c r="T396" i="1"/>
  <c r="T512" i="1"/>
  <c r="T623" i="1"/>
  <c r="T631" i="1"/>
  <c r="T325" i="1"/>
  <c r="T400" i="1"/>
  <c r="T434" i="1"/>
  <c r="T324" i="1"/>
  <c r="T326" i="1"/>
  <c r="T366" i="1"/>
  <c r="T437" i="1"/>
  <c r="T550" i="1"/>
  <c r="T622" i="1"/>
  <c r="T480" i="1"/>
  <c r="T544" i="1"/>
  <c r="T583" i="1"/>
  <c r="T354" i="1"/>
  <c r="T440" i="1"/>
  <c r="T478" i="1"/>
  <c r="T543" i="1"/>
  <c r="T553" i="1"/>
  <c r="T399" i="1"/>
  <c r="T515" i="1"/>
  <c r="T549" i="1"/>
  <c r="T626" i="1"/>
  <c r="T317" i="1"/>
  <c r="T314" i="1"/>
  <c r="T433" i="1"/>
  <c r="T430" i="1"/>
  <c r="T438" i="1"/>
  <c r="T510" i="1"/>
  <c r="T318" i="1"/>
  <c r="T321" i="1"/>
  <c r="T353" i="1"/>
  <c r="T365" i="1"/>
  <c r="T395" i="1"/>
  <c r="T398" i="1"/>
  <c r="T477" i="1"/>
  <c r="T504" i="1"/>
  <c r="T514" i="1"/>
  <c r="T546" i="1"/>
  <c r="T548" i="1"/>
  <c r="T630" i="1"/>
  <c r="T659" i="1"/>
  <c r="T356" i="1"/>
  <c r="T359" i="1"/>
  <c r="T469" i="1"/>
  <c r="T316" i="1"/>
  <c r="T319" i="1"/>
  <c r="T328" i="1"/>
  <c r="T364" i="1"/>
  <c r="T394" i="1"/>
  <c r="T397" i="1"/>
  <c r="T432" i="1"/>
  <c r="T476" i="1"/>
  <c r="T586" i="1"/>
  <c r="T627" i="1"/>
  <c r="T658" i="1"/>
  <c r="T401" i="1"/>
  <c r="T551" i="1"/>
  <c r="T322" i="1"/>
  <c r="T315" i="1"/>
  <c r="T327" i="1"/>
  <c r="T362" i="1"/>
  <c r="T392" i="1"/>
  <c r="T402" i="1"/>
  <c r="T472" i="1"/>
  <c r="T474" i="1"/>
  <c r="T513" i="1"/>
  <c r="T542" i="1"/>
  <c r="T588" i="1"/>
  <c r="T621" i="1"/>
  <c r="T579" i="1"/>
  <c r="T503" i="1"/>
  <c r="T391" i="1"/>
  <c r="D184" i="1"/>
  <c r="D156" i="1"/>
  <c r="D126" i="1"/>
  <c r="R29" i="6"/>
  <c r="Q29" i="6"/>
  <c r="P29" i="6"/>
  <c r="O29" i="6"/>
  <c r="N29" i="6"/>
  <c r="M29" i="6"/>
  <c r="L29" i="6"/>
  <c r="K29" i="6"/>
  <c r="F29" i="6"/>
  <c r="Q15" i="4"/>
  <c r="P15" i="4"/>
  <c r="O15" i="4"/>
  <c r="M15" i="4"/>
  <c r="L15" i="4"/>
  <c r="K15" i="4"/>
  <c r="S14" i="4"/>
  <c r="S13" i="4"/>
  <c r="S12" i="4"/>
  <c r="D16" i="2"/>
  <c r="C16" i="2"/>
  <c r="N15" i="4" l="1"/>
  <c r="T713" i="1"/>
  <c r="T663" i="1"/>
  <c r="Y23" i="1" s="1"/>
  <c r="T634" i="1"/>
  <c r="Y22" i="1" s="1"/>
  <c r="T592" i="1"/>
  <c r="Y21" i="1" s="1"/>
  <c r="T555" i="1"/>
  <c r="Y20" i="1" s="1"/>
  <c r="T516" i="1"/>
  <c r="Y19" i="1" s="1"/>
  <c r="T481" i="1"/>
  <c r="Y18" i="1" s="1"/>
  <c r="T444" i="1"/>
  <c r="Y17" i="1" s="1"/>
  <c r="T404" i="1"/>
  <c r="Y16" i="1" s="1"/>
  <c r="T368" i="1"/>
  <c r="Y15" i="1" s="1"/>
  <c r="T329" i="1"/>
  <c r="Y14" i="1" s="1"/>
  <c r="T241" i="1"/>
  <c r="T150" i="1"/>
  <c r="T156" i="1" s="1"/>
  <c r="Y9" i="1" s="1"/>
  <c r="T279" i="1"/>
  <c r="T280" i="1"/>
  <c r="T283" i="1"/>
  <c r="T287" i="1"/>
  <c r="T289" i="1"/>
  <c r="T178" i="1"/>
  <c r="T184" i="1" s="1"/>
  <c r="Y10" i="1" s="1"/>
  <c r="T245" i="1"/>
  <c r="T237" i="1"/>
  <c r="T244" i="1"/>
  <c r="T282" i="1"/>
  <c r="T288" i="1"/>
  <c r="T238" i="1"/>
  <c r="T242" i="1"/>
  <c r="T246" i="1"/>
  <c r="T285" i="1"/>
  <c r="T291" i="1"/>
  <c r="T240" i="1"/>
  <c r="T281" i="1"/>
  <c r="T284" i="1"/>
  <c r="T286" i="1"/>
  <c r="T290" i="1"/>
  <c r="T239" i="1"/>
  <c r="T243" i="1"/>
  <c r="T278" i="1"/>
  <c r="T236" i="1"/>
  <c r="S12" i="5"/>
  <c r="S29" i="6"/>
  <c r="F15" i="4"/>
  <c r="R15" i="4"/>
  <c r="S11" i="4"/>
  <c r="T292" i="1" l="1"/>
  <c r="Y13" i="1" s="1"/>
  <c r="T253" i="1"/>
  <c r="Y12" i="1" s="1"/>
  <c r="T126" i="1"/>
  <c r="Y8" i="1" s="1"/>
  <c r="D35" i="1" l="1"/>
  <c r="G35" i="1" l="1"/>
  <c r="O35" i="1"/>
  <c r="K35" i="1"/>
</calcChain>
</file>

<file path=xl/sharedStrings.xml><?xml version="1.0" encoding="utf-8"?>
<sst xmlns="http://schemas.openxmlformats.org/spreadsheetml/2006/main" count="1018" uniqueCount="189">
  <si>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</si>
  <si>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</si>
  <si>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</si>
  <si>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</si>
  <si>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</si>
  <si>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</si>
  <si>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</si>
  <si>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</si>
  <si>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</si>
  <si>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</si>
  <si>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</si>
  <si>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</si>
  <si>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</si>
  <si>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</si>
  <si>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</si>
  <si>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</si>
  <si>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</si>
  <si>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</si>
  <si>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</si>
  <si>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</si>
  <si>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</si>
  <si>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</si>
  <si>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</si>
  <si>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Centros con mayores servicios Realizados </t>
  </si>
  <si>
    <t xml:space="preserve">Permiso de Aprendizaje </t>
  </si>
  <si>
    <t xml:space="preserve">SEDE CENTRAL </t>
  </si>
  <si>
    <t xml:space="preserve">Licencia de  Conducir </t>
  </si>
  <si>
    <t>MULTICENTRO CHURCHILL</t>
  </si>
  <si>
    <t>Licencia de Motorista</t>
  </si>
  <si>
    <t xml:space="preserve">MEGACENTRO </t>
  </si>
  <si>
    <t xml:space="preserve">Duplicados </t>
  </si>
  <si>
    <t>SAMBIL</t>
  </si>
  <si>
    <t xml:space="preserve">Cambio de Transmisión 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</si>
  <si>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</si>
  <si>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</si>
  <si>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</si>
  <si>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</si>
  <si>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</si>
  <si>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</si>
  <si>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</si>
  <si>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</si>
  <si>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SAN FRANCISCO DE MACORÍS</t>
  </si>
  <si>
    <t>Licencia de Conducir Categoría 5</t>
  </si>
  <si>
    <t>PUERTO PLATA</t>
  </si>
  <si>
    <t>Licencia de Conducir Policías</t>
  </si>
  <si>
    <t>MAO</t>
  </si>
  <si>
    <t>Renovación Policías</t>
  </si>
  <si>
    <t>HIGUEY</t>
  </si>
  <si>
    <t>Duplicados Policías</t>
  </si>
  <si>
    <t>BARAHONA</t>
  </si>
  <si>
    <t>Cambio de Categoría Policías</t>
  </si>
  <si>
    <t>SAN JUAN DE LA MAGUANA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</si>
  <si>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</si>
  <si>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</si>
  <si>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</si>
  <si>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</si>
  <si>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</si>
  <si>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</si>
  <si>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</si>
  <si>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</si>
  <si>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</si>
  <si>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</si>
  <si>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</si>
  <si>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</si>
  <si>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</si>
  <si>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</si>
  <si>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</si>
  <si>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</si>
  <si>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</si>
  <si>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</si>
  <si>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</si>
  <si>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</si>
  <si>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</si>
  <si>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</si>
  <si>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</si>
  <si>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Cambio de Categoría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</si>
  <si>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</si>
  <si>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</si>
  <si>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</si>
  <si>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</si>
  <si>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</si>
  <si>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</si>
  <si>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</si>
  <si>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</si>
  <si>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</si>
  <si>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</si>
  <si>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</si>
  <si>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</si>
  <si>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</si>
  <si>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</si>
  <si>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</si>
  <si>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</si>
  <si>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</si>
  <si>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</si>
  <si>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</si>
  <si>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</si>
  <si>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</si>
  <si>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</si>
  <si>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</si>
  <si>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</si>
  <si>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</si>
  <si>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</si>
  <si>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</si>
  <si>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</si>
  <si>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 xml:space="preserve">PERMISOS DE EMITIDOS EN FERIADO DE SEMANA SANTA POR TIPO DE CARGA </t>
  </si>
  <si>
    <t xml:space="preserve">TIPO DE CARGA </t>
  </si>
  <si>
    <t>TOTAL</t>
  </si>
  <si>
    <t xml:space="preserve"> </t>
  </si>
  <si>
    <t xml:space="preserve">Agua Envasada </t>
  </si>
  <si>
    <t xml:space="preserve">Alimentos Perecederos en Poco Tiempo </t>
  </si>
  <si>
    <t>Cal Viva para Genereción Electrica</t>
  </si>
  <si>
    <t xml:space="preserve">Combustible </t>
  </si>
  <si>
    <t>Envases y Papel Desechables</t>
  </si>
  <si>
    <t>Juguetes</t>
  </si>
  <si>
    <t xml:space="preserve">Medicamentos, Equipos Medicos y Servicios de Desechos Hospitalarios </t>
  </si>
  <si>
    <t xml:space="preserve">Organización de Eventos </t>
  </si>
  <si>
    <t>Pollos</t>
  </si>
  <si>
    <t xml:space="preserve">Transporte de Valores </t>
  </si>
  <si>
    <t>PERMISOS DE CARGA EMITIDOS PARA ZONA DE ACCESO RESTRINGIDO POR SECTOR AL QUE PERTENECE</t>
  </si>
  <si>
    <t xml:space="preserve">SECTOR </t>
  </si>
  <si>
    <t xml:space="preserve">Alimentos </t>
  </si>
  <si>
    <t xml:space="preserve">Bebidas </t>
  </si>
  <si>
    <t xml:space="preserve">Comercio </t>
  </si>
  <si>
    <t xml:space="preserve">Construcción </t>
  </si>
  <si>
    <t xml:space="preserve">Energía </t>
  </si>
  <si>
    <t xml:space="preserve">Industria Manofacturera </t>
  </si>
  <si>
    <t>Salud</t>
  </si>
  <si>
    <t xml:space="preserve">Zona Francas </t>
  </si>
  <si>
    <t xml:space="preserve">PERMISOS ENTREGADOS PARA ZONA DE ACCESO RESTRINGIDO SEGÚN TAMAÑO DE LOS VEHÍCULOS </t>
  </si>
  <si>
    <t>CANTIDAD DE EJES</t>
  </si>
  <si>
    <t>Cuatro Ejes</t>
  </si>
  <si>
    <t xml:space="preserve">Cinco Ejes </t>
  </si>
  <si>
    <t xml:space="preserve">Seis Ejes </t>
  </si>
  <si>
    <t xml:space="preserve">Siete Ejes o mas </t>
  </si>
  <si>
    <t>TIPOS DE PERMISOS EN ZONA DE ACCESO RESTRINGIDO (ZAR)</t>
  </si>
  <si>
    <t xml:space="preserve">TIPOS DE PERMISOS </t>
  </si>
  <si>
    <t>Puntual</t>
  </si>
  <si>
    <t xml:space="preserve">Recurrente </t>
  </si>
  <si>
    <t xml:space="preserve">Extrapesado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</si>
  <si>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</si>
  <si>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</si>
  <si>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</si>
  <si>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</si>
  <si>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</si>
  <si>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>Contactos con operadores de TP</t>
  </si>
  <si>
    <t>Recepción de documentos TP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</si>
  <si>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</si>
  <si>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</si>
  <si>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</si>
  <si>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</si>
  <si>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de lujo y-o Limosina con chofer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</si>
  <si>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</si>
  <si>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</si>
  <si>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</si>
  <si>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</si>
  <si>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</si>
  <si>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Funerarias (Persona Física o Moral) </t>
  </si>
  <si>
    <t xml:space="preserve">Licencia de Operación Transporte Escolar (Escuelas Centros Educativos y Universidades) </t>
  </si>
  <si>
    <t xml:space="preserve">Licencia de Operación Transporte City Tour (Tren sobre Ruedas) Persona Física o Moral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</si>
  <si>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</si>
  <si>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</si>
  <si>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</si>
  <si>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</si>
  <si>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</si>
  <si>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Persona Moral, Transporte Turístico Terrestre de Aventura (Four Wheel y Buggy) 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</si>
  <si>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</si>
  <si>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</si>
  <si>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</si>
  <si>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</si>
  <si>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</si>
  <si>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</si>
  <si>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</si>
  <si>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</si>
  <si>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</si>
  <si>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</si>
  <si>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</si>
  <si>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TRÁNSITO Y VIALIDAD (DEPARTAMENTO DE SUPERVISIÓN Y CONTROL)</t>
  </si>
  <si>
    <t>Período: 2022</t>
  </si>
  <si>
    <t>Evaluacion de punton y/o Tramos solicitados</t>
  </si>
  <si>
    <t>Seguimineto y supervicion de recomendaciones realizadas</t>
  </si>
  <si>
    <t>Colocacion de señales verticales (unidad)</t>
  </si>
  <si>
    <t>Aplicación de señales horizontales recomendadas, metros lineales (Pintura de Trafico)</t>
  </si>
  <si>
    <t>Colocacion de elementos de seguridad y canalizacion de transito adecuados (Boyas)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</si>
  <si>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</si>
  <si>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</si>
  <si>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</si>
  <si>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</si>
  <si>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</si>
  <si>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SERVICIOS DE LICENCIAS DE CONDUCIR NUEVA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</si>
</sst>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27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5" fillId="2" borderId="2" xfId="2" applyFont="1" applyFill="1" applyBorder="1" applyAlignment="1">
      <alignment horizontal="right"/>
    </xf>
    <xf numFmtId="1" fontId="5" fillId="2" borderId="2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right"/>
    </xf>
    <xf numFmtId="1" fontId="5" fillId="2" borderId="15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0" borderId="2" xfId="0" applyFont="1" applyBorder="1"/>
    <xf numFmtId="0" fontId="15" fillId="0" borderId="16" xfId="0" applyFont="1" applyBorder="1"/>
    <xf numFmtId="0" fontId="17" fillId="0" borderId="1" xfId="0" applyFont="1" applyBorder="1"/>
    <xf numFmtId="0" fontId="17" fillId="0" borderId="12" xfId="0" applyFont="1" applyBorder="1"/>
    <xf numFmtId="0" fontId="12" fillId="2" borderId="1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right" vertical="center"/>
    </xf>
    <xf numFmtId="0" fontId="9" fillId="2" borderId="0" xfId="0" applyFont="1" applyFill="1"/>
    <xf numFmtId="3" fontId="9" fillId="2" borderId="0" xfId="0" applyNumberFormat="1" applyFont="1" applyFill="1"/>
    <xf numFmtId="0" fontId="7" fillId="2" borderId="0" xfId="0" applyFont="1" applyFill="1"/>
    <xf numFmtId="3" fontId="3" fillId="2" borderId="0" xfId="0" applyNumberFormat="1" applyFont="1" applyFill="1"/>
    <xf numFmtId="0" fontId="3" fillId="2" borderId="0" xfId="0" applyFont="1" applyFill="1"/>
    <xf numFmtId="0" fontId="2" fillId="2" borderId="0" xfId="0" applyFont="1" applyFill="1"/>
    <xf numFmtId="1" fontId="14" fillId="2" borderId="2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16" fillId="2" borderId="2" xfId="0" applyFont="1" applyFill="1" applyBorder="1"/>
    <xf numFmtId="0" fontId="16" fillId="2" borderId="16" xfId="0" applyFont="1" applyFill="1" applyBorder="1"/>
    <xf numFmtId="0" fontId="15" fillId="2" borderId="2" xfId="0" applyFont="1" applyFill="1" applyBorder="1"/>
    <xf numFmtId="0" fontId="15" fillId="2" borderId="16" xfId="0" applyFont="1" applyFill="1" applyBorder="1"/>
    <xf numFmtId="0" fontId="2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12" fillId="3" borderId="11" xfId="0" applyNumberFormat="1" applyFont="1" applyFill="1" applyBorder="1" applyAlignment="1">
      <alignment horizontal="right"/>
    </xf>
    <xf numFmtId="3" fontId="12" fillId="3" borderId="12" xfId="0" applyNumberFormat="1" applyFont="1" applyFill="1" applyBorder="1" applyAlignment="1">
      <alignment horizontal="right"/>
    </xf>
    <xf numFmtId="0" fontId="12" fillId="3" borderId="11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tgob-my.sharepoint.com/personal/a_pina_intrant_gob_do/Documents/Datos%20adjuntos/Reporte_Cuadrio_TrasportedeCarga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Zar"/>
      <sheetName val="Dias Feriados"/>
      <sheetName val="DobleCola"/>
      <sheetName val="RegistroCarga"/>
      <sheetName val="Estadistica Zona Zar"/>
      <sheetName val="Estadistica Dias Feriados"/>
      <sheetName val="CuadroFinal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F15">
            <v>2492</v>
          </cell>
        </row>
        <row r="16">
          <cell r="F16">
            <v>320</v>
          </cell>
        </row>
        <row r="17">
          <cell r="F17">
            <v>7172</v>
          </cell>
        </row>
        <row r="18">
          <cell r="F18">
            <v>1960</v>
          </cell>
        </row>
        <row r="19">
          <cell r="F19">
            <v>166</v>
          </cell>
        </row>
        <row r="20">
          <cell r="F20">
            <v>2267</v>
          </cell>
        </row>
        <row r="21">
          <cell r="F21">
            <v>3493</v>
          </cell>
        </row>
        <row r="22">
          <cell r="F22">
            <v>919</v>
          </cell>
        </row>
        <row r="32">
          <cell r="F32">
            <v>1309</v>
          </cell>
        </row>
        <row r="33">
          <cell r="F33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1302"/>
  <sheetViews>
    <sheetView showGridLines="0" tabSelected="1" view="pageLayout" topLeftCell="C16" zoomScaleNormal="20" zoomScaleSheetLayoutView="20" workbookViewId="0">
      <selection activeCell="M37" sqref="M37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1.42578125" style="8" customWidth="1"/>
    <col min="8" max="9" width="11.42578125" customWidth="1"/>
    <col min="10" max="10" width="13.5703125" customWidth="1"/>
    <col min="11" max="11" width="12.7109375" style="8" customWidth="1"/>
    <col min="12" max="12" width="10.85546875" customWidth="1"/>
    <col min="13" max="13" width="12.140625" customWidth="1"/>
    <col min="14" max="14" width="17.85546875" customWidth="1"/>
    <col min="15" max="15" width="13.42578125" style="8" customWidth="1"/>
    <col min="16" max="16" width="13" style="40" customWidth="1"/>
    <col min="17" max="17" width="16.5703125" style="40" customWidth="1"/>
    <col min="18" max="18" width="15.42578125" style="40" customWidth="1"/>
    <col min="19" max="19" width="13.42578125" style="80" customWidth="1"/>
    <col min="20" max="20" width="26.85546875" style="80" customWidth="1"/>
    <col min="24" max="24" width="13.140625" customWidth="1"/>
  </cols>
  <sheetData>
    <row r="1" spans="3:28" x14ac:dyDescent="0.25">
      <c r="C1" s="18"/>
    </row>
    <row r="3" spans="3:28" ht="15.75" thickBot="1" x14ac:dyDescent="0.3"/>
    <row r="4" spans="3:28" ht="15.75" x14ac:dyDescent="0.25">
      <c r="C4" s="96" t="s">
        <v>0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8"/>
    </row>
    <row r="5" spans="3:28" ht="15.75" x14ac:dyDescent="0.25">
      <c r="C5" s="102" t="s">
        <v>1</v>
      </c>
      <c r="D5" s="99" t="s">
        <v>2</v>
      </c>
      <c r="E5" s="99"/>
      <c r="F5" s="99"/>
      <c r="G5" s="99"/>
      <c r="H5" s="99" t="s">
        <v>3</v>
      </c>
      <c r="I5" s="99"/>
      <c r="J5" s="99"/>
      <c r="K5" s="99"/>
      <c r="L5" s="99" t="s">
        <v>4</v>
      </c>
      <c r="M5" s="99"/>
      <c r="N5" s="99"/>
      <c r="O5" s="99"/>
      <c r="P5" s="99" t="s">
        <v>5</v>
      </c>
      <c r="Q5" s="99"/>
      <c r="R5" s="99"/>
      <c r="S5" s="99"/>
      <c r="T5" s="100" t="s">
        <v>6</v>
      </c>
      <c r="V5" s="11" t="s">
        <v>2</v>
      </c>
      <c r="W5" s="11" t="s">
        <v>3</v>
      </c>
      <c r="X5" s="11" t="s">
        <v>4</v>
      </c>
      <c r="Y5" s="11"/>
      <c r="Z5" s="11"/>
      <c r="AA5" s="11"/>
      <c r="AB5" s="11"/>
    </row>
    <row r="6" spans="3:28" ht="16.5" thickBot="1" x14ac:dyDescent="0.3">
      <c r="C6" s="103"/>
      <c r="D6" s="50" t="s">
        <v>7</v>
      </c>
      <c r="E6" s="50" t="s">
        <v>8</v>
      </c>
      <c r="F6" s="50" t="s">
        <v>9</v>
      </c>
      <c r="G6" s="50" t="s">
        <v>10</v>
      </c>
      <c r="H6" s="50" t="s">
        <v>11</v>
      </c>
      <c r="I6" s="50" t="s">
        <v>12</v>
      </c>
      <c r="J6" s="50" t="s">
        <v>13</v>
      </c>
      <c r="K6" s="50" t="s">
        <v>14</v>
      </c>
      <c r="L6" s="50" t="s">
        <v>15</v>
      </c>
      <c r="M6" s="50" t="s">
        <v>16</v>
      </c>
      <c r="N6" s="50" t="s">
        <v>17</v>
      </c>
      <c r="O6" s="50" t="s">
        <v>18</v>
      </c>
      <c r="P6" s="50" t="s">
        <v>19</v>
      </c>
      <c r="Q6" s="50" t="s">
        <v>20</v>
      </c>
      <c r="R6" s="50" t="s">
        <v>21</v>
      </c>
      <c r="S6" s="50" t="s">
        <v>22</v>
      </c>
      <c r="T6" s="101"/>
      <c r="U6" s="11" t="s">
        <v>2</v>
      </c>
      <c r="V6" s="11" t="s">
        <v>3</v>
      </c>
      <c r="W6" s="11" t="s">
        <v>4</v>
      </c>
      <c r="X6" s="11" t="s">
        <v>5</v>
      </c>
      <c r="Y6" s="11" t="s">
        <v>23</v>
      </c>
      <c r="Z6" s="11"/>
      <c r="AA6" s="11"/>
      <c r="AB6" s="11"/>
    </row>
    <row r="7" spans="3:28" s="40" customFormat="1" ht="15.75" x14ac:dyDescent="0.25">
      <c r="C7" s="6" t="s">
        <v>24</v>
      </c>
      <c r="D7" s="25">
        <v>11457</v>
      </c>
      <c r="E7" s="25">
        <v>10601</v>
      </c>
      <c r="F7" s="25">
        <v>12124</v>
      </c>
      <c r="G7" s="23">
        <f t="shared" ref="G7:G34" si="0">SUM(D7:F7)</f>
        <v>34182</v>
      </c>
      <c r="H7" s="25">
        <v>8978</v>
      </c>
      <c r="I7" s="25">
        <v>10219</v>
      </c>
      <c r="J7" s="25">
        <v>9888</v>
      </c>
      <c r="K7" s="23">
        <f>SUM(H7:J7)</f>
        <v>29085</v>
      </c>
      <c r="L7" s="25">
        <v>10439</v>
      </c>
      <c r="M7" s="25">
        <v>9770</v>
      </c>
      <c r="N7" s="25">
        <v>9914</v>
      </c>
      <c r="O7" s="23">
        <f>SUM(L7:N7)</f>
        <v>30123</v>
      </c>
      <c r="P7" s="25">
        <v>9668</v>
      </c>
      <c r="Q7" s="25">
        <f>SUM(Q65+Q203+Q236+Q278+Q314+Q353+Q391+Q430+Q469+Q503+Q542+Q579+Q621)</f>
        <v>7902</v>
      </c>
      <c r="R7" s="25">
        <f>SUM(R65+R203+R236+R278+R314+R353+R391+R430+R469+R503+R542+R579+R621)</f>
        <v>7990</v>
      </c>
      <c r="S7" s="23">
        <f>SUM(P7:R7)</f>
        <v>25560</v>
      </c>
      <c r="T7" s="23">
        <f>S7+O7+K7+G7</f>
        <v>118950</v>
      </c>
      <c r="W7" s="78"/>
      <c r="X7" s="78" t="s">
        <v>25</v>
      </c>
      <c r="Y7" s="79">
        <f>+T89</f>
        <v>174641</v>
      </c>
      <c r="Z7" s="78"/>
      <c r="AA7" s="78"/>
      <c r="AB7" s="78"/>
    </row>
    <row r="8" spans="3:28" s="40" customFormat="1" ht="15.75" x14ac:dyDescent="0.25">
      <c r="C8" s="5" t="s">
        <v>26</v>
      </c>
      <c r="D8" s="22">
        <v>9072</v>
      </c>
      <c r="E8" s="22">
        <v>9366</v>
      </c>
      <c r="F8" s="22">
        <v>10831</v>
      </c>
      <c r="G8" s="23">
        <f t="shared" si="0"/>
        <v>29269</v>
      </c>
      <c r="H8" s="22">
        <v>8231</v>
      </c>
      <c r="I8" s="22">
        <v>9385</v>
      </c>
      <c r="J8" s="22">
        <v>8908</v>
      </c>
      <c r="K8" s="23">
        <f>SUM(H8:J8)</f>
        <v>26524</v>
      </c>
      <c r="L8" s="22">
        <v>9283</v>
      </c>
      <c r="M8" s="22">
        <v>8798</v>
      </c>
      <c r="N8" s="22">
        <v>8673</v>
      </c>
      <c r="O8" s="23">
        <f t="shared" ref="O8:O34" si="1">SUM(L8:N8)</f>
        <v>26754</v>
      </c>
      <c r="P8" s="22">
        <f>SUM(P66+P204+P237+P279+P315+P354+P392+P431+P470+P504+P543+P580+P622)</f>
        <v>8846</v>
      </c>
      <c r="Q8" s="25">
        <f>SUM(Q66+Q204+Q237+Q279+Q315+Q354+Q392+Q431+Q470+Q504+Q543+Q580+Q622+Q709)</f>
        <v>7191</v>
      </c>
      <c r="R8" s="25">
        <f>SUM(R66+R204+R237+R279+R315+R354+R392+R431+R470+R504+R543+R580+R622+R709)</f>
        <v>8198</v>
      </c>
      <c r="S8" s="23">
        <f t="shared" ref="S8:S34" si="2">SUM(P8:R8)</f>
        <v>24235</v>
      </c>
      <c r="T8" s="34">
        <f t="shared" ref="T8:T34" si="3">SUM(G8,O8,K8, S8)</f>
        <v>106782</v>
      </c>
      <c r="W8" s="78"/>
      <c r="X8" s="78" t="s">
        <v>27</v>
      </c>
      <c r="Y8" s="79">
        <f>+T126</f>
        <v>65346</v>
      </c>
      <c r="Z8" s="78"/>
      <c r="AA8" s="78"/>
      <c r="AB8" s="78"/>
    </row>
    <row r="9" spans="3:28" s="40" customFormat="1" ht="15.75" x14ac:dyDescent="0.25">
      <c r="C9" s="5" t="s">
        <v>28</v>
      </c>
      <c r="D9" s="22">
        <v>103</v>
      </c>
      <c r="E9" s="22">
        <v>71</v>
      </c>
      <c r="F9" s="22">
        <v>58</v>
      </c>
      <c r="G9" s="23">
        <f t="shared" si="0"/>
        <v>232</v>
      </c>
      <c r="H9" s="22">
        <v>39</v>
      </c>
      <c r="I9" s="22">
        <v>75</v>
      </c>
      <c r="J9" s="22">
        <v>96</v>
      </c>
      <c r="K9" s="23">
        <f t="shared" ref="K9:K34" si="4">SUM(H9:J9)</f>
        <v>210</v>
      </c>
      <c r="L9" s="22">
        <v>108</v>
      </c>
      <c r="M9" s="22">
        <v>75</v>
      </c>
      <c r="N9" s="22">
        <v>106</v>
      </c>
      <c r="O9" s="23">
        <f t="shared" si="1"/>
        <v>289</v>
      </c>
      <c r="P9" s="22">
        <f>SUM(P67+P316+P355+P393+P432+P505+P544+P581+P623)</f>
        <v>101</v>
      </c>
      <c r="Q9" s="22">
        <f>SUM(Q67+Q316+Q355+Q393+Q432+Q505+Q544+Q581+Q623)</f>
        <v>35</v>
      </c>
      <c r="R9" s="22">
        <f>SUM(R67+R316+R355+R393+R432+R505+R544+R581+R623)</f>
        <v>98</v>
      </c>
      <c r="S9" s="23">
        <f t="shared" si="2"/>
        <v>234</v>
      </c>
      <c r="T9" s="34">
        <f t="shared" si="3"/>
        <v>965</v>
      </c>
      <c r="W9" s="78"/>
      <c r="X9" s="78" t="s">
        <v>29</v>
      </c>
      <c r="Y9" s="79">
        <f>+T156</f>
        <v>35390</v>
      </c>
      <c r="Z9" s="78"/>
      <c r="AA9" s="78"/>
      <c r="AB9" s="78"/>
    </row>
    <row r="10" spans="3:28" s="40" customFormat="1" ht="15" customHeight="1" x14ac:dyDescent="0.25">
      <c r="C10" s="5" t="s">
        <v>30</v>
      </c>
      <c r="D10" s="22">
        <v>1580</v>
      </c>
      <c r="E10" s="22">
        <v>1430</v>
      </c>
      <c r="F10" s="22">
        <v>1556</v>
      </c>
      <c r="G10" s="23">
        <f t="shared" si="0"/>
        <v>4566</v>
      </c>
      <c r="H10" s="22">
        <v>1271</v>
      </c>
      <c r="I10" s="22">
        <v>1532</v>
      </c>
      <c r="J10" s="22">
        <v>1512</v>
      </c>
      <c r="K10" s="23">
        <f t="shared" si="4"/>
        <v>4315</v>
      </c>
      <c r="L10" s="22">
        <v>1523</v>
      </c>
      <c r="M10" s="22">
        <v>1614</v>
      </c>
      <c r="N10" s="22">
        <v>1609</v>
      </c>
      <c r="O10" s="23">
        <f t="shared" si="1"/>
        <v>4746</v>
      </c>
      <c r="P10" s="22">
        <f>SUM(P68+P120+P150+P178+P205+P238+P280+P317+P356+P394+P434+P472+P507+P546+P583+P625+P658+P685+P711)</f>
        <v>1644</v>
      </c>
      <c r="Q10" s="22">
        <f>SUM(Q68+Q120+Q150+Q178+Q205+Q238+Q280+Q317+Q356+Q394+Q434+Q472+Q507+Q546+Q583+Q625+Q658+Q685+Q711)</f>
        <v>1461</v>
      </c>
      <c r="R10" s="22">
        <f>SUM(R68+R120+R150+R178+R205+R238+R280+R317+R356+R394+R434+R472+R507+R546+R583+R625+R658+R685+R711)</f>
        <v>1698</v>
      </c>
      <c r="S10" s="23">
        <f t="shared" si="2"/>
        <v>4803</v>
      </c>
      <c r="T10" s="34">
        <f t="shared" si="3"/>
        <v>18430</v>
      </c>
      <c r="W10" s="78"/>
      <c r="X10" s="78" t="s">
        <v>31</v>
      </c>
      <c r="Y10" s="79">
        <f>+T184</f>
        <v>18703</v>
      </c>
      <c r="Z10" s="78"/>
      <c r="AA10" s="78"/>
      <c r="AB10" s="78"/>
    </row>
    <row r="11" spans="3:28" s="40" customFormat="1" ht="15" customHeight="1" x14ac:dyDescent="0.25">
      <c r="C11" s="5" t="s">
        <v>32</v>
      </c>
      <c r="D11" s="22">
        <v>36</v>
      </c>
      <c r="E11" s="22">
        <v>49</v>
      </c>
      <c r="F11" s="22">
        <v>52</v>
      </c>
      <c r="G11" s="23">
        <f t="shared" si="0"/>
        <v>137</v>
      </c>
      <c r="H11" s="22">
        <v>40</v>
      </c>
      <c r="I11" s="22">
        <v>50</v>
      </c>
      <c r="J11" s="22">
        <v>47</v>
      </c>
      <c r="K11" s="23">
        <f t="shared" si="4"/>
        <v>137</v>
      </c>
      <c r="L11" s="22">
        <v>56</v>
      </c>
      <c r="M11" s="22">
        <v>6</v>
      </c>
      <c r="N11" s="22">
        <v>0</v>
      </c>
      <c r="O11" s="23">
        <f t="shared" si="1"/>
        <v>62</v>
      </c>
      <c r="P11" s="22">
        <f>SUM(P69+P239+P281+P318+P357+P395+P435+P473+P547+P3520+P584+P626)</f>
        <v>0</v>
      </c>
      <c r="Q11" s="22">
        <f>SUM(Q69+Q239+Q281+Q318+Q357+Q395+Q435+Q473+Q547+Q584+Q626)</f>
        <v>0</v>
      </c>
      <c r="R11" s="22">
        <f>SUM(R69+R239+R281+R318+R357+R395+R435+R473+R547+R584+R626)</f>
        <v>0</v>
      </c>
      <c r="S11" s="23">
        <f t="shared" si="2"/>
        <v>0</v>
      </c>
      <c r="T11" s="34">
        <f t="shared" si="3"/>
        <v>336</v>
      </c>
      <c r="W11" s="78"/>
      <c r="X11" s="78" t="s">
        <v>33</v>
      </c>
      <c r="Y11" s="79">
        <f>+T214</f>
        <v>37811</v>
      </c>
      <c r="Z11" s="78"/>
      <c r="AA11" s="78"/>
      <c r="AB11" s="78"/>
    </row>
    <row r="12" spans="3:28" s="40" customFormat="1" ht="15.75" x14ac:dyDescent="0.25">
      <c r="C12" s="5" t="s">
        <v>34</v>
      </c>
      <c r="D12" s="22">
        <v>88</v>
      </c>
      <c r="E12" s="22">
        <v>47</v>
      </c>
      <c r="F12" s="22">
        <v>122</v>
      </c>
      <c r="G12" s="23">
        <f t="shared" si="0"/>
        <v>257</v>
      </c>
      <c r="H12" s="25">
        <v>310</v>
      </c>
      <c r="I12" s="25">
        <v>106</v>
      </c>
      <c r="J12" s="25">
        <v>61</v>
      </c>
      <c r="K12" s="23">
        <f t="shared" si="4"/>
        <v>477</v>
      </c>
      <c r="L12" s="22">
        <v>71</v>
      </c>
      <c r="M12" s="22">
        <v>40</v>
      </c>
      <c r="N12" s="22">
        <v>37</v>
      </c>
      <c r="O12" s="23">
        <f t="shared" si="1"/>
        <v>148</v>
      </c>
      <c r="P12" s="22">
        <f>SUM(P70)</f>
        <v>54</v>
      </c>
      <c r="Q12" s="22">
        <f>SUM(Q70)</f>
        <v>38</v>
      </c>
      <c r="R12" s="22">
        <f>SUM(R70)</f>
        <v>45</v>
      </c>
      <c r="S12" s="23">
        <f t="shared" si="2"/>
        <v>137</v>
      </c>
      <c r="T12" s="34">
        <f t="shared" si="3"/>
        <v>1019</v>
      </c>
      <c r="W12" s="78"/>
      <c r="X12" s="78" t="s">
        <v>35</v>
      </c>
      <c r="Y12" s="79">
        <f>+T253</f>
        <v>98605</v>
      </c>
      <c r="Z12" s="78"/>
      <c r="AA12" s="78"/>
      <c r="AB12" s="78"/>
    </row>
    <row r="13" spans="3:28" s="40" customFormat="1" ht="15.75" x14ac:dyDescent="0.25">
      <c r="C13" s="5" t="s">
        <v>36</v>
      </c>
      <c r="D13" s="22">
        <v>45</v>
      </c>
      <c r="E13" s="22">
        <v>45</v>
      </c>
      <c r="F13" s="22">
        <v>49</v>
      </c>
      <c r="G13" s="23">
        <f t="shared" si="0"/>
        <v>139</v>
      </c>
      <c r="H13" s="22">
        <v>28</v>
      </c>
      <c r="I13" s="22">
        <v>47</v>
      </c>
      <c r="J13" s="22">
        <v>66</v>
      </c>
      <c r="K13" s="23">
        <f t="shared" si="4"/>
        <v>141</v>
      </c>
      <c r="L13" s="22">
        <v>56</v>
      </c>
      <c r="M13" s="22">
        <v>34</v>
      </c>
      <c r="N13" s="22">
        <v>59</v>
      </c>
      <c r="O13" s="23">
        <f t="shared" si="1"/>
        <v>149</v>
      </c>
      <c r="P13" s="22">
        <f>SUM(P71)</f>
        <v>50</v>
      </c>
      <c r="Q13" s="22">
        <f t="shared" ref="Q13:R15" si="5">SUM(Q71)</f>
        <v>35</v>
      </c>
      <c r="R13" s="22">
        <f t="shared" si="5"/>
        <v>42</v>
      </c>
      <c r="S13" s="23">
        <f t="shared" si="2"/>
        <v>127</v>
      </c>
      <c r="T13" s="34">
        <f t="shared" si="3"/>
        <v>556</v>
      </c>
      <c r="W13" s="78"/>
      <c r="X13" s="78" t="s">
        <v>37</v>
      </c>
      <c r="Y13" s="79">
        <f>+T292</f>
        <v>47095</v>
      </c>
      <c r="Z13" s="78"/>
      <c r="AA13" s="78"/>
      <c r="AB13" s="78"/>
    </row>
    <row r="14" spans="3:28" s="40" customFormat="1" ht="15.75" x14ac:dyDescent="0.25">
      <c r="C14" s="5" t="s">
        <v>38</v>
      </c>
      <c r="D14" s="22">
        <v>20</v>
      </c>
      <c r="E14" s="22">
        <v>15</v>
      </c>
      <c r="F14" s="22">
        <v>15</v>
      </c>
      <c r="G14" s="23">
        <f t="shared" si="0"/>
        <v>50</v>
      </c>
      <c r="H14" s="22">
        <v>19</v>
      </c>
      <c r="I14" s="22">
        <v>5</v>
      </c>
      <c r="J14" s="22">
        <v>6</v>
      </c>
      <c r="K14" s="23">
        <f t="shared" si="4"/>
        <v>30</v>
      </c>
      <c r="L14" s="22">
        <v>7</v>
      </c>
      <c r="M14" s="22">
        <v>14</v>
      </c>
      <c r="N14" s="22">
        <v>21</v>
      </c>
      <c r="O14" s="23">
        <f t="shared" si="1"/>
        <v>42</v>
      </c>
      <c r="P14" s="22">
        <f>SUM(P72)</f>
        <v>14</v>
      </c>
      <c r="Q14" s="22">
        <f t="shared" si="5"/>
        <v>9</v>
      </c>
      <c r="R14" s="22">
        <f t="shared" si="5"/>
        <v>7</v>
      </c>
      <c r="S14" s="23">
        <f t="shared" si="2"/>
        <v>30</v>
      </c>
      <c r="T14" s="34">
        <f>SUM(G14,O14,K14, S14)</f>
        <v>152</v>
      </c>
      <c r="W14" s="78"/>
      <c r="X14" s="78" t="s">
        <v>39</v>
      </c>
      <c r="Y14" s="79">
        <f>+T329</f>
        <v>29091</v>
      </c>
      <c r="Z14" s="78"/>
      <c r="AA14" s="78"/>
      <c r="AB14" s="78"/>
    </row>
    <row r="15" spans="3:28" s="40" customFormat="1" ht="15.75" x14ac:dyDescent="0.25">
      <c r="C15" s="5" t="s">
        <v>40</v>
      </c>
      <c r="D15" s="22">
        <v>245</v>
      </c>
      <c r="E15" s="22">
        <v>224</v>
      </c>
      <c r="F15" s="22">
        <v>297</v>
      </c>
      <c r="G15" s="23">
        <f t="shared" si="0"/>
        <v>766</v>
      </c>
      <c r="H15" s="22">
        <v>197</v>
      </c>
      <c r="I15" s="22">
        <v>236</v>
      </c>
      <c r="J15" s="22">
        <v>200</v>
      </c>
      <c r="K15" s="23">
        <f t="shared" si="4"/>
        <v>633</v>
      </c>
      <c r="L15" s="22">
        <v>230</v>
      </c>
      <c r="M15" s="22">
        <v>191</v>
      </c>
      <c r="N15" s="22">
        <v>207</v>
      </c>
      <c r="O15" s="23">
        <f t="shared" si="1"/>
        <v>628</v>
      </c>
      <c r="P15" s="22">
        <f>SUM(P73)</f>
        <v>175</v>
      </c>
      <c r="Q15" s="22">
        <f t="shared" si="5"/>
        <v>237</v>
      </c>
      <c r="R15" s="22">
        <f t="shared" si="5"/>
        <v>191</v>
      </c>
      <c r="S15" s="23">
        <f t="shared" si="2"/>
        <v>603</v>
      </c>
      <c r="T15" s="34">
        <f t="shared" si="3"/>
        <v>2630</v>
      </c>
      <c r="W15" s="78"/>
      <c r="X15" s="78" t="s">
        <v>41</v>
      </c>
      <c r="Y15" s="79">
        <f>+T368</f>
        <v>27842</v>
      </c>
      <c r="Z15" s="78"/>
      <c r="AA15" s="78"/>
      <c r="AB15" s="78"/>
    </row>
    <row r="16" spans="3:28" s="40" customFormat="1" ht="15.75" x14ac:dyDescent="0.25">
      <c r="C16" s="5" t="s">
        <v>42</v>
      </c>
      <c r="D16" s="22">
        <v>76</v>
      </c>
      <c r="E16" s="22">
        <v>52</v>
      </c>
      <c r="F16" s="22">
        <v>96</v>
      </c>
      <c r="G16" s="23">
        <f t="shared" si="0"/>
        <v>224</v>
      </c>
      <c r="H16" s="22">
        <v>56</v>
      </c>
      <c r="I16" s="22">
        <v>87</v>
      </c>
      <c r="J16" s="22">
        <v>78</v>
      </c>
      <c r="K16" s="23">
        <f t="shared" si="4"/>
        <v>221</v>
      </c>
      <c r="L16" s="22">
        <v>82</v>
      </c>
      <c r="M16" s="22">
        <v>66</v>
      </c>
      <c r="N16" s="22">
        <v>81</v>
      </c>
      <c r="O16" s="23">
        <f t="shared" si="1"/>
        <v>229</v>
      </c>
      <c r="P16" s="22">
        <f>SUM(P74+P240+P436+P508)</f>
        <v>110</v>
      </c>
      <c r="Q16" s="22">
        <f>SUM(Q74+Q240+Q436+Q508)</f>
        <v>86</v>
      </c>
      <c r="R16" s="22">
        <f>SUM(R74+R240+R436+R508)</f>
        <v>101</v>
      </c>
      <c r="S16" s="23">
        <f t="shared" si="2"/>
        <v>297</v>
      </c>
      <c r="T16" s="34">
        <f t="shared" si="3"/>
        <v>971</v>
      </c>
      <c r="W16" s="78"/>
      <c r="X16" s="78" t="s">
        <v>43</v>
      </c>
      <c r="Y16" s="79">
        <f>+T404</f>
        <v>23602</v>
      </c>
      <c r="Z16" s="78"/>
      <c r="AA16" s="78"/>
      <c r="AB16" s="78"/>
    </row>
    <row r="17" spans="3:28" s="40" customFormat="1" ht="15.75" x14ac:dyDescent="0.25">
      <c r="C17" s="5" t="s">
        <v>44</v>
      </c>
      <c r="D17" s="22">
        <v>91</v>
      </c>
      <c r="E17" s="22">
        <v>87</v>
      </c>
      <c r="F17" s="22">
        <v>74</v>
      </c>
      <c r="G17" s="23">
        <f t="shared" si="0"/>
        <v>252</v>
      </c>
      <c r="H17" s="25">
        <v>60</v>
      </c>
      <c r="I17" s="25">
        <v>68</v>
      </c>
      <c r="J17" s="25">
        <v>88</v>
      </c>
      <c r="K17" s="23">
        <f t="shared" si="4"/>
        <v>216</v>
      </c>
      <c r="L17" s="22">
        <v>92</v>
      </c>
      <c r="M17" s="22">
        <v>74</v>
      </c>
      <c r="N17" s="22">
        <v>57</v>
      </c>
      <c r="O17" s="23">
        <f t="shared" si="1"/>
        <v>223</v>
      </c>
      <c r="P17" s="22">
        <f t="shared" ref="P17:R20" si="6">SUM(P85+P249)</f>
        <v>76</v>
      </c>
      <c r="Q17" s="22">
        <f t="shared" si="6"/>
        <v>42</v>
      </c>
      <c r="R17" s="22">
        <f t="shared" si="6"/>
        <v>67</v>
      </c>
      <c r="S17" s="23">
        <f t="shared" si="2"/>
        <v>185</v>
      </c>
      <c r="T17" s="34">
        <f t="shared" si="3"/>
        <v>876</v>
      </c>
      <c r="W17" s="78"/>
      <c r="X17" s="78" t="s">
        <v>45</v>
      </c>
      <c r="Y17" s="79">
        <f>+T444</f>
        <v>20963</v>
      </c>
      <c r="Z17" s="78"/>
      <c r="AA17" s="78"/>
      <c r="AB17" s="78"/>
    </row>
    <row r="18" spans="3:28" s="40" customFormat="1" ht="15.75" x14ac:dyDescent="0.25">
      <c r="C18" s="5" t="s">
        <v>46</v>
      </c>
      <c r="D18" s="22">
        <v>250</v>
      </c>
      <c r="E18" s="22">
        <v>222</v>
      </c>
      <c r="F18" s="22">
        <v>263</v>
      </c>
      <c r="G18" s="23">
        <f t="shared" si="0"/>
        <v>735</v>
      </c>
      <c r="H18" s="22">
        <v>174</v>
      </c>
      <c r="I18" s="22">
        <v>246</v>
      </c>
      <c r="J18" s="22">
        <v>306</v>
      </c>
      <c r="K18" s="23">
        <f t="shared" si="4"/>
        <v>726</v>
      </c>
      <c r="L18" s="22">
        <v>297</v>
      </c>
      <c r="M18" s="22">
        <v>238</v>
      </c>
      <c r="N18" s="22">
        <v>264</v>
      </c>
      <c r="O18" s="23">
        <f t="shared" si="1"/>
        <v>799</v>
      </c>
      <c r="P18" s="22">
        <f t="shared" si="6"/>
        <v>296</v>
      </c>
      <c r="Q18" s="22">
        <f t="shared" si="6"/>
        <v>236</v>
      </c>
      <c r="R18" s="22">
        <f t="shared" si="6"/>
        <v>292</v>
      </c>
      <c r="S18" s="23">
        <f t="shared" si="2"/>
        <v>824</v>
      </c>
      <c r="T18" s="34">
        <f t="shared" si="3"/>
        <v>3084</v>
      </c>
      <c r="W18" s="78"/>
      <c r="X18" s="78" t="s">
        <v>47</v>
      </c>
      <c r="Y18" s="79">
        <f>+T481</f>
        <v>31672</v>
      </c>
      <c r="Z18" s="78"/>
      <c r="AA18" s="78"/>
      <c r="AB18" s="78"/>
    </row>
    <row r="19" spans="3:28" s="40" customFormat="1" ht="15.75" x14ac:dyDescent="0.25">
      <c r="C19" s="5" t="s">
        <v>48</v>
      </c>
      <c r="D19" s="22">
        <v>5</v>
      </c>
      <c r="E19" s="22">
        <v>3</v>
      </c>
      <c r="F19" s="22">
        <v>10</v>
      </c>
      <c r="G19" s="23">
        <f t="shared" si="0"/>
        <v>18</v>
      </c>
      <c r="H19" s="22">
        <v>9</v>
      </c>
      <c r="I19" s="22">
        <v>2</v>
      </c>
      <c r="J19" s="22">
        <v>4</v>
      </c>
      <c r="K19" s="23">
        <f t="shared" si="4"/>
        <v>15</v>
      </c>
      <c r="L19" s="22">
        <v>9</v>
      </c>
      <c r="M19" s="22">
        <v>6</v>
      </c>
      <c r="N19" s="22">
        <v>5</v>
      </c>
      <c r="O19" s="23">
        <f t="shared" si="1"/>
        <v>20</v>
      </c>
      <c r="P19" s="22">
        <f t="shared" si="6"/>
        <v>5</v>
      </c>
      <c r="Q19" s="22">
        <f t="shared" si="6"/>
        <v>8</v>
      </c>
      <c r="R19" s="22">
        <f t="shared" si="6"/>
        <v>1</v>
      </c>
      <c r="S19" s="23">
        <f t="shared" si="2"/>
        <v>14</v>
      </c>
      <c r="T19" s="34">
        <f t="shared" si="3"/>
        <v>67</v>
      </c>
      <c r="W19" s="78"/>
      <c r="X19" s="78" t="s">
        <v>49</v>
      </c>
      <c r="Y19" s="79">
        <f>+T516</f>
        <v>10355</v>
      </c>
      <c r="Z19" s="78"/>
      <c r="AA19" s="78"/>
      <c r="AB19" s="78"/>
    </row>
    <row r="20" spans="3:28" s="40" customFormat="1" ht="15.75" x14ac:dyDescent="0.25">
      <c r="C20" s="5" t="s">
        <v>50</v>
      </c>
      <c r="D20" s="22">
        <v>30</v>
      </c>
      <c r="E20" s="22">
        <v>39</v>
      </c>
      <c r="F20" s="22">
        <v>39</v>
      </c>
      <c r="G20" s="23">
        <f t="shared" si="0"/>
        <v>108</v>
      </c>
      <c r="H20" s="22">
        <v>24</v>
      </c>
      <c r="I20" s="22">
        <v>33</v>
      </c>
      <c r="J20" s="22">
        <v>44</v>
      </c>
      <c r="K20" s="23">
        <f t="shared" si="4"/>
        <v>101</v>
      </c>
      <c r="L20" s="22">
        <v>27</v>
      </c>
      <c r="M20" s="22">
        <v>27</v>
      </c>
      <c r="N20" s="22">
        <v>30</v>
      </c>
      <c r="O20" s="23">
        <f t="shared" si="1"/>
        <v>84</v>
      </c>
      <c r="P20" s="22">
        <f t="shared" si="6"/>
        <v>57</v>
      </c>
      <c r="Q20" s="22">
        <f t="shared" si="6"/>
        <v>36</v>
      </c>
      <c r="R20" s="22">
        <f t="shared" si="6"/>
        <v>22</v>
      </c>
      <c r="S20" s="23">
        <f t="shared" si="2"/>
        <v>115</v>
      </c>
      <c r="T20" s="34">
        <f t="shared" si="3"/>
        <v>408</v>
      </c>
      <c r="W20" s="78"/>
      <c r="X20" s="78" t="s">
        <v>51</v>
      </c>
      <c r="Y20" s="79">
        <f>+T555</f>
        <v>10127</v>
      </c>
      <c r="Z20" s="78"/>
      <c r="AA20" s="78"/>
      <c r="AB20" s="78"/>
    </row>
    <row r="21" spans="3:28" s="40" customFormat="1" ht="15.75" x14ac:dyDescent="0.25">
      <c r="C21" s="5" t="s">
        <v>52</v>
      </c>
      <c r="D21" s="22">
        <v>147</v>
      </c>
      <c r="E21" s="22">
        <v>141</v>
      </c>
      <c r="F21" s="22">
        <v>225</v>
      </c>
      <c r="G21" s="23">
        <f t="shared" si="0"/>
        <v>513</v>
      </c>
      <c r="H21" s="22">
        <v>127</v>
      </c>
      <c r="I21" s="22">
        <v>238</v>
      </c>
      <c r="J21" s="22">
        <v>191</v>
      </c>
      <c r="K21" s="23">
        <f t="shared" si="4"/>
        <v>556</v>
      </c>
      <c r="L21" s="22">
        <v>149</v>
      </c>
      <c r="M21" s="22">
        <v>181</v>
      </c>
      <c r="N21" s="22">
        <v>136</v>
      </c>
      <c r="O21" s="23">
        <f t="shared" si="1"/>
        <v>466</v>
      </c>
      <c r="P21" s="76">
        <v>217</v>
      </c>
      <c r="Q21" s="76">
        <v>122</v>
      </c>
      <c r="R21" s="76">
        <v>163</v>
      </c>
      <c r="S21" s="23">
        <f t="shared" si="2"/>
        <v>502</v>
      </c>
      <c r="T21" s="34">
        <f t="shared" si="3"/>
        <v>2037</v>
      </c>
      <c r="W21" s="78"/>
      <c r="X21" s="78" t="s">
        <v>53</v>
      </c>
      <c r="Y21" s="79">
        <f>+T592</f>
        <v>16553</v>
      </c>
      <c r="Z21" s="78"/>
      <c r="AA21" s="78"/>
      <c r="AB21" s="78"/>
    </row>
    <row r="22" spans="3:28" s="40" customFormat="1" ht="15.75" x14ac:dyDescent="0.25">
      <c r="C22" s="5" t="s">
        <v>54</v>
      </c>
      <c r="D22" s="22">
        <v>671</v>
      </c>
      <c r="E22" s="22">
        <v>596</v>
      </c>
      <c r="F22" s="22">
        <v>772</v>
      </c>
      <c r="G22" s="23">
        <f t="shared" si="0"/>
        <v>2039</v>
      </c>
      <c r="H22" s="25">
        <v>800</v>
      </c>
      <c r="I22" s="25">
        <v>893</v>
      </c>
      <c r="J22" s="25">
        <v>696</v>
      </c>
      <c r="K22" s="23">
        <f t="shared" si="4"/>
        <v>2389</v>
      </c>
      <c r="L22" s="22">
        <v>676</v>
      </c>
      <c r="M22" s="22">
        <v>628</v>
      </c>
      <c r="N22" s="22">
        <v>659</v>
      </c>
      <c r="O22" s="23">
        <f t="shared" si="1"/>
        <v>1963</v>
      </c>
      <c r="P22" s="76">
        <v>850</v>
      </c>
      <c r="Q22" s="76">
        <v>765</v>
      </c>
      <c r="R22" s="76">
        <v>772</v>
      </c>
      <c r="S22" s="23">
        <f t="shared" si="2"/>
        <v>2387</v>
      </c>
      <c r="T22" s="34">
        <f t="shared" si="3"/>
        <v>8778</v>
      </c>
      <c r="W22" s="78"/>
      <c r="X22" s="78" t="s">
        <v>55</v>
      </c>
      <c r="Y22" s="79">
        <f>+T634</f>
        <v>32354</v>
      </c>
      <c r="Z22" s="78"/>
      <c r="AA22" s="78"/>
      <c r="AB22" s="78"/>
    </row>
    <row r="23" spans="3:28" s="40" customFormat="1" ht="15.75" x14ac:dyDescent="0.25">
      <c r="C23" s="5" t="s">
        <v>56</v>
      </c>
      <c r="D23" s="22">
        <v>24</v>
      </c>
      <c r="E23" s="22">
        <v>26</v>
      </c>
      <c r="F23" s="22">
        <v>31</v>
      </c>
      <c r="G23" s="23">
        <f t="shared" si="0"/>
        <v>81</v>
      </c>
      <c r="H23" s="22">
        <v>21</v>
      </c>
      <c r="I23" s="22">
        <v>24</v>
      </c>
      <c r="J23" s="22">
        <v>25</v>
      </c>
      <c r="K23" s="23">
        <f t="shared" si="4"/>
        <v>70</v>
      </c>
      <c r="L23" s="22">
        <v>15</v>
      </c>
      <c r="M23" s="22">
        <v>24</v>
      </c>
      <c r="N23" s="22">
        <v>22</v>
      </c>
      <c r="O23" s="23">
        <f t="shared" si="1"/>
        <v>61</v>
      </c>
      <c r="P23" s="76">
        <v>20</v>
      </c>
      <c r="Q23" s="76">
        <v>9</v>
      </c>
      <c r="R23" s="76">
        <v>10</v>
      </c>
      <c r="S23" s="23">
        <f t="shared" si="2"/>
        <v>39</v>
      </c>
      <c r="T23" s="34">
        <f t="shared" si="3"/>
        <v>251</v>
      </c>
      <c r="W23" s="78"/>
      <c r="X23" s="78" t="s">
        <v>57</v>
      </c>
      <c r="Y23" s="79">
        <f>+T663</f>
        <v>5649</v>
      </c>
      <c r="Z23" s="78"/>
      <c r="AA23" s="78"/>
      <c r="AB23" s="78"/>
    </row>
    <row r="24" spans="3:28" s="40" customFormat="1" ht="15.75" x14ac:dyDescent="0.25">
      <c r="C24" s="5" t="s">
        <v>58</v>
      </c>
      <c r="D24" s="22">
        <v>48</v>
      </c>
      <c r="E24" s="22">
        <v>48</v>
      </c>
      <c r="F24" s="22">
        <v>65</v>
      </c>
      <c r="G24" s="23">
        <f t="shared" si="0"/>
        <v>161</v>
      </c>
      <c r="H24" s="22">
        <v>61</v>
      </c>
      <c r="I24" s="22">
        <v>51</v>
      </c>
      <c r="J24" s="22">
        <v>66</v>
      </c>
      <c r="K24" s="23">
        <f t="shared" si="4"/>
        <v>178</v>
      </c>
      <c r="L24" s="22">
        <v>74</v>
      </c>
      <c r="M24" s="22">
        <v>46</v>
      </c>
      <c r="N24" s="22">
        <v>43</v>
      </c>
      <c r="O24" s="23">
        <f t="shared" si="1"/>
        <v>163</v>
      </c>
      <c r="P24" s="77">
        <v>45</v>
      </c>
      <c r="Q24" s="77">
        <v>21</v>
      </c>
      <c r="R24" s="77">
        <v>46</v>
      </c>
      <c r="S24" s="23">
        <f t="shared" si="2"/>
        <v>112</v>
      </c>
      <c r="T24" s="34">
        <f t="shared" si="3"/>
        <v>614</v>
      </c>
      <c r="W24" s="78"/>
      <c r="X24" s="78"/>
      <c r="Y24" s="79"/>
      <c r="Z24" s="78"/>
      <c r="AA24" s="78"/>
      <c r="AB24" s="78"/>
    </row>
    <row r="25" spans="3:28" s="40" customFormat="1" ht="15.75" x14ac:dyDescent="0.25">
      <c r="C25" s="5" t="s">
        <v>59</v>
      </c>
      <c r="D25" s="22">
        <v>343</v>
      </c>
      <c r="E25" s="22">
        <v>338</v>
      </c>
      <c r="F25" s="22">
        <v>354</v>
      </c>
      <c r="G25" s="23">
        <f t="shared" si="0"/>
        <v>1035</v>
      </c>
      <c r="H25" s="22">
        <v>298</v>
      </c>
      <c r="I25" s="22">
        <v>345</v>
      </c>
      <c r="J25" s="22">
        <v>314</v>
      </c>
      <c r="K25" s="23">
        <f t="shared" si="4"/>
        <v>957</v>
      </c>
      <c r="L25" s="22">
        <v>26564</v>
      </c>
      <c r="M25" s="22">
        <v>25998</v>
      </c>
      <c r="N25" s="22">
        <v>27013</v>
      </c>
      <c r="O25" s="23">
        <f t="shared" si="1"/>
        <v>79575</v>
      </c>
      <c r="P25" s="22">
        <f>SUM(P75+P206+P241+P282+P319+P358+P396+P433+P471+P506+P545+P582+P624)</f>
        <v>15039</v>
      </c>
      <c r="Q25" s="22">
        <f>SUM(Q75+Q206+Q241+Q282+Q319+Q358+Q396+Q433+Q471+Q506+Q545+Q582+Q624)</f>
        <v>13291</v>
      </c>
      <c r="R25" s="22">
        <f>SUM(R75+R206+R241+R282+R319+R358+R396+R433+R471+R506+R545+R582+R624)</f>
        <v>15288</v>
      </c>
      <c r="S25" s="23">
        <f t="shared" si="2"/>
        <v>43618</v>
      </c>
      <c r="T25" s="34">
        <f t="shared" si="3"/>
        <v>125185</v>
      </c>
      <c r="W25" s="78"/>
      <c r="X25" s="78"/>
      <c r="Y25" s="79"/>
      <c r="Z25" s="78"/>
      <c r="AA25" s="78"/>
      <c r="AB25" s="78"/>
    </row>
    <row r="26" spans="3:28" s="40" customFormat="1" ht="15.75" x14ac:dyDescent="0.25">
      <c r="C26" s="5" t="s">
        <v>60</v>
      </c>
      <c r="D26" s="22">
        <v>14</v>
      </c>
      <c r="E26" s="22">
        <v>29</v>
      </c>
      <c r="F26" s="22">
        <v>40</v>
      </c>
      <c r="G26" s="23">
        <f t="shared" si="0"/>
        <v>83</v>
      </c>
      <c r="H26" s="22">
        <v>34</v>
      </c>
      <c r="I26" s="22">
        <v>42</v>
      </c>
      <c r="J26" s="22">
        <v>49</v>
      </c>
      <c r="K26" s="23">
        <f t="shared" si="4"/>
        <v>125</v>
      </c>
      <c r="L26" s="22">
        <v>63</v>
      </c>
      <c r="M26" s="22">
        <v>31</v>
      </c>
      <c r="N26" s="22">
        <v>35</v>
      </c>
      <c r="O26" s="23">
        <f t="shared" si="1"/>
        <v>129</v>
      </c>
      <c r="P26" s="22">
        <f>SUM(P76+P121+P151+P179+P207+P242+P283+P320+P359+P397+P437+P474+P509+P548+P585+P627)</f>
        <v>88</v>
      </c>
      <c r="Q26" s="22">
        <f>SUM(Q76+Q121+Q151+Q179+Q207+Q242+Q283+Q320+Q359+Q397+Q437+Q474+Q509+Q548+Q585+Q627)</f>
        <v>2439</v>
      </c>
      <c r="R26" s="22">
        <f>SUM(R76+R121+R151+R179+R207+R242+R283+R320+R359+R397+R437+R474+R509+R548+R585+R627)</f>
        <v>21</v>
      </c>
      <c r="S26" s="23">
        <f t="shared" si="2"/>
        <v>2548</v>
      </c>
      <c r="T26" s="34">
        <f t="shared" si="3"/>
        <v>2885</v>
      </c>
      <c r="W26" s="78"/>
      <c r="X26" s="78"/>
      <c r="Y26" s="79"/>
      <c r="Z26" s="78"/>
      <c r="AA26" s="78"/>
      <c r="AB26" s="78"/>
    </row>
    <row r="27" spans="3:28" s="40" customFormat="1" ht="15.75" x14ac:dyDescent="0.25">
      <c r="C27" s="5" t="s">
        <v>61</v>
      </c>
      <c r="D27" s="22">
        <v>22900</v>
      </c>
      <c r="E27" s="22">
        <v>22159</v>
      </c>
      <c r="F27" s="22">
        <v>23841</v>
      </c>
      <c r="G27" s="23">
        <f t="shared" si="0"/>
        <v>68900</v>
      </c>
      <c r="H27" s="25">
        <v>19261</v>
      </c>
      <c r="I27" s="25">
        <v>20856</v>
      </c>
      <c r="J27" s="25">
        <v>21944</v>
      </c>
      <c r="K27" s="23">
        <f t="shared" si="4"/>
        <v>62061</v>
      </c>
      <c r="L27" s="22">
        <v>22562</v>
      </c>
      <c r="M27" s="22">
        <v>22019</v>
      </c>
      <c r="N27" s="22">
        <v>22771</v>
      </c>
      <c r="O27" s="23">
        <f t="shared" si="1"/>
        <v>67352</v>
      </c>
      <c r="P27" s="22">
        <f t="shared" ref="P27:R30" si="7">SUM(P77+P122+P152+P180+P208+P243+P284+P321+P360+P398+P438+P475+P510+P549+P586+P628+P659+P686)</f>
        <v>18204</v>
      </c>
      <c r="Q27" s="22">
        <f t="shared" si="7"/>
        <v>18724</v>
      </c>
      <c r="R27" s="22">
        <f t="shared" si="7"/>
        <v>24765</v>
      </c>
      <c r="S27" s="23">
        <f t="shared" si="2"/>
        <v>61693</v>
      </c>
      <c r="T27" s="34">
        <f t="shared" si="3"/>
        <v>260006</v>
      </c>
    </row>
    <row r="28" spans="3:28" s="40" customFormat="1" ht="15.75" x14ac:dyDescent="0.25">
      <c r="C28" s="5" t="s">
        <v>62</v>
      </c>
      <c r="D28" s="22">
        <v>3679</v>
      </c>
      <c r="E28" s="22">
        <v>3110</v>
      </c>
      <c r="F28" s="22">
        <v>3709</v>
      </c>
      <c r="G28" s="23">
        <f t="shared" si="0"/>
        <v>10498</v>
      </c>
      <c r="H28" s="22">
        <v>2921</v>
      </c>
      <c r="I28" s="22">
        <v>3313</v>
      </c>
      <c r="J28" s="22">
        <v>3127</v>
      </c>
      <c r="K28" s="23">
        <f t="shared" si="4"/>
        <v>9361</v>
      </c>
      <c r="L28" s="22">
        <v>3080</v>
      </c>
      <c r="M28" s="22">
        <v>3132</v>
      </c>
      <c r="N28" s="22">
        <v>3351</v>
      </c>
      <c r="O28" s="23">
        <f t="shared" si="1"/>
        <v>9563</v>
      </c>
      <c r="P28" s="22">
        <f t="shared" si="7"/>
        <v>3747</v>
      </c>
      <c r="Q28" s="22">
        <f t="shared" si="7"/>
        <v>2987</v>
      </c>
      <c r="R28" s="22">
        <f t="shared" si="7"/>
        <v>3483</v>
      </c>
      <c r="S28" s="23">
        <f t="shared" si="2"/>
        <v>10217</v>
      </c>
      <c r="T28" s="34">
        <f t="shared" si="3"/>
        <v>39639</v>
      </c>
    </row>
    <row r="29" spans="3:28" ht="15.75" x14ac:dyDescent="0.25">
      <c r="C29" s="5" t="s">
        <v>63</v>
      </c>
      <c r="D29" s="22">
        <v>566</v>
      </c>
      <c r="E29" s="22">
        <v>463</v>
      </c>
      <c r="F29" s="22">
        <v>561</v>
      </c>
      <c r="G29" s="23">
        <f t="shared" si="0"/>
        <v>1590</v>
      </c>
      <c r="H29" s="22">
        <v>425</v>
      </c>
      <c r="I29" s="22">
        <v>456</v>
      </c>
      <c r="J29" s="22">
        <v>449</v>
      </c>
      <c r="K29" s="23">
        <f t="shared" si="4"/>
        <v>1330</v>
      </c>
      <c r="L29" s="22">
        <v>450</v>
      </c>
      <c r="M29" s="22">
        <v>468</v>
      </c>
      <c r="N29" s="22">
        <v>477</v>
      </c>
      <c r="O29" s="23">
        <f t="shared" si="1"/>
        <v>1395</v>
      </c>
      <c r="P29" s="22">
        <f t="shared" si="7"/>
        <v>579</v>
      </c>
      <c r="Q29" s="22">
        <f t="shared" si="7"/>
        <v>442</v>
      </c>
      <c r="R29" s="22">
        <f t="shared" si="7"/>
        <v>441</v>
      </c>
      <c r="S29" s="23">
        <f t="shared" si="2"/>
        <v>1462</v>
      </c>
      <c r="T29" s="34">
        <f t="shared" si="3"/>
        <v>5777</v>
      </c>
    </row>
    <row r="30" spans="3:28" ht="15.75" x14ac:dyDescent="0.25">
      <c r="C30" s="5" t="s">
        <v>64</v>
      </c>
      <c r="D30" s="22">
        <v>61</v>
      </c>
      <c r="E30" s="22">
        <v>67</v>
      </c>
      <c r="F30" s="22">
        <v>78</v>
      </c>
      <c r="G30" s="23">
        <f t="shared" si="0"/>
        <v>206</v>
      </c>
      <c r="H30" s="22">
        <v>64</v>
      </c>
      <c r="I30" s="22">
        <v>48</v>
      </c>
      <c r="J30" s="22">
        <v>51</v>
      </c>
      <c r="K30" s="23">
        <f t="shared" si="4"/>
        <v>163</v>
      </c>
      <c r="L30" s="22">
        <v>60</v>
      </c>
      <c r="M30" s="22">
        <v>53</v>
      </c>
      <c r="N30" s="22">
        <v>67</v>
      </c>
      <c r="O30" s="23">
        <f t="shared" si="1"/>
        <v>180</v>
      </c>
      <c r="P30" s="22">
        <f t="shared" si="7"/>
        <v>66</v>
      </c>
      <c r="Q30" s="22">
        <f t="shared" si="7"/>
        <v>79</v>
      </c>
      <c r="R30" s="22">
        <f t="shared" si="7"/>
        <v>65</v>
      </c>
      <c r="S30" s="23">
        <f t="shared" si="2"/>
        <v>210</v>
      </c>
      <c r="T30" s="34">
        <f t="shared" si="3"/>
        <v>759</v>
      </c>
    </row>
    <row r="31" spans="3:28" ht="15.75" x14ac:dyDescent="0.25">
      <c r="C31" s="5" t="s">
        <v>65</v>
      </c>
      <c r="D31" s="22">
        <v>1179</v>
      </c>
      <c r="E31" s="22">
        <v>1116</v>
      </c>
      <c r="F31" s="22">
        <v>1213</v>
      </c>
      <c r="G31" s="23">
        <f t="shared" si="0"/>
        <v>3508</v>
      </c>
      <c r="H31" s="22">
        <v>946</v>
      </c>
      <c r="I31" s="22">
        <v>1059</v>
      </c>
      <c r="J31" s="22">
        <v>1098</v>
      </c>
      <c r="K31" s="23">
        <f t="shared" si="4"/>
        <v>3103</v>
      </c>
      <c r="L31" s="22">
        <v>1235</v>
      </c>
      <c r="M31" s="22">
        <v>1200</v>
      </c>
      <c r="N31" s="22">
        <v>1158</v>
      </c>
      <c r="O31" s="23">
        <f>SUM(L31:N31)</f>
        <v>3593</v>
      </c>
      <c r="P31" s="22">
        <f t="shared" ref="P31:R32" si="8">SUM(P81+P288+P325+P364)</f>
        <v>819</v>
      </c>
      <c r="Q31" s="22">
        <f t="shared" si="8"/>
        <v>662</v>
      </c>
      <c r="R31" s="22">
        <f t="shared" si="8"/>
        <v>556</v>
      </c>
      <c r="S31" s="23">
        <f t="shared" si="2"/>
        <v>2037</v>
      </c>
      <c r="T31" s="34">
        <f t="shared" si="3"/>
        <v>12241</v>
      </c>
    </row>
    <row r="32" spans="3:28" ht="15.75" x14ac:dyDescent="0.25">
      <c r="C32" s="5" t="s">
        <v>66</v>
      </c>
      <c r="D32" s="22">
        <v>130</v>
      </c>
      <c r="E32" s="22">
        <v>128</v>
      </c>
      <c r="F32" s="22">
        <v>160</v>
      </c>
      <c r="G32" s="23">
        <f t="shared" si="0"/>
        <v>418</v>
      </c>
      <c r="H32" s="25">
        <v>115</v>
      </c>
      <c r="I32" s="25">
        <v>146</v>
      </c>
      <c r="J32" s="25">
        <v>187</v>
      </c>
      <c r="K32" s="23">
        <f t="shared" si="4"/>
        <v>448</v>
      </c>
      <c r="L32" s="40">
        <v>241</v>
      </c>
      <c r="M32" s="22">
        <v>179</v>
      </c>
      <c r="N32" s="22">
        <v>322</v>
      </c>
      <c r="O32" s="23">
        <f>SUM(L32:N32)</f>
        <v>742</v>
      </c>
      <c r="P32" s="22">
        <f t="shared" si="8"/>
        <v>165</v>
      </c>
      <c r="Q32" s="22">
        <f t="shared" si="8"/>
        <v>102</v>
      </c>
      <c r="R32" s="22">
        <f t="shared" si="8"/>
        <v>89</v>
      </c>
      <c r="S32" s="23">
        <f t="shared" si="2"/>
        <v>356</v>
      </c>
      <c r="T32" s="34">
        <f t="shared" si="3"/>
        <v>1964</v>
      </c>
    </row>
    <row r="33" spans="3:20" ht="15.75" x14ac:dyDescent="0.25">
      <c r="C33" s="5" t="s">
        <v>67</v>
      </c>
      <c r="D33" s="22">
        <v>937</v>
      </c>
      <c r="E33" s="22">
        <v>572</v>
      </c>
      <c r="F33" s="22">
        <v>1292</v>
      </c>
      <c r="G33" s="23">
        <f t="shared" si="0"/>
        <v>2801</v>
      </c>
      <c r="H33" s="22">
        <v>653</v>
      </c>
      <c r="I33" s="22">
        <v>1186</v>
      </c>
      <c r="J33" s="22">
        <v>740</v>
      </c>
      <c r="K33" s="23">
        <f t="shared" si="4"/>
        <v>2579</v>
      </c>
      <c r="L33" s="22">
        <v>813</v>
      </c>
      <c r="M33" s="22">
        <v>845</v>
      </c>
      <c r="N33" s="22">
        <v>673</v>
      </c>
      <c r="O33" s="23">
        <f t="shared" si="1"/>
        <v>2331</v>
      </c>
      <c r="P33" s="22">
        <f t="shared" ref="P33:R34" si="9">SUM(P83+P212+P247+P290+P327+P366+P402+P442+P479+P514+P553+P590+P632)</f>
        <v>851</v>
      </c>
      <c r="Q33" s="22">
        <f t="shared" si="9"/>
        <v>804</v>
      </c>
      <c r="R33" s="22">
        <f t="shared" si="9"/>
        <v>1005</v>
      </c>
      <c r="S33" s="23">
        <f t="shared" si="2"/>
        <v>2660</v>
      </c>
      <c r="T33" s="34">
        <f t="shared" si="3"/>
        <v>10371</v>
      </c>
    </row>
    <row r="34" spans="3:20" ht="15.75" x14ac:dyDescent="0.25">
      <c r="C34" s="5" t="s">
        <v>68</v>
      </c>
      <c r="D34" s="22">
        <v>1037</v>
      </c>
      <c r="E34" s="22">
        <v>1127</v>
      </c>
      <c r="F34" s="22">
        <v>1639</v>
      </c>
      <c r="G34" s="23">
        <f t="shared" si="0"/>
        <v>3803</v>
      </c>
      <c r="H34" s="22">
        <v>2180</v>
      </c>
      <c r="I34" s="22">
        <v>3097</v>
      </c>
      <c r="J34" s="22">
        <v>3307</v>
      </c>
      <c r="K34" s="23">
        <f t="shared" si="4"/>
        <v>8584</v>
      </c>
      <c r="L34" s="22">
        <v>3709</v>
      </c>
      <c r="M34" s="22">
        <v>3822</v>
      </c>
      <c r="N34" s="22">
        <v>3389</v>
      </c>
      <c r="O34" s="23">
        <f t="shared" si="1"/>
        <v>10920</v>
      </c>
      <c r="P34" s="22">
        <f t="shared" si="9"/>
        <v>3590</v>
      </c>
      <c r="Q34" s="22">
        <f t="shared" si="9"/>
        <v>2269</v>
      </c>
      <c r="R34" s="22">
        <f t="shared" si="9"/>
        <v>3585</v>
      </c>
      <c r="S34" s="23">
        <f t="shared" si="2"/>
        <v>9444</v>
      </c>
      <c r="T34" s="34">
        <f t="shared" si="3"/>
        <v>32751</v>
      </c>
    </row>
    <row r="35" spans="3:20" ht="15.75" x14ac:dyDescent="0.25">
      <c r="C35" s="51" t="s">
        <v>69</v>
      </c>
      <c r="D35" s="38">
        <f t="shared" ref="D35:S35" si="10">SUM(D7:D34)</f>
        <v>54834</v>
      </c>
      <c r="E35" s="38">
        <f t="shared" si="10"/>
        <v>52171</v>
      </c>
      <c r="F35" s="38">
        <f t="shared" si="10"/>
        <v>59566</v>
      </c>
      <c r="G35" s="38">
        <f t="shared" si="10"/>
        <v>166571</v>
      </c>
      <c r="H35" s="38">
        <f t="shared" si="10"/>
        <v>47342</v>
      </c>
      <c r="I35" s="38">
        <f t="shared" si="10"/>
        <v>53845</v>
      </c>
      <c r="J35" s="38">
        <f t="shared" si="10"/>
        <v>53548</v>
      </c>
      <c r="K35" s="38">
        <f t="shared" si="10"/>
        <v>154735</v>
      </c>
      <c r="L35" s="38">
        <f t="shared" si="10"/>
        <v>81971</v>
      </c>
      <c r="M35" s="38">
        <f t="shared" si="10"/>
        <v>79579</v>
      </c>
      <c r="N35" s="38">
        <f t="shared" si="10"/>
        <v>81179</v>
      </c>
      <c r="O35" s="38">
        <f t="shared" si="10"/>
        <v>242729</v>
      </c>
      <c r="P35" s="38">
        <f t="shared" si="10"/>
        <v>65376</v>
      </c>
      <c r="Q35" s="38">
        <f t="shared" si="10"/>
        <v>60032</v>
      </c>
      <c r="R35" s="38">
        <f t="shared" si="10"/>
        <v>69041</v>
      </c>
      <c r="S35" s="38">
        <f t="shared" si="10"/>
        <v>194449</v>
      </c>
      <c r="T35" s="38">
        <f>SUM(T7:T34)</f>
        <v>758484</v>
      </c>
    </row>
    <row r="36" spans="3:20" ht="15.75" x14ac:dyDescent="0.25">
      <c r="C36" s="91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</row>
    <row r="37" spans="3:20" ht="15.75" x14ac:dyDescent="0.25">
      <c r="C37" s="91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</row>
    <row r="38" spans="3:20" ht="15.75" x14ac:dyDescent="0.25">
      <c r="C38" s="91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</row>
    <row r="39" spans="3:20" ht="15.75" x14ac:dyDescent="0.25">
      <c r="C39" s="91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</row>
    <row r="40" spans="3:20" ht="15.75" x14ac:dyDescent="0.25">
      <c r="C40" s="91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</row>
    <row r="41" spans="3:20" ht="15.75" x14ac:dyDescent="0.25">
      <c r="C41" s="91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</row>
    <row r="42" spans="3:20" ht="15.75" x14ac:dyDescent="0.25">
      <c r="C42" s="91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</row>
    <row r="43" spans="3:20" ht="15.75" x14ac:dyDescent="0.25">
      <c r="C43" s="91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</row>
    <row r="44" spans="3:20" ht="15.75" x14ac:dyDescent="0.25">
      <c r="C44" s="91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</row>
    <row r="45" spans="3:20" ht="15.75" x14ac:dyDescent="0.25">
      <c r="C45" s="91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</row>
    <row r="46" spans="3:20" ht="15.75" x14ac:dyDescent="0.25">
      <c r="C46" s="91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</row>
    <row r="47" spans="3:20" ht="15.75" x14ac:dyDescent="0.25">
      <c r="C47" s="91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</row>
    <row r="48" spans="3:20" ht="15.75" x14ac:dyDescent="0.25">
      <c r="C48" s="91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</row>
    <row r="49" spans="3:22" ht="15.75" x14ac:dyDescent="0.25">
      <c r="C49" s="91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</row>
    <row r="50" spans="3:22" ht="15.75" x14ac:dyDescent="0.25">
      <c r="C50" s="91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</row>
    <row r="51" spans="3:22" ht="15.75" x14ac:dyDescent="0.25">
      <c r="C51" s="91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</row>
    <row r="52" spans="3:22" ht="15.75" x14ac:dyDescent="0.25">
      <c r="C52" s="91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</row>
    <row r="53" spans="3:22" ht="15.75" x14ac:dyDescent="0.25">
      <c r="C53" s="91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</row>
    <row r="54" spans="3:22" ht="15.75" x14ac:dyDescent="0.25">
      <c r="C54" s="91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</row>
    <row r="55" spans="3:22" ht="15.75" x14ac:dyDescent="0.25">
      <c r="C55" s="91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</row>
    <row r="56" spans="3:22" ht="15.75" x14ac:dyDescent="0.25">
      <c r="C56" s="91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</row>
    <row r="57" spans="3:22" ht="15.75" x14ac:dyDescent="0.25">
      <c r="C57" s="91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</row>
    <row r="58" spans="3:22" ht="15.75" x14ac:dyDescent="0.25">
      <c r="C58" s="91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</row>
    <row r="59" spans="3:22" ht="15.75" x14ac:dyDescent="0.25">
      <c r="C59" s="3"/>
      <c r="D59" s="4"/>
      <c r="E59" s="4"/>
      <c r="F59" s="4"/>
      <c r="G59" s="9"/>
      <c r="H59" s="4"/>
      <c r="I59" s="4"/>
      <c r="J59" s="4"/>
      <c r="K59" s="9"/>
      <c r="L59" s="4"/>
      <c r="M59" s="4"/>
      <c r="N59" s="4"/>
      <c r="O59" s="9"/>
      <c r="P59" s="81"/>
      <c r="Q59" s="81"/>
      <c r="R59" s="81"/>
      <c r="S59" s="81"/>
    </row>
    <row r="60" spans="3:22" ht="15.75" x14ac:dyDescent="0.25">
      <c r="C60" s="3"/>
      <c r="D60" s="4"/>
      <c r="E60" s="4"/>
      <c r="F60" s="4"/>
      <c r="G60" s="9"/>
      <c r="H60" s="4"/>
      <c r="I60" s="4"/>
      <c r="J60" s="4"/>
      <c r="K60" s="9"/>
      <c r="L60" s="4"/>
      <c r="M60" s="4"/>
      <c r="N60" s="4"/>
      <c r="O60" s="9"/>
      <c r="P60" s="82"/>
      <c r="Q60" s="82"/>
      <c r="R60" s="82"/>
      <c r="S60" s="83"/>
      <c r="V60" s="2"/>
    </row>
    <row r="61" spans="3:22" ht="16.5" thickBot="1" x14ac:dyDescent="0.3">
      <c r="C61" s="3"/>
      <c r="D61" s="4"/>
      <c r="E61" s="4"/>
      <c r="F61" s="4"/>
      <c r="G61" s="9"/>
      <c r="H61" s="4"/>
      <c r="I61" s="4"/>
      <c r="J61" s="4"/>
      <c r="K61" s="9"/>
      <c r="L61" s="4"/>
      <c r="M61" s="4"/>
      <c r="N61" s="4"/>
      <c r="O61" s="9"/>
      <c r="P61" s="82"/>
      <c r="Q61" s="82"/>
      <c r="R61" s="82"/>
      <c r="S61" s="83"/>
    </row>
    <row r="62" spans="3:22" ht="15.75" x14ac:dyDescent="0.25">
      <c r="C62" s="96" t="s">
        <v>70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8"/>
    </row>
    <row r="63" spans="3:22" ht="15.75" x14ac:dyDescent="0.25">
      <c r="C63" s="102" t="s">
        <v>71</v>
      </c>
      <c r="D63" s="99" t="s">
        <v>2</v>
      </c>
      <c r="E63" s="99"/>
      <c r="F63" s="99"/>
      <c r="G63" s="99"/>
      <c r="H63" s="99" t="s">
        <v>3</v>
      </c>
      <c r="I63" s="99"/>
      <c r="J63" s="99"/>
      <c r="K63" s="99"/>
      <c r="L63" s="99" t="s">
        <v>4</v>
      </c>
      <c r="M63" s="99"/>
      <c r="N63" s="99"/>
      <c r="O63" s="99"/>
      <c r="P63" s="99" t="s">
        <v>5</v>
      </c>
      <c r="Q63" s="99"/>
      <c r="R63" s="99"/>
      <c r="S63" s="99"/>
      <c r="T63" s="100" t="s">
        <v>6</v>
      </c>
    </row>
    <row r="64" spans="3:22" ht="16.5" thickBot="1" x14ac:dyDescent="0.3">
      <c r="C64" s="103"/>
      <c r="D64" s="50" t="s">
        <v>7</v>
      </c>
      <c r="E64" s="50" t="s">
        <v>8</v>
      </c>
      <c r="F64" s="50" t="s">
        <v>9</v>
      </c>
      <c r="G64" s="50" t="s">
        <v>10</v>
      </c>
      <c r="H64" s="50" t="s">
        <v>11</v>
      </c>
      <c r="I64" s="50" t="s">
        <v>12</v>
      </c>
      <c r="J64" s="50" t="s">
        <v>13</v>
      </c>
      <c r="K64" s="50" t="s">
        <v>14</v>
      </c>
      <c r="L64" s="50" t="s">
        <v>15</v>
      </c>
      <c r="M64" s="50" t="s">
        <v>16</v>
      </c>
      <c r="N64" s="50" t="s">
        <v>17</v>
      </c>
      <c r="O64" s="50" t="s">
        <v>18</v>
      </c>
      <c r="P64" s="50" t="s">
        <v>19</v>
      </c>
      <c r="Q64" s="50" t="s">
        <v>20</v>
      </c>
      <c r="R64" s="50" t="s">
        <v>21</v>
      </c>
      <c r="S64" s="50" t="s">
        <v>22</v>
      </c>
      <c r="T64" s="101"/>
    </row>
    <row r="65" spans="3:20" ht="15.75" x14ac:dyDescent="0.25">
      <c r="C65" s="6" t="s">
        <v>24</v>
      </c>
      <c r="D65" s="45">
        <v>4425</v>
      </c>
      <c r="E65" s="45">
        <v>3932</v>
      </c>
      <c r="F65" s="33">
        <v>4572</v>
      </c>
      <c r="G65" s="23">
        <f>+SUM(D65:F65)</f>
        <v>12929</v>
      </c>
      <c r="H65" s="39">
        <v>3391</v>
      </c>
      <c r="I65" s="46">
        <v>4019</v>
      </c>
      <c r="J65" s="39">
        <v>3892</v>
      </c>
      <c r="K65" s="23">
        <f>SUM(H65:J65)</f>
        <v>11302</v>
      </c>
      <c r="L65" s="39">
        <v>3978</v>
      </c>
      <c r="M65" s="39">
        <v>3673</v>
      </c>
      <c r="N65" s="39">
        <v>3661</v>
      </c>
      <c r="O65" s="23">
        <f>SUM(L65:N65)</f>
        <v>11312</v>
      </c>
      <c r="P65" s="71">
        <v>3717</v>
      </c>
      <c r="Q65" s="71">
        <v>3141</v>
      </c>
      <c r="R65" s="71">
        <v>2944</v>
      </c>
      <c r="S65" s="71">
        <f>SUM(P65:R65)</f>
        <v>9802</v>
      </c>
      <c r="T65" s="23">
        <f>+SUM(S65,O65,K65,G65)</f>
        <v>45345</v>
      </c>
    </row>
    <row r="66" spans="3:20" ht="15.75" x14ac:dyDescent="0.25">
      <c r="C66" s="5" t="s">
        <v>26</v>
      </c>
      <c r="D66" s="33">
        <v>3423</v>
      </c>
      <c r="E66" s="45">
        <v>3393</v>
      </c>
      <c r="F66" s="33">
        <v>4002</v>
      </c>
      <c r="G66" s="23">
        <f t="shared" ref="G66:G83" si="11">+SUM(D66:F66)</f>
        <v>10818</v>
      </c>
      <c r="H66" s="39">
        <v>3040</v>
      </c>
      <c r="I66" s="46">
        <v>3555</v>
      </c>
      <c r="J66" s="39">
        <v>3341</v>
      </c>
      <c r="K66" s="23">
        <f t="shared" ref="K66:K88" si="12">SUM(H66:J66)</f>
        <v>9936</v>
      </c>
      <c r="L66" s="39">
        <v>3547</v>
      </c>
      <c r="M66" s="39">
        <v>3274</v>
      </c>
      <c r="N66" s="39">
        <v>3194</v>
      </c>
      <c r="O66" s="23">
        <f t="shared" ref="O66:O88" si="13">SUM(L66:N66)</f>
        <v>10015</v>
      </c>
      <c r="P66" s="71">
        <v>3366</v>
      </c>
      <c r="Q66" s="71">
        <v>2890</v>
      </c>
      <c r="R66" s="71">
        <v>2871</v>
      </c>
      <c r="S66" s="71">
        <f t="shared" ref="S66:S88" si="14">SUM(P66:R66)</f>
        <v>9127</v>
      </c>
      <c r="T66" s="23">
        <f t="shared" ref="T66:T88" si="15">+SUM(S66,O66,K66,G66)</f>
        <v>39896</v>
      </c>
    </row>
    <row r="67" spans="3:20" ht="15.75" x14ac:dyDescent="0.25">
      <c r="C67" s="5" t="s">
        <v>28</v>
      </c>
      <c r="D67" s="33">
        <v>29</v>
      </c>
      <c r="E67" s="45">
        <v>21</v>
      </c>
      <c r="F67" s="33">
        <v>20</v>
      </c>
      <c r="G67" s="23">
        <f t="shared" si="11"/>
        <v>70</v>
      </c>
      <c r="H67" s="39">
        <v>5</v>
      </c>
      <c r="I67" s="46">
        <v>38</v>
      </c>
      <c r="J67" s="39">
        <v>57</v>
      </c>
      <c r="K67" s="23">
        <f t="shared" si="12"/>
        <v>100</v>
      </c>
      <c r="L67" s="39">
        <v>43</v>
      </c>
      <c r="M67" s="39">
        <v>35</v>
      </c>
      <c r="N67" s="39">
        <v>42</v>
      </c>
      <c r="O67" s="23">
        <f t="shared" si="13"/>
        <v>120</v>
      </c>
      <c r="P67" s="71">
        <v>44</v>
      </c>
      <c r="Q67" s="71">
        <v>17</v>
      </c>
      <c r="R67" s="71">
        <v>68</v>
      </c>
      <c r="S67" s="71">
        <f t="shared" si="14"/>
        <v>129</v>
      </c>
      <c r="T67" s="23">
        <f t="shared" si="15"/>
        <v>419</v>
      </c>
    </row>
    <row r="68" spans="3:20" ht="15.75" x14ac:dyDescent="0.25">
      <c r="C68" s="5" t="s">
        <v>30</v>
      </c>
      <c r="D68" s="33">
        <v>280</v>
      </c>
      <c r="E68" s="45">
        <v>278</v>
      </c>
      <c r="F68" s="33">
        <v>310</v>
      </c>
      <c r="G68" s="23">
        <f t="shared" si="11"/>
        <v>868</v>
      </c>
      <c r="H68" s="39">
        <v>242</v>
      </c>
      <c r="I68" s="46">
        <v>265</v>
      </c>
      <c r="J68" s="39">
        <v>265</v>
      </c>
      <c r="K68" s="23">
        <f t="shared" si="12"/>
        <v>772</v>
      </c>
      <c r="L68" s="39">
        <v>273</v>
      </c>
      <c r="M68" s="39">
        <v>288</v>
      </c>
      <c r="N68" s="39">
        <v>302</v>
      </c>
      <c r="O68" s="23">
        <f t="shared" si="13"/>
        <v>863</v>
      </c>
      <c r="P68" s="71">
        <v>313</v>
      </c>
      <c r="Q68" s="71">
        <v>279</v>
      </c>
      <c r="R68" s="71">
        <v>313</v>
      </c>
      <c r="S68" s="71">
        <f t="shared" ref="S68:S74" si="16">SUM(P68:R68)</f>
        <v>905</v>
      </c>
      <c r="T68" s="23">
        <f t="shared" si="15"/>
        <v>3408</v>
      </c>
    </row>
    <row r="69" spans="3:20" ht="15.75" x14ac:dyDescent="0.25">
      <c r="C69" s="5" t="s">
        <v>32</v>
      </c>
      <c r="D69" s="33">
        <v>17</v>
      </c>
      <c r="E69" s="45">
        <v>11</v>
      </c>
      <c r="F69" s="33">
        <v>17</v>
      </c>
      <c r="G69" s="23">
        <f t="shared" si="11"/>
        <v>45</v>
      </c>
      <c r="H69" s="39">
        <v>18</v>
      </c>
      <c r="I69" s="46">
        <v>22</v>
      </c>
      <c r="J69" s="39">
        <v>16</v>
      </c>
      <c r="K69" s="23">
        <f t="shared" si="12"/>
        <v>56</v>
      </c>
      <c r="L69" s="39">
        <v>26</v>
      </c>
      <c r="M69" s="39">
        <v>2</v>
      </c>
      <c r="N69" s="39">
        <v>0</v>
      </c>
      <c r="O69" s="23">
        <f t="shared" si="13"/>
        <v>28</v>
      </c>
      <c r="P69" s="71">
        <v>0</v>
      </c>
      <c r="Q69" s="71">
        <v>0</v>
      </c>
      <c r="R69" s="71">
        <v>0</v>
      </c>
      <c r="S69" s="71">
        <f t="shared" si="16"/>
        <v>0</v>
      </c>
      <c r="T69" s="23">
        <f t="shared" si="15"/>
        <v>129</v>
      </c>
    </row>
    <row r="70" spans="3:20" ht="15.75" x14ac:dyDescent="0.25">
      <c r="C70" s="5" t="s">
        <v>34</v>
      </c>
      <c r="D70" s="33">
        <v>88</v>
      </c>
      <c r="E70" s="45">
        <v>47</v>
      </c>
      <c r="F70" s="33">
        <v>122</v>
      </c>
      <c r="G70" s="23">
        <f t="shared" si="11"/>
        <v>257</v>
      </c>
      <c r="H70" s="39">
        <v>310</v>
      </c>
      <c r="I70" s="46">
        <v>106</v>
      </c>
      <c r="J70" s="39">
        <v>61</v>
      </c>
      <c r="K70" s="23">
        <f t="shared" si="12"/>
        <v>477</v>
      </c>
      <c r="L70" s="39">
        <v>71</v>
      </c>
      <c r="M70" s="39">
        <v>40</v>
      </c>
      <c r="N70" s="39">
        <v>37</v>
      </c>
      <c r="O70" s="23">
        <f t="shared" si="13"/>
        <v>148</v>
      </c>
      <c r="P70" s="71">
        <v>54</v>
      </c>
      <c r="Q70" s="71">
        <v>38</v>
      </c>
      <c r="R70" s="71">
        <v>45</v>
      </c>
      <c r="S70" s="71">
        <f t="shared" si="16"/>
        <v>137</v>
      </c>
      <c r="T70" s="23">
        <f t="shared" si="15"/>
        <v>1019</v>
      </c>
    </row>
    <row r="71" spans="3:20" ht="15.75" x14ac:dyDescent="0.25">
      <c r="C71" s="5" t="s">
        <v>36</v>
      </c>
      <c r="D71" s="33">
        <v>45</v>
      </c>
      <c r="E71" s="45">
        <v>45</v>
      </c>
      <c r="F71" s="33">
        <v>49</v>
      </c>
      <c r="G71" s="23">
        <f t="shared" si="11"/>
        <v>139</v>
      </c>
      <c r="H71" s="39">
        <v>28</v>
      </c>
      <c r="I71" s="46">
        <v>47</v>
      </c>
      <c r="J71" s="39">
        <v>66</v>
      </c>
      <c r="K71" s="23">
        <f t="shared" si="12"/>
        <v>141</v>
      </c>
      <c r="L71" s="39">
        <v>56</v>
      </c>
      <c r="M71" s="39">
        <v>34</v>
      </c>
      <c r="N71" s="39">
        <v>59</v>
      </c>
      <c r="O71" s="23">
        <f t="shared" si="13"/>
        <v>149</v>
      </c>
      <c r="P71" s="71">
        <v>50</v>
      </c>
      <c r="Q71" s="71">
        <v>35</v>
      </c>
      <c r="R71" s="71">
        <v>42</v>
      </c>
      <c r="S71" s="71">
        <f t="shared" si="16"/>
        <v>127</v>
      </c>
      <c r="T71" s="23">
        <f t="shared" si="15"/>
        <v>556</v>
      </c>
    </row>
    <row r="72" spans="3:20" ht="15.75" x14ac:dyDescent="0.25">
      <c r="C72" s="5" t="s">
        <v>38</v>
      </c>
      <c r="D72" s="33">
        <v>20</v>
      </c>
      <c r="E72" s="45">
        <v>15</v>
      </c>
      <c r="F72" s="33">
        <v>15</v>
      </c>
      <c r="G72" s="23">
        <f t="shared" si="11"/>
        <v>50</v>
      </c>
      <c r="H72" s="39">
        <v>19</v>
      </c>
      <c r="I72" s="46">
        <v>5</v>
      </c>
      <c r="J72" s="39">
        <v>6</v>
      </c>
      <c r="K72" s="23">
        <f t="shared" si="12"/>
        <v>30</v>
      </c>
      <c r="L72" s="39">
        <v>7</v>
      </c>
      <c r="M72" s="39">
        <v>14</v>
      </c>
      <c r="N72" s="39">
        <v>21</v>
      </c>
      <c r="O72" s="23">
        <f t="shared" si="13"/>
        <v>42</v>
      </c>
      <c r="P72" s="71">
        <v>14</v>
      </c>
      <c r="Q72" s="71">
        <v>9</v>
      </c>
      <c r="R72" s="71">
        <v>7</v>
      </c>
      <c r="S72" s="71">
        <f t="shared" si="16"/>
        <v>30</v>
      </c>
      <c r="T72" s="23">
        <f t="shared" si="15"/>
        <v>152</v>
      </c>
    </row>
    <row r="73" spans="3:20" ht="15.75" x14ac:dyDescent="0.25">
      <c r="C73" s="5" t="s">
        <v>40</v>
      </c>
      <c r="D73" s="33">
        <v>247</v>
      </c>
      <c r="E73" s="45">
        <v>224</v>
      </c>
      <c r="F73" s="33">
        <v>297</v>
      </c>
      <c r="G73" s="23">
        <f t="shared" si="11"/>
        <v>768</v>
      </c>
      <c r="H73" s="39">
        <v>197</v>
      </c>
      <c r="I73" s="46">
        <v>236</v>
      </c>
      <c r="J73" s="39">
        <v>200</v>
      </c>
      <c r="K73" s="23">
        <f t="shared" si="12"/>
        <v>633</v>
      </c>
      <c r="L73" s="39">
        <v>230</v>
      </c>
      <c r="M73" s="39">
        <v>191</v>
      </c>
      <c r="N73" s="39">
        <v>207</v>
      </c>
      <c r="O73" s="23">
        <f t="shared" si="13"/>
        <v>628</v>
      </c>
      <c r="P73" s="71">
        <v>175</v>
      </c>
      <c r="Q73" s="71">
        <v>237</v>
      </c>
      <c r="R73" s="71">
        <v>191</v>
      </c>
      <c r="S73" s="71">
        <f t="shared" si="16"/>
        <v>603</v>
      </c>
      <c r="T73" s="23">
        <f t="shared" si="15"/>
        <v>2632</v>
      </c>
    </row>
    <row r="74" spans="3:20" ht="15.75" x14ac:dyDescent="0.25">
      <c r="C74" s="5" t="s">
        <v>42</v>
      </c>
      <c r="D74" s="33">
        <v>50</v>
      </c>
      <c r="E74" s="45">
        <v>42</v>
      </c>
      <c r="F74" s="33">
        <v>84</v>
      </c>
      <c r="G74" s="23">
        <f>+SUM(D74:F74)</f>
        <v>176</v>
      </c>
      <c r="H74" s="39">
        <v>46</v>
      </c>
      <c r="I74" s="46">
        <v>70</v>
      </c>
      <c r="J74" s="39">
        <v>65</v>
      </c>
      <c r="K74" s="23">
        <f t="shared" si="12"/>
        <v>181</v>
      </c>
      <c r="L74" s="39">
        <v>52</v>
      </c>
      <c r="M74" s="39">
        <v>52</v>
      </c>
      <c r="N74" s="39">
        <v>59</v>
      </c>
      <c r="O74" s="23">
        <f t="shared" si="13"/>
        <v>163</v>
      </c>
      <c r="P74" s="71">
        <v>91</v>
      </c>
      <c r="Q74" s="71">
        <v>71</v>
      </c>
      <c r="R74" s="71">
        <v>78</v>
      </c>
      <c r="S74" s="71">
        <f t="shared" si="16"/>
        <v>240</v>
      </c>
      <c r="T74" s="23">
        <f t="shared" si="15"/>
        <v>760</v>
      </c>
    </row>
    <row r="75" spans="3:20" ht="15.75" x14ac:dyDescent="0.25">
      <c r="C75" s="5" t="s">
        <v>59</v>
      </c>
      <c r="D75" s="33">
        <v>143</v>
      </c>
      <c r="E75" s="45">
        <v>138</v>
      </c>
      <c r="F75" s="33">
        <v>131</v>
      </c>
      <c r="G75" s="23">
        <f>+SUM(D75:F75)</f>
        <v>412</v>
      </c>
      <c r="H75" s="24">
        <v>105</v>
      </c>
      <c r="I75" s="47">
        <v>132</v>
      </c>
      <c r="J75" s="24">
        <v>118</v>
      </c>
      <c r="K75" s="23">
        <f t="shared" si="12"/>
        <v>355</v>
      </c>
      <c r="L75" s="24">
        <v>2751</v>
      </c>
      <c r="M75" s="24">
        <v>2670</v>
      </c>
      <c r="N75" s="24">
        <v>3046</v>
      </c>
      <c r="O75" s="23">
        <f t="shared" si="13"/>
        <v>8467</v>
      </c>
      <c r="P75" s="71">
        <v>3029</v>
      </c>
      <c r="Q75" s="71">
        <v>2758</v>
      </c>
      <c r="R75" s="71">
        <v>2838</v>
      </c>
      <c r="S75" s="71">
        <f t="shared" si="14"/>
        <v>8625</v>
      </c>
      <c r="T75" s="23">
        <f t="shared" si="15"/>
        <v>17859</v>
      </c>
    </row>
    <row r="76" spans="3:20" ht="15.75" x14ac:dyDescent="0.25">
      <c r="C76" s="5" t="s">
        <v>60</v>
      </c>
      <c r="D76" s="33">
        <v>3</v>
      </c>
      <c r="E76" s="45">
        <v>18</v>
      </c>
      <c r="F76" s="33">
        <v>27</v>
      </c>
      <c r="G76" s="23">
        <f t="shared" si="11"/>
        <v>48</v>
      </c>
      <c r="H76" s="24">
        <v>17</v>
      </c>
      <c r="I76" s="47">
        <v>27</v>
      </c>
      <c r="J76" s="24">
        <v>30</v>
      </c>
      <c r="K76" s="23">
        <f t="shared" si="12"/>
        <v>74</v>
      </c>
      <c r="L76" s="24">
        <v>34</v>
      </c>
      <c r="M76" s="24">
        <v>19</v>
      </c>
      <c r="N76" s="24">
        <v>24</v>
      </c>
      <c r="O76" s="23">
        <f t="shared" si="13"/>
        <v>77</v>
      </c>
      <c r="P76" s="84">
        <v>24</v>
      </c>
      <c r="Q76" s="84">
        <v>17</v>
      </c>
      <c r="R76" s="84">
        <v>13</v>
      </c>
      <c r="S76" s="71">
        <f t="shared" si="14"/>
        <v>54</v>
      </c>
      <c r="T76" s="23">
        <f t="shared" si="15"/>
        <v>253</v>
      </c>
    </row>
    <row r="77" spans="3:20" ht="15.75" x14ac:dyDescent="0.25">
      <c r="C77" s="5" t="s">
        <v>61</v>
      </c>
      <c r="D77" s="33">
        <v>2450</v>
      </c>
      <c r="E77" s="45">
        <v>2040</v>
      </c>
      <c r="F77" s="33">
        <v>2196</v>
      </c>
      <c r="G77" s="23">
        <f t="shared" si="11"/>
        <v>6686</v>
      </c>
      <c r="H77" s="24">
        <v>1713</v>
      </c>
      <c r="I77" s="47">
        <v>2078</v>
      </c>
      <c r="J77" s="24">
        <v>2010</v>
      </c>
      <c r="K77" s="23">
        <f t="shared" si="12"/>
        <v>5801</v>
      </c>
      <c r="L77" s="24">
        <v>2000</v>
      </c>
      <c r="M77" s="24">
        <v>1965</v>
      </c>
      <c r="N77" s="24">
        <v>2174</v>
      </c>
      <c r="O77" s="23">
        <f t="shared" si="13"/>
        <v>6139</v>
      </c>
      <c r="P77" s="84">
        <v>2181</v>
      </c>
      <c r="Q77" s="84">
        <v>2081</v>
      </c>
      <c r="R77" s="84">
        <v>2153</v>
      </c>
      <c r="S77" s="71">
        <f t="shared" si="14"/>
        <v>6415</v>
      </c>
      <c r="T77" s="23">
        <f t="shared" si="15"/>
        <v>25041</v>
      </c>
    </row>
    <row r="78" spans="3:20" ht="15.75" x14ac:dyDescent="0.25">
      <c r="C78" s="5" t="s">
        <v>62</v>
      </c>
      <c r="D78" s="33">
        <v>580</v>
      </c>
      <c r="E78" s="45">
        <v>527</v>
      </c>
      <c r="F78" s="33">
        <v>568</v>
      </c>
      <c r="G78" s="23">
        <f t="shared" si="11"/>
        <v>1675</v>
      </c>
      <c r="H78" s="39">
        <v>433</v>
      </c>
      <c r="I78" s="46">
        <v>495</v>
      </c>
      <c r="J78" s="39">
        <v>469</v>
      </c>
      <c r="K78" s="23">
        <f t="shared" si="12"/>
        <v>1397</v>
      </c>
      <c r="L78" s="39">
        <v>487</v>
      </c>
      <c r="M78" s="39">
        <v>469</v>
      </c>
      <c r="N78" s="39">
        <v>627</v>
      </c>
      <c r="O78" s="23">
        <f t="shared" si="13"/>
        <v>1583</v>
      </c>
      <c r="P78" s="71">
        <v>590</v>
      </c>
      <c r="Q78" s="71">
        <v>465</v>
      </c>
      <c r="R78" s="71">
        <v>486</v>
      </c>
      <c r="S78" s="71">
        <f t="shared" si="14"/>
        <v>1541</v>
      </c>
      <c r="T78" s="23">
        <f t="shared" si="15"/>
        <v>6196</v>
      </c>
    </row>
    <row r="79" spans="3:20" ht="15.75" x14ac:dyDescent="0.25">
      <c r="C79" s="5" t="s">
        <v>63</v>
      </c>
      <c r="D79" s="33">
        <v>115</v>
      </c>
      <c r="E79" s="45">
        <v>86</v>
      </c>
      <c r="F79" s="33">
        <v>86</v>
      </c>
      <c r="G79" s="23">
        <f t="shared" si="11"/>
        <v>287</v>
      </c>
      <c r="H79" s="24">
        <v>54</v>
      </c>
      <c r="I79" s="47">
        <v>65</v>
      </c>
      <c r="J79" s="24">
        <v>78</v>
      </c>
      <c r="K79" s="23">
        <f t="shared" si="12"/>
        <v>197</v>
      </c>
      <c r="L79" s="24">
        <v>84</v>
      </c>
      <c r="M79" s="24">
        <v>81</v>
      </c>
      <c r="N79" s="24">
        <v>81</v>
      </c>
      <c r="O79" s="23">
        <f t="shared" si="13"/>
        <v>246</v>
      </c>
      <c r="P79" s="84">
        <v>88</v>
      </c>
      <c r="Q79" s="84">
        <v>72</v>
      </c>
      <c r="R79" s="84">
        <v>57</v>
      </c>
      <c r="S79" s="71">
        <f t="shared" si="14"/>
        <v>217</v>
      </c>
      <c r="T79" s="23">
        <f t="shared" si="15"/>
        <v>947</v>
      </c>
    </row>
    <row r="80" spans="3:20" ht="15.75" x14ac:dyDescent="0.25">
      <c r="C80" s="5" t="s">
        <v>64</v>
      </c>
      <c r="D80" s="33">
        <v>13</v>
      </c>
      <c r="E80" s="45">
        <v>7</v>
      </c>
      <c r="F80" s="33">
        <v>16</v>
      </c>
      <c r="G80" s="23">
        <f>+SUM(D80:F80)</f>
        <v>36</v>
      </c>
      <c r="H80" s="39">
        <v>9</v>
      </c>
      <c r="I80" s="46">
        <v>8</v>
      </c>
      <c r="J80" s="39">
        <v>11</v>
      </c>
      <c r="K80" s="23">
        <f t="shared" si="12"/>
        <v>28</v>
      </c>
      <c r="L80" s="39">
        <v>5</v>
      </c>
      <c r="M80" s="39">
        <v>13</v>
      </c>
      <c r="N80" s="39">
        <v>16</v>
      </c>
      <c r="O80" s="23">
        <f t="shared" si="13"/>
        <v>34</v>
      </c>
      <c r="P80" s="71">
        <v>6</v>
      </c>
      <c r="Q80" s="71">
        <v>21</v>
      </c>
      <c r="R80" s="71">
        <v>12</v>
      </c>
      <c r="S80" s="71">
        <f t="shared" si="14"/>
        <v>39</v>
      </c>
      <c r="T80" s="23">
        <f t="shared" si="15"/>
        <v>137</v>
      </c>
    </row>
    <row r="81" spans="3:20" ht="15.75" x14ac:dyDescent="0.25">
      <c r="C81" s="5" t="s">
        <v>65</v>
      </c>
      <c r="D81" s="33">
        <v>492</v>
      </c>
      <c r="E81" s="45">
        <v>456</v>
      </c>
      <c r="F81" s="33">
        <v>534</v>
      </c>
      <c r="G81" s="23">
        <f t="shared" si="11"/>
        <v>1482</v>
      </c>
      <c r="H81" s="39">
        <v>946</v>
      </c>
      <c r="I81" s="46">
        <v>461</v>
      </c>
      <c r="J81" s="39">
        <v>459</v>
      </c>
      <c r="K81" s="23">
        <f t="shared" si="12"/>
        <v>1866</v>
      </c>
      <c r="L81" s="39">
        <v>478</v>
      </c>
      <c r="M81" s="39">
        <v>494</v>
      </c>
      <c r="N81" s="39">
        <v>502</v>
      </c>
      <c r="O81" s="23">
        <f t="shared" si="13"/>
        <v>1474</v>
      </c>
      <c r="P81" s="68">
        <v>481</v>
      </c>
      <c r="Q81" s="71">
        <v>394</v>
      </c>
      <c r="R81" s="71">
        <v>329</v>
      </c>
      <c r="S81" s="71">
        <f t="shared" si="14"/>
        <v>1204</v>
      </c>
      <c r="T81" s="23">
        <f t="shared" si="15"/>
        <v>6026</v>
      </c>
    </row>
    <row r="82" spans="3:20" ht="15.75" x14ac:dyDescent="0.25">
      <c r="C82" s="5" t="s">
        <v>66</v>
      </c>
      <c r="D82" s="33">
        <v>80</v>
      </c>
      <c r="E82" s="45">
        <v>73</v>
      </c>
      <c r="F82" s="33">
        <v>94</v>
      </c>
      <c r="G82" s="23">
        <f>+SUM(D82:F82)</f>
        <v>247</v>
      </c>
      <c r="H82" s="24">
        <v>115</v>
      </c>
      <c r="I82" s="47">
        <v>82</v>
      </c>
      <c r="J82" s="24">
        <v>103</v>
      </c>
      <c r="K82" s="23">
        <f t="shared" si="12"/>
        <v>300</v>
      </c>
      <c r="L82" s="24">
        <v>127</v>
      </c>
      <c r="M82" s="24">
        <v>124</v>
      </c>
      <c r="N82" s="24">
        <v>150</v>
      </c>
      <c r="O82" s="23">
        <f t="shared" si="13"/>
        <v>401</v>
      </c>
      <c r="P82" s="69">
        <v>141</v>
      </c>
      <c r="Q82" s="84">
        <v>81</v>
      </c>
      <c r="R82" s="84">
        <v>67</v>
      </c>
      <c r="S82" s="71">
        <f t="shared" si="14"/>
        <v>289</v>
      </c>
      <c r="T82" s="23">
        <f t="shared" si="15"/>
        <v>1237</v>
      </c>
    </row>
    <row r="83" spans="3:20" ht="15.75" x14ac:dyDescent="0.25">
      <c r="C83" s="5" t="s">
        <v>67</v>
      </c>
      <c r="D83" s="33">
        <v>274</v>
      </c>
      <c r="E83" s="45">
        <v>299</v>
      </c>
      <c r="F83" s="33">
        <v>517</v>
      </c>
      <c r="G83" s="23">
        <f t="shared" si="11"/>
        <v>1090</v>
      </c>
      <c r="H83" s="24">
        <v>362</v>
      </c>
      <c r="I83" s="47">
        <v>455</v>
      </c>
      <c r="J83" s="24">
        <v>415</v>
      </c>
      <c r="K83" s="23">
        <f t="shared" si="12"/>
        <v>1232</v>
      </c>
      <c r="L83" s="24">
        <v>455</v>
      </c>
      <c r="M83" s="24">
        <v>466</v>
      </c>
      <c r="N83" s="24">
        <v>353</v>
      </c>
      <c r="O83" s="23">
        <f t="shared" si="13"/>
        <v>1274</v>
      </c>
      <c r="P83" s="84">
        <v>461</v>
      </c>
      <c r="Q83" s="84">
        <v>488</v>
      </c>
      <c r="R83" s="84">
        <v>620</v>
      </c>
      <c r="S83" s="71">
        <f t="shared" si="14"/>
        <v>1569</v>
      </c>
      <c r="T83" s="23">
        <f t="shared" si="15"/>
        <v>5165</v>
      </c>
    </row>
    <row r="84" spans="3:20" ht="15.75" x14ac:dyDescent="0.25">
      <c r="C84" s="5" t="s">
        <v>68</v>
      </c>
      <c r="D84" s="33">
        <v>406</v>
      </c>
      <c r="E84" s="45">
        <v>477</v>
      </c>
      <c r="F84" s="33">
        <v>673</v>
      </c>
      <c r="G84" s="23">
        <f>+SUM(D84:F84)</f>
        <v>1556</v>
      </c>
      <c r="H84" s="24">
        <v>1034</v>
      </c>
      <c r="I84" s="47">
        <v>1283</v>
      </c>
      <c r="J84" s="24">
        <v>1387</v>
      </c>
      <c r="K84" s="23">
        <f t="shared" si="12"/>
        <v>3704</v>
      </c>
      <c r="L84" s="24">
        <v>1463</v>
      </c>
      <c r="M84" s="24">
        <v>1486</v>
      </c>
      <c r="N84" s="24">
        <v>1354</v>
      </c>
      <c r="O84" s="23">
        <f t="shared" si="13"/>
        <v>4303</v>
      </c>
      <c r="P84" s="84">
        <v>1517</v>
      </c>
      <c r="Q84" s="84">
        <v>1221</v>
      </c>
      <c r="R84" s="84">
        <v>1279</v>
      </c>
      <c r="S84" s="71">
        <f t="shared" si="14"/>
        <v>4017</v>
      </c>
      <c r="T84" s="23">
        <f t="shared" si="15"/>
        <v>13580</v>
      </c>
    </row>
    <row r="85" spans="3:20" ht="15.75" x14ac:dyDescent="0.25">
      <c r="C85" s="5" t="s">
        <v>72</v>
      </c>
      <c r="D85" s="33">
        <v>91</v>
      </c>
      <c r="E85" s="45">
        <v>87</v>
      </c>
      <c r="F85" s="33">
        <v>74</v>
      </c>
      <c r="G85" s="23">
        <f t="shared" ref="G85:G88" si="17">F85+E85+D85</f>
        <v>252</v>
      </c>
      <c r="H85" s="24">
        <v>60</v>
      </c>
      <c r="I85" s="24">
        <v>68</v>
      </c>
      <c r="J85" s="24">
        <v>88</v>
      </c>
      <c r="K85" s="23">
        <f t="shared" si="12"/>
        <v>216</v>
      </c>
      <c r="L85" s="24">
        <v>92</v>
      </c>
      <c r="M85" s="24">
        <v>74</v>
      </c>
      <c r="N85" s="24">
        <v>57</v>
      </c>
      <c r="O85" s="23">
        <f t="shared" si="13"/>
        <v>223</v>
      </c>
      <c r="P85" s="84">
        <v>76</v>
      </c>
      <c r="Q85" s="84">
        <v>42</v>
      </c>
      <c r="R85" s="84">
        <v>67</v>
      </c>
      <c r="S85" s="71">
        <f t="shared" si="14"/>
        <v>185</v>
      </c>
      <c r="T85" s="23">
        <f t="shared" si="15"/>
        <v>876</v>
      </c>
    </row>
    <row r="86" spans="3:20" ht="15.75" x14ac:dyDescent="0.25">
      <c r="C86" s="5" t="s">
        <v>73</v>
      </c>
      <c r="D86" s="33">
        <v>214</v>
      </c>
      <c r="E86" s="45">
        <v>197</v>
      </c>
      <c r="F86" s="33">
        <v>220</v>
      </c>
      <c r="G86" s="23">
        <f t="shared" si="17"/>
        <v>631</v>
      </c>
      <c r="H86" s="24">
        <v>153</v>
      </c>
      <c r="I86" s="24">
        <v>202</v>
      </c>
      <c r="J86" s="24">
        <v>264</v>
      </c>
      <c r="K86" s="23">
        <f t="shared" si="12"/>
        <v>619</v>
      </c>
      <c r="L86" s="24">
        <v>247</v>
      </c>
      <c r="M86" s="24">
        <v>201</v>
      </c>
      <c r="N86" s="24">
        <v>212</v>
      </c>
      <c r="O86" s="23">
        <f t="shared" si="13"/>
        <v>660</v>
      </c>
      <c r="P86" s="84">
        <v>251</v>
      </c>
      <c r="Q86" s="84">
        <v>190</v>
      </c>
      <c r="R86" s="84">
        <v>245</v>
      </c>
      <c r="S86" s="71">
        <f t="shared" si="14"/>
        <v>686</v>
      </c>
      <c r="T86" s="23">
        <f t="shared" si="15"/>
        <v>2596</v>
      </c>
    </row>
    <row r="87" spans="3:20" ht="15.75" x14ac:dyDescent="0.25">
      <c r="C87" s="5" t="s">
        <v>74</v>
      </c>
      <c r="D87" s="33">
        <v>4</v>
      </c>
      <c r="E87" s="45">
        <v>3</v>
      </c>
      <c r="F87" s="33">
        <v>9</v>
      </c>
      <c r="G87" s="23">
        <f t="shared" si="17"/>
        <v>16</v>
      </c>
      <c r="H87" s="24">
        <v>7</v>
      </c>
      <c r="I87" s="24">
        <v>2</v>
      </c>
      <c r="J87" s="24">
        <v>4</v>
      </c>
      <c r="K87" s="23">
        <f t="shared" si="12"/>
        <v>13</v>
      </c>
      <c r="L87" s="24">
        <v>9</v>
      </c>
      <c r="M87" s="24">
        <v>6</v>
      </c>
      <c r="N87" s="24">
        <v>5</v>
      </c>
      <c r="O87" s="23">
        <f t="shared" si="13"/>
        <v>20</v>
      </c>
      <c r="P87" s="84">
        <v>5</v>
      </c>
      <c r="Q87" s="84">
        <v>6</v>
      </c>
      <c r="R87" s="84">
        <v>1</v>
      </c>
      <c r="S87" s="71">
        <f t="shared" si="14"/>
        <v>12</v>
      </c>
      <c r="T87" s="23">
        <f t="shared" si="15"/>
        <v>61</v>
      </c>
    </row>
    <row r="88" spans="3:20" ht="15.75" x14ac:dyDescent="0.25">
      <c r="C88" s="5" t="s">
        <v>75</v>
      </c>
      <c r="D88" s="33">
        <v>30</v>
      </c>
      <c r="E88" s="45">
        <v>35</v>
      </c>
      <c r="F88" s="33">
        <v>35</v>
      </c>
      <c r="G88" s="23">
        <f t="shared" si="17"/>
        <v>100</v>
      </c>
      <c r="H88" s="24">
        <v>22</v>
      </c>
      <c r="I88" s="39">
        <v>27</v>
      </c>
      <c r="J88" s="39">
        <v>42</v>
      </c>
      <c r="K88" s="23">
        <f t="shared" si="12"/>
        <v>91</v>
      </c>
      <c r="L88" s="24">
        <v>24</v>
      </c>
      <c r="M88" s="24">
        <v>21</v>
      </c>
      <c r="N88" s="24">
        <v>23</v>
      </c>
      <c r="O88" s="23">
        <f t="shared" si="13"/>
        <v>68</v>
      </c>
      <c r="P88" s="71">
        <v>45</v>
      </c>
      <c r="Q88" s="71">
        <v>28</v>
      </c>
      <c r="R88" s="71">
        <v>19</v>
      </c>
      <c r="S88" s="71">
        <f t="shared" si="14"/>
        <v>92</v>
      </c>
      <c r="T88" s="23">
        <f t="shared" si="15"/>
        <v>351</v>
      </c>
    </row>
    <row r="89" spans="3:20" ht="15.75" x14ac:dyDescent="0.25">
      <c r="C89" s="51" t="s">
        <v>69</v>
      </c>
      <c r="D89" s="34">
        <f t="shared" ref="D89:S89" si="18">+SUM(D65:D88)</f>
        <v>13519</v>
      </c>
      <c r="E89" s="34">
        <f t="shared" si="18"/>
        <v>12451</v>
      </c>
      <c r="F89" s="34">
        <f t="shared" si="18"/>
        <v>14668</v>
      </c>
      <c r="G89" s="34">
        <f t="shared" si="18"/>
        <v>40638</v>
      </c>
      <c r="H89" s="34">
        <f>+SUM(H65:H88)</f>
        <v>12326</v>
      </c>
      <c r="I89" s="34">
        <f>+SUM(I65:I88)</f>
        <v>13748</v>
      </c>
      <c r="J89" s="34">
        <f t="shared" si="18"/>
        <v>13447</v>
      </c>
      <c r="K89" s="34">
        <f t="shared" si="18"/>
        <v>39521</v>
      </c>
      <c r="L89" s="34">
        <f t="shared" si="18"/>
        <v>16539</v>
      </c>
      <c r="M89" s="34">
        <f t="shared" si="18"/>
        <v>15692</v>
      </c>
      <c r="N89" s="34">
        <f t="shared" si="18"/>
        <v>16206</v>
      </c>
      <c r="O89" s="34">
        <f t="shared" si="18"/>
        <v>48437</v>
      </c>
      <c r="P89" s="34">
        <f t="shared" si="18"/>
        <v>16719</v>
      </c>
      <c r="Q89" s="34">
        <f t="shared" si="18"/>
        <v>14581</v>
      </c>
      <c r="R89" s="34">
        <f t="shared" si="18"/>
        <v>14745</v>
      </c>
      <c r="S89" s="34">
        <f t="shared" si="18"/>
        <v>46045</v>
      </c>
      <c r="T89" s="23">
        <f>+SUM(S89,O89,K89,G89)</f>
        <v>174641</v>
      </c>
    </row>
    <row r="90" spans="3:20" ht="15.75" x14ac:dyDescent="0.25">
      <c r="C90" s="91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</row>
    <row r="91" spans="3:20" ht="15.75" x14ac:dyDescent="0.25">
      <c r="C91" s="91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</row>
    <row r="92" spans="3:20" ht="15.75" x14ac:dyDescent="0.25">
      <c r="C92" s="91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</row>
    <row r="93" spans="3:20" ht="15.75" x14ac:dyDescent="0.25">
      <c r="C93" s="91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</row>
    <row r="94" spans="3:20" ht="15.75" x14ac:dyDescent="0.25">
      <c r="C94" s="91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</row>
    <row r="95" spans="3:20" ht="15.75" x14ac:dyDescent="0.25">
      <c r="C95" s="91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</row>
    <row r="96" spans="3:20" ht="15.75" x14ac:dyDescent="0.25">
      <c r="C96" s="91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</row>
    <row r="97" spans="3:20" ht="15.75" x14ac:dyDescent="0.25">
      <c r="C97" s="91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</row>
    <row r="98" spans="3:20" ht="15.75" x14ac:dyDescent="0.25">
      <c r="C98" s="91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</row>
    <row r="99" spans="3:20" ht="15.75" x14ac:dyDescent="0.25">
      <c r="C99" s="91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</row>
    <row r="100" spans="3:20" ht="15.75" x14ac:dyDescent="0.25">
      <c r="C100" s="91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</row>
    <row r="101" spans="3:20" ht="15.75" x14ac:dyDescent="0.25">
      <c r="C101" s="91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</row>
    <row r="102" spans="3:20" ht="15.75" x14ac:dyDescent="0.25">
      <c r="C102" s="91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</row>
    <row r="103" spans="3:20" ht="15.75" x14ac:dyDescent="0.25">
      <c r="C103" s="91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</row>
    <row r="104" spans="3:20" ht="15.75" x14ac:dyDescent="0.25">
      <c r="C104" s="91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</row>
    <row r="105" spans="3:20" ht="15.75" x14ac:dyDescent="0.25">
      <c r="C105" s="91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</row>
    <row r="106" spans="3:20" ht="15.75" x14ac:dyDescent="0.25">
      <c r="C106" s="91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</row>
    <row r="107" spans="3:20" ht="15.75" x14ac:dyDescent="0.25">
      <c r="C107" s="91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</row>
    <row r="108" spans="3:20" ht="15.75" x14ac:dyDescent="0.25">
      <c r="C108" s="91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</row>
    <row r="109" spans="3:20" ht="15.75" x14ac:dyDescent="0.25">
      <c r="C109" s="91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</row>
    <row r="110" spans="3:20" ht="15.75" x14ac:dyDescent="0.25">
      <c r="C110" s="91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</row>
    <row r="111" spans="3:20" ht="15.75" x14ac:dyDescent="0.25"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</row>
    <row r="112" spans="3:20" ht="15.75" x14ac:dyDescent="0.25">
      <c r="C112" s="91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</row>
    <row r="113" spans="3:20" ht="15.75" x14ac:dyDescent="0.25">
      <c r="C113" s="91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</row>
    <row r="114" spans="3:20" ht="15.75" x14ac:dyDescent="0.25">
      <c r="C114" s="91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</row>
    <row r="115" spans="3:20" ht="15.75" x14ac:dyDescent="0.25">
      <c r="C115" s="91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</row>
    <row r="116" spans="3:20" ht="16.5" thickBot="1" x14ac:dyDescent="0.3">
      <c r="C116" s="3"/>
      <c r="D116" s="4"/>
      <c r="E116" s="4"/>
      <c r="F116" s="4"/>
      <c r="G116" s="9"/>
      <c r="H116" s="4"/>
      <c r="I116" s="4"/>
      <c r="J116" s="4"/>
      <c r="K116" s="9"/>
      <c r="L116" s="4"/>
      <c r="M116" s="4"/>
      <c r="N116" s="4"/>
      <c r="O116" s="9"/>
      <c r="P116" s="82"/>
      <c r="Q116" s="82"/>
      <c r="R116" s="82"/>
      <c r="S116" s="83"/>
    </row>
    <row r="117" spans="3:20" ht="15.75" x14ac:dyDescent="0.25">
      <c r="C117" s="96" t="s">
        <v>76</v>
      </c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8"/>
    </row>
    <row r="118" spans="3:20" ht="15.75" x14ac:dyDescent="0.25">
      <c r="C118" s="102" t="s">
        <v>71</v>
      </c>
      <c r="D118" s="99" t="s">
        <v>2</v>
      </c>
      <c r="E118" s="99"/>
      <c r="F118" s="99"/>
      <c r="G118" s="99"/>
      <c r="H118" s="99" t="s">
        <v>3</v>
      </c>
      <c r="I118" s="99"/>
      <c r="J118" s="99"/>
      <c r="K118" s="99"/>
      <c r="L118" s="99" t="s">
        <v>4</v>
      </c>
      <c r="M118" s="99"/>
      <c r="N118" s="99"/>
      <c r="O118" s="99"/>
      <c r="P118" s="99" t="s">
        <v>5</v>
      </c>
      <c r="Q118" s="99"/>
      <c r="R118" s="99"/>
      <c r="S118" s="99"/>
      <c r="T118" s="100" t="s">
        <v>6</v>
      </c>
    </row>
    <row r="119" spans="3:20" ht="16.5" thickBot="1" x14ac:dyDescent="0.3">
      <c r="C119" s="103"/>
      <c r="D119" s="50" t="s">
        <v>7</v>
      </c>
      <c r="E119" s="50" t="s">
        <v>8</v>
      </c>
      <c r="F119" s="50" t="s">
        <v>9</v>
      </c>
      <c r="G119" s="50" t="s">
        <v>10</v>
      </c>
      <c r="H119" s="50" t="s">
        <v>11</v>
      </c>
      <c r="I119" s="50" t="s">
        <v>12</v>
      </c>
      <c r="J119" s="50" t="s">
        <v>13</v>
      </c>
      <c r="K119" s="50" t="s">
        <v>14</v>
      </c>
      <c r="L119" s="50" t="s">
        <v>15</v>
      </c>
      <c r="M119" s="50" t="s">
        <v>16</v>
      </c>
      <c r="N119" s="50" t="s">
        <v>17</v>
      </c>
      <c r="O119" s="50" t="s">
        <v>18</v>
      </c>
      <c r="P119" s="50" t="s">
        <v>19</v>
      </c>
      <c r="Q119" s="50" t="s">
        <v>20</v>
      </c>
      <c r="R119" s="50" t="s">
        <v>21</v>
      </c>
      <c r="S119" s="50" t="s">
        <v>22</v>
      </c>
      <c r="T119" s="101"/>
    </row>
    <row r="120" spans="3:20" ht="15.75" x14ac:dyDescent="0.25">
      <c r="C120" s="5" t="s">
        <v>30</v>
      </c>
      <c r="D120" s="22">
        <v>275</v>
      </c>
      <c r="E120" s="22">
        <v>226</v>
      </c>
      <c r="F120" s="22">
        <v>215</v>
      </c>
      <c r="G120" s="38">
        <f>+SUM(D120:F120)</f>
        <v>716</v>
      </c>
      <c r="H120" s="27">
        <v>212</v>
      </c>
      <c r="I120" s="27">
        <v>204</v>
      </c>
      <c r="J120" s="52">
        <v>194</v>
      </c>
      <c r="K120" s="38">
        <f>SUM(H120:J120)</f>
        <v>610</v>
      </c>
      <c r="L120" s="22">
        <v>222</v>
      </c>
      <c r="M120" s="22">
        <v>214</v>
      </c>
      <c r="N120" s="22">
        <v>213</v>
      </c>
      <c r="O120" s="38">
        <f>SUM(L120:N120)</f>
        <v>649</v>
      </c>
      <c r="P120" s="68">
        <v>204</v>
      </c>
      <c r="Q120" s="68">
        <v>279</v>
      </c>
      <c r="R120" s="68">
        <v>258</v>
      </c>
      <c r="S120" s="68">
        <f>SUM(P120:R120)</f>
        <v>741</v>
      </c>
      <c r="T120" s="38">
        <f>+SUM(S120,O120,K120,G120)</f>
        <v>2716</v>
      </c>
    </row>
    <row r="121" spans="3:20" ht="15.75" x14ac:dyDescent="0.25">
      <c r="C121" s="5" t="s">
        <v>60</v>
      </c>
      <c r="D121" s="22">
        <v>0</v>
      </c>
      <c r="E121" s="22">
        <v>1</v>
      </c>
      <c r="F121" s="22">
        <v>0</v>
      </c>
      <c r="G121" s="38">
        <f t="shared" ref="G121:G124" si="19">+SUM(D121:F121)</f>
        <v>1</v>
      </c>
      <c r="H121" s="22">
        <v>0</v>
      </c>
      <c r="I121" s="35">
        <v>3</v>
      </c>
      <c r="J121" s="22">
        <v>1</v>
      </c>
      <c r="K121" s="38">
        <f t="shared" ref="K121:K125" si="20">SUM(H121:J121)</f>
        <v>4</v>
      </c>
      <c r="L121" s="22">
        <v>0</v>
      </c>
      <c r="M121" s="22">
        <v>0</v>
      </c>
      <c r="N121" s="22">
        <v>0</v>
      </c>
      <c r="O121" s="38">
        <f t="shared" ref="O121:O125" si="21">SUM(L121:N121)</f>
        <v>0</v>
      </c>
      <c r="P121" s="84">
        <v>24</v>
      </c>
      <c r="Q121" s="84">
        <v>22</v>
      </c>
      <c r="R121" s="84">
        <v>0</v>
      </c>
      <c r="S121" s="68">
        <f t="shared" ref="S121:S125" si="22">SUM(P121:R121)</f>
        <v>46</v>
      </c>
      <c r="T121" s="38">
        <f t="shared" ref="T121:T125" si="23">+SUM(S121,O121,K121,G121)</f>
        <v>51</v>
      </c>
    </row>
    <row r="122" spans="3:20" ht="15.75" x14ac:dyDescent="0.25">
      <c r="C122" s="5" t="s">
        <v>61</v>
      </c>
      <c r="D122" s="22">
        <v>5830</v>
      </c>
      <c r="E122" s="22">
        <v>4455</v>
      </c>
      <c r="F122" s="22">
        <v>4978</v>
      </c>
      <c r="G122" s="38">
        <f t="shared" si="19"/>
        <v>15263</v>
      </c>
      <c r="H122" s="35">
        <v>4483</v>
      </c>
      <c r="I122" s="35">
        <v>4689</v>
      </c>
      <c r="J122" s="22">
        <v>4557</v>
      </c>
      <c r="K122" s="38">
        <f t="shared" si="20"/>
        <v>13729</v>
      </c>
      <c r="L122" s="22">
        <v>4839</v>
      </c>
      <c r="M122" s="22">
        <v>4690</v>
      </c>
      <c r="N122" s="22">
        <v>5120</v>
      </c>
      <c r="O122" s="38">
        <f t="shared" si="21"/>
        <v>14649</v>
      </c>
      <c r="P122" s="84">
        <v>2181</v>
      </c>
      <c r="Q122" s="84">
        <v>4234</v>
      </c>
      <c r="R122" s="84">
        <v>5528</v>
      </c>
      <c r="S122" s="68">
        <f t="shared" si="22"/>
        <v>11943</v>
      </c>
      <c r="T122" s="38">
        <f t="shared" si="23"/>
        <v>55584</v>
      </c>
    </row>
    <row r="123" spans="3:20" ht="15.75" x14ac:dyDescent="0.25">
      <c r="C123" s="5" t="s">
        <v>62</v>
      </c>
      <c r="D123" s="22">
        <v>546</v>
      </c>
      <c r="E123" s="22">
        <v>484</v>
      </c>
      <c r="F123" s="22">
        <v>540</v>
      </c>
      <c r="G123" s="38">
        <f t="shared" si="19"/>
        <v>1570</v>
      </c>
      <c r="H123" s="27">
        <v>467</v>
      </c>
      <c r="I123" s="27">
        <v>512</v>
      </c>
      <c r="J123" s="22">
        <v>475</v>
      </c>
      <c r="K123" s="38">
        <f t="shared" si="20"/>
        <v>1454</v>
      </c>
      <c r="L123" s="22">
        <v>480</v>
      </c>
      <c r="M123" s="22">
        <v>465</v>
      </c>
      <c r="N123" s="22">
        <v>521</v>
      </c>
      <c r="O123" s="38">
        <f t="shared" si="21"/>
        <v>1466</v>
      </c>
      <c r="P123" s="71">
        <v>590</v>
      </c>
      <c r="Q123" s="71">
        <v>471</v>
      </c>
      <c r="R123" s="71">
        <v>460</v>
      </c>
      <c r="S123" s="68">
        <f t="shared" si="22"/>
        <v>1521</v>
      </c>
      <c r="T123" s="38">
        <f t="shared" si="23"/>
        <v>6011</v>
      </c>
    </row>
    <row r="124" spans="3:20" ht="15.75" x14ac:dyDescent="0.25">
      <c r="C124" s="5" t="s">
        <v>63</v>
      </c>
      <c r="D124" s="22">
        <v>92</v>
      </c>
      <c r="E124" s="22">
        <v>85</v>
      </c>
      <c r="F124" s="22">
        <v>80</v>
      </c>
      <c r="G124" s="38">
        <f t="shared" si="19"/>
        <v>257</v>
      </c>
      <c r="H124" s="35">
        <v>81</v>
      </c>
      <c r="I124" s="35">
        <v>91</v>
      </c>
      <c r="J124" s="22">
        <v>72</v>
      </c>
      <c r="K124" s="38">
        <f t="shared" si="20"/>
        <v>244</v>
      </c>
      <c r="L124" s="22">
        <v>62</v>
      </c>
      <c r="M124" s="22">
        <v>63</v>
      </c>
      <c r="N124" s="22">
        <v>63</v>
      </c>
      <c r="O124" s="38">
        <f t="shared" si="21"/>
        <v>188</v>
      </c>
      <c r="P124" s="84">
        <v>88</v>
      </c>
      <c r="Q124" s="84">
        <v>73</v>
      </c>
      <c r="R124" s="84">
        <v>54</v>
      </c>
      <c r="S124" s="68">
        <f t="shared" si="22"/>
        <v>215</v>
      </c>
      <c r="T124" s="38">
        <f t="shared" si="23"/>
        <v>904</v>
      </c>
    </row>
    <row r="125" spans="3:20" ht="15.75" x14ac:dyDescent="0.25">
      <c r="C125" s="5" t="s">
        <v>64</v>
      </c>
      <c r="D125" s="22">
        <v>10</v>
      </c>
      <c r="E125" s="22">
        <v>7</v>
      </c>
      <c r="F125" s="22">
        <v>7</v>
      </c>
      <c r="G125" s="38">
        <f>+SUM(D125:F125)</f>
        <v>24</v>
      </c>
      <c r="H125" s="27">
        <v>7</v>
      </c>
      <c r="I125" s="27">
        <v>3</v>
      </c>
      <c r="J125" s="22">
        <v>8</v>
      </c>
      <c r="K125" s="38">
        <f t="shared" si="20"/>
        <v>18</v>
      </c>
      <c r="L125" s="22">
        <v>5</v>
      </c>
      <c r="M125" s="22">
        <v>6</v>
      </c>
      <c r="N125" s="22">
        <v>7</v>
      </c>
      <c r="O125" s="38">
        <f t="shared" si="21"/>
        <v>18</v>
      </c>
      <c r="P125" s="71">
        <v>6</v>
      </c>
      <c r="Q125" s="71">
        <v>8</v>
      </c>
      <c r="R125" s="71">
        <v>6</v>
      </c>
      <c r="S125" s="68">
        <f t="shared" si="22"/>
        <v>20</v>
      </c>
      <c r="T125" s="38">
        <f t="shared" si="23"/>
        <v>80</v>
      </c>
    </row>
    <row r="126" spans="3:20" ht="15.75" x14ac:dyDescent="0.25">
      <c r="C126" s="51" t="s">
        <v>69</v>
      </c>
      <c r="D126" s="38">
        <f t="shared" ref="D126:T126" si="24">SUM(D120:D125)</f>
        <v>6753</v>
      </c>
      <c r="E126" s="38">
        <f t="shared" si="24"/>
        <v>5258</v>
      </c>
      <c r="F126" s="38">
        <f>SUM(F120:F125)</f>
        <v>5820</v>
      </c>
      <c r="G126" s="38">
        <f t="shared" si="24"/>
        <v>17831</v>
      </c>
      <c r="H126" s="38">
        <f t="shared" si="24"/>
        <v>5250</v>
      </c>
      <c r="I126" s="38">
        <f t="shared" si="24"/>
        <v>5502</v>
      </c>
      <c r="J126" s="38">
        <f>SUM(J120:J125)</f>
        <v>5307</v>
      </c>
      <c r="K126" s="38">
        <f t="shared" si="24"/>
        <v>16059</v>
      </c>
      <c r="L126" s="38">
        <f t="shared" si="24"/>
        <v>5608</v>
      </c>
      <c r="M126" s="38">
        <f t="shared" si="24"/>
        <v>5438</v>
      </c>
      <c r="N126" s="38">
        <f t="shared" si="24"/>
        <v>5924</v>
      </c>
      <c r="O126" s="38">
        <f t="shared" si="24"/>
        <v>16970</v>
      </c>
      <c r="P126" s="38">
        <f t="shared" si="24"/>
        <v>3093</v>
      </c>
      <c r="Q126" s="38">
        <f t="shared" si="24"/>
        <v>5087</v>
      </c>
      <c r="R126" s="38">
        <f t="shared" si="24"/>
        <v>6306</v>
      </c>
      <c r="S126" s="38">
        <f t="shared" si="24"/>
        <v>14486</v>
      </c>
      <c r="T126" s="38">
        <f t="shared" si="24"/>
        <v>65346</v>
      </c>
    </row>
    <row r="127" spans="3:20" ht="15.75" x14ac:dyDescent="0.25">
      <c r="C127" s="91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</row>
    <row r="128" spans="3:20" ht="15.75" x14ac:dyDescent="0.25">
      <c r="C128" s="91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</row>
    <row r="129" spans="3:20" ht="15.75" x14ac:dyDescent="0.25">
      <c r="C129" s="91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</row>
    <row r="130" spans="3:20" ht="15.75" x14ac:dyDescent="0.25">
      <c r="C130" s="91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</row>
    <row r="131" spans="3:20" ht="15.75" x14ac:dyDescent="0.25">
      <c r="C131" s="91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</row>
    <row r="132" spans="3:20" ht="15.75" x14ac:dyDescent="0.25">
      <c r="C132" s="91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</row>
    <row r="133" spans="3:20" ht="15.75" x14ac:dyDescent="0.25">
      <c r="C133" s="91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</row>
    <row r="134" spans="3:20" ht="15.75" x14ac:dyDescent="0.25">
      <c r="C134" s="91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</row>
    <row r="135" spans="3:20" ht="15.75" x14ac:dyDescent="0.25">
      <c r="C135" s="91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</row>
    <row r="136" spans="3:20" ht="15.75" x14ac:dyDescent="0.25">
      <c r="C136" s="91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</row>
    <row r="137" spans="3:20" ht="15.75" x14ac:dyDescent="0.25">
      <c r="C137" s="91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</row>
    <row r="138" spans="3:20" ht="15.75" x14ac:dyDescent="0.25">
      <c r="C138" s="91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</row>
    <row r="139" spans="3:20" ht="15.75" x14ac:dyDescent="0.25">
      <c r="C139" s="91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</row>
    <row r="140" spans="3:20" ht="15.75" x14ac:dyDescent="0.25">
      <c r="C140" s="91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</row>
    <row r="141" spans="3:20" ht="15.75" x14ac:dyDescent="0.25">
      <c r="C141" s="91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</row>
    <row r="142" spans="3:20" ht="15.75" x14ac:dyDescent="0.25">
      <c r="C142" s="91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</row>
    <row r="143" spans="3:20" ht="15.75" x14ac:dyDescent="0.25">
      <c r="C143" s="91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</row>
    <row r="144" spans="3:20" ht="15.75" x14ac:dyDescent="0.25">
      <c r="C144" s="91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</row>
    <row r="145" spans="3:20" ht="15.75" x14ac:dyDescent="0.25">
      <c r="C145" s="91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</row>
    <row r="146" spans="3:20" ht="16.5" thickBot="1" x14ac:dyDescent="0.3">
      <c r="C146" s="91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</row>
    <row r="147" spans="3:20" ht="15.75" x14ac:dyDescent="0.25">
      <c r="C147" s="96" t="s">
        <v>77</v>
      </c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8"/>
    </row>
    <row r="148" spans="3:20" ht="15.75" x14ac:dyDescent="0.25">
      <c r="C148" s="102" t="s">
        <v>71</v>
      </c>
      <c r="D148" s="99" t="s">
        <v>2</v>
      </c>
      <c r="E148" s="99"/>
      <c r="F148" s="99"/>
      <c r="G148" s="99"/>
      <c r="H148" s="99" t="s">
        <v>3</v>
      </c>
      <c r="I148" s="99"/>
      <c r="J148" s="99"/>
      <c r="K148" s="99"/>
      <c r="L148" s="99" t="s">
        <v>4</v>
      </c>
      <c r="M148" s="99"/>
      <c r="N148" s="99"/>
      <c r="O148" s="99"/>
      <c r="P148" s="99" t="s">
        <v>5</v>
      </c>
      <c r="Q148" s="99"/>
      <c r="R148" s="99"/>
      <c r="S148" s="99"/>
      <c r="T148" s="100" t="s">
        <v>6</v>
      </c>
    </row>
    <row r="149" spans="3:20" ht="16.5" thickBot="1" x14ac:dyDescent="0.3">
      <c r="C149" s="103"/>
      <c r="D149" s="50" t="s">
        <v>7</v>
      </c>
      <c r="E149" s="50" t="s">
        <v>8</v>
      </c>
      <c r="F149" s="50" t="s">
        <v>9</v>
      </c>
      <c r="G149" s="50" t="s">
        <v>10</v>
      </c>
      <c r="H149" s="50" t="s">
        <v>11</v>
      </c>
      <c r="I149" s="50" t="s">
        <v>12</v>
      </c>
      <c r="J149" s="50" t="s">
        <v>13</v>
      </c>
      <c r="K149" s="50" t="s">
        <v>14</v>
      </c>
      <c r="L149" s="50" t="s">
        <v>15</v>
      </c>
      <c r="M149" s="50" t="s">
        <v>16</v>
      </c>
      <c r="N149" s="50" t="s">
        <v>17</v>
      </c>
      <c r="O149" s="50" t="s">
        <v>18</v>
      </c>
      <c r="P149" s="50" t="s">
        <v>19</v>
      </c>
      <c r="Q149" s="50" t="s">
        <v>20</v>
      </c>
      <c r="R149" s="50" t="s">
        <v>21</v>
      </c>
      <c r="S149" s="50" t="s">
        <v>22</v>
      </c>
      <c r="T149" s="101"/>
    </row>
    <row r="150" spans="3:20" ht="15.75" x14ac:dyDescent="0.25">
      <c r="C150" s="5" t="s">
        <v>30</v>
      </c>
      <c r="D150" s="22">
        <v>184</v>
      </c>
      <c r="E150" s="22">
        <v>172</v>
      </c>
      <c r="F150" s="22">
        <v>188</v>
      </c>
      <c r="G150" s="38">
        <f>+SUM(D150:F150)</f>
        <v>544</v>
      </c>
      <c r="H150" s="27">
        <v>152</v>
      </c>
      <c r="I150" s="27">
        <v>185</v>
      </c>
      <c r="J150" s="41">
        <v>165</v>
      </c>
      <c r="K150" s="38">
        <f>SUM(H150:J150)</f>
        <v>502</v>
      </c>
      <c r="L150" s="22">
        <v>182</v>
      </c>
      <c r="M150" s="22">
        <v>186</v>
      </c>
      <c r="N150" s="22">
        <v>175</v>
      </c>
      <c r="O150" s="38">
        <f>SUM(L150:N150)</f>
        <v>543</v>
      </c>
      <c r="P150" s="68">
        <v>212</v>
      </c>
      <c r="Q150" s="68">
        <v>173</v>
      </c>
      <c r="R150" s="68">
        <v>192</v>
      </c>
      <c r="S150" s="68">
        <f>SUM(P150:R150)</f>
        <v>577</v>
      </c>
      <c r="T150" s="38">
        <f t="shared" ref="T150:T155" si="25">SUM(G150,O150,K150, S150)</f>
        <v>2166</v>
      </c>
    </row>
    <row r="151" spans="3:20" ht="15.75" x14ac:dyDescent="0.25">
      <c r="C151" s="5" t="s">
        <v>60</v>
      </c>
      <c r="D151" s="22">
        <v>2</v>
      </c>
      <c r="E151" s="22">
        <v>0</v>
      </c>
      <c r="F151" s="22">
        <v>1</v>
      </c>
      <c r="G151" s="38">
        <f t="shared" ref="G151:G155" si="26">+SUM(D151:F151)</f>
        <v>3</v>
      </c>
      <c r="H151" s="35">
        <v>1</v>
      </c>
      <c r="I151" s="35">
        <v>1</v>
      </c>
      <c r="J151" s="42">
        <v>1</v>
      </c>
      <c r="K151" s="38">
        <f t="shared" ref="K151:K155" si="27">SUM(H151:J151)</f>
        <v>3</v>
      </c>
      <c r="L151" s="22">
        <v>4</v>
      </c>
      <c r="M151" s="22">
        <v>1</v>
      </c>
      <c r="N151" s="22">
        <v>1</v>
      </c>
      <c r="O151" s="38">
        <f t="shared" ref="O151:O155" si="28">SUM(L151:N151)</f>
        <v>6</v>
      </c>
      <c r="P151" s="84">
        <v>24</v>
      </c>
      <c r="Q151" s="84">
        <v>2390</v>
      </c>
      <c r="R151" s="84">
        <v>1</v>
      </c>
      <c r="S151" s="68">
        <f t="shared" ref="S151:S155" si="29">SUM(P151:R151)</f>
        <v>2415</v>
      </c>
      <c r="T151" s="38">
        <f t="shared" si="25"/>
        <v>2427</v>
      </c>
    </row>
    <row r="152" spans="3:20" ht="15.75" x14ac:dyDescent="0.25">
      <c r="C152" s="5" t="s">
        <v>61</v>
      </c>
      <c r="D152" s="22">
        <v>2230</v>
      </c>
      <c r="E152" s="22">
        <v>1949</v>
      </c>
      <c r="F152" s="22">
        <v>2294</v>
      </c>
      <c r="G152" s="38">
        <f t="shared" si="26"/>
        <v>6473</v>
      </c>
      <c r="H152" s="35">
        <v>1825</v>
      </c>
      <c r="I152" s="35">
        <v>2055</v>
      </c>
      <c r="J152" s="43">
        <v>2079</v>
      </c>
      <c r="K152" s="38">
        <f t="shared" si="27"/>
        <v>5959</v>
      </c>
      <c r="L152" s="22">
        <v>2198</v>
      </c>
      <c r="M152" s="22">
        <v>2164</v>
      </c>
      <c r="N152" s="22">
        <v>2385</v>
      </c>
      <c r="O152" s="38">
        <f t="shared" si="28"/>
        <v>6747</v>
      </c>
      <c r="P152" s="84">
        <v>2181</v>
      </c>
      <c r="Q152" s="84">
        <v>2062</v>
      </c>
      <c r="R152" s="84">
        <v>2729</v>
      </c>
      <c r="S152" s="68">
        <f t="shared" si="29"/>
        <v>6972</v>
      </c>
      <c r="T152" s="38">
        <f t="shared" si="25"/>
        <v>26151</v>
      </c>
    </row>
    <row r="153" spans="3:20" ht="15.75" x14ac:dyDescent="0.25">
      <c r="C153" s="5" t="s">
        <v>62</v>
      </c>
      <c r="D153" s="22">
        <v>316</v>
      </c>
      <c r="E153" s="22">
        <v>283</v>
      </c>
      <c r="F153" s="22">
        <v>320</v>
      </c>
      <c r="G153" s="38">
        <f>+SUM(D153:F153)</f>
        <v>919</v>
      </c>
      <c r="H153" s="27">
        <v>240</v>
      </c>
      <c r="I153" s="27">
        <v>360</v>
      </c>
      <c r="J153" s="44">
        <v>347</v>
      </c>
      <c r="K153" s="38">
        <f t="shared" si="27"/>
        <v>947</v>
      </c>
      <c r="L153" s="22">
        <v>304</v>
      </c>
      <c r="M153" s="22">
        <v>346</v>
      </c>
      <c r="N153" s="22">
        <v>344</v>
      </c>
      <c r="O153" s="38">
        <f t="shared" si="28"/>
        <v>994</v>
      </c>
      <c r="P153" s="71">
        <v>590</v>
      </c>
      <c r="Q153" s="71">
        <v>288</v>
      </c>
      <c r="R153" s="71">
        <v>361</v>
      </c>
      <c r="S153" s="68">
        <f t="shared" si="29"/>
        <v>1239</v>
      </c>
      <c r="T153" s="38">
        <f t="shared" si="25"/>
        <v>4099</v>
      </c>
    </row>
    <row r="154" spans="3:20" ht="15.75" x14ac:dyDescent="0.25">
      <c r="C154" s="5" t="s">
        <v>63</v>
      </c>
      <c r="D154" s="22">
        <v>39</v>
      </c>
      <c r="E154" s="22">
        <v>32</v>
      </c>
      <c r="F154" s="22">
        <v>28</v>
      </c>
      <c r="G154" s="38">
        <f t="shared" si="26"/>
        <v>99</v>
      </c>
      <c r="H154" s="35">
        <v>39</v>
      </c>
      <c r="I154" s="35">
        <v>41</v>
      </c>
      <c r="J154" s="36">
        <v>39</v>
      </c>
      <c r="K154" s="38">
        <f t="shared" si="27"/>
        <v>119</v>
      </c>
      <c r="L154" s="22">
        <v>42</v>
      </c>
      <c r="M154" s="22">
        <v>42</v>
      </c>
      <c r="N154" s="22">
        <v>46</v>
      </c>
      <c r="O154" s="38">
        <f t="shared" si="28"/>
        <v>130</v>
      </c>
      <c r="P154" s="84">
        <v>88</v>
      </c>
      <c r="Q154" s="84">
        <v>30</v>
      </c>
      <c r="R154" s="84">
        <v>42</v>
      </c>
      <c r="S154" s="68">
        <f t="shared" si="29"/>
        <v>160</v>
      </c>
      <c r="T154" s="38">
        <f t="shared" si="25"/>
        <v>508</v>
      </c>
    </row>
    <row r="155" spans="3:20" ht="15.75" x14ac:dyDescent="0.25">
      <c r="C155" s="5" t="s">
        <v>64</v>
      </c>
      <c r="D155" s="22">
        <v>2</v>
      </c>
      <c r="E155" s="22">
        <v>1</v>
      </c>
      <c r="F155" s="22">
        <v>1</v>
      </c>
      <c r="G155" s="38">
        <f t="shared" si="26"/>
        <v>4</v>
      </c>
      <c r="H155" s="27">
        <v>3</v>
      </c>
      <c r="I155" s="27">
        <v>1</v>
      </c>
      <c r="J155" s="37">
        <v>1</v>
      </c>
      <c r="K155" s="38">
        <f t="shared" si="27"/>
        <v>5</v>
      </c>
      <c r="L155" s="22">
        <v>6</v>
      </c>
      <c r="M155" s="22">
        <v>3</v>
      </c>
      <c r="N155" s="22">
        <v>5</v>
      </c>
      <c r="O155" s="38">
        <f t="shared" si="28"/>
        <v>14</v>
      </c>
      <c r="P155" s="71">
        <v>6</v>
      </c>
      <c r="Q155" s="71">
        <v>9</v>
      </c>
      <c r="R155" s="71">
        <v>1</v>
      </c>
      <c r="S155" s="68">
        <f t="shared" si="29"/>
        <v>16</v>
      </c>
      <c r="T155" s="38">
        <f t="shared" si="25"/>
        <v>39</v>
      </c>
    </row>
    <row r="156" spans="3:20" ht="15.75" x14ac:dyDescent="0.25">
      <c r="C156" s="51" t="s">
        <v>69</v>
      </c>
      <c r="D156" s="38">
        <f t="shared" ref="D156:T156" si="30">SUM(D150:D155)</f>
        <v>2773</v>
      </c>
      <c r="E156" s="38">
        <f>SUM(E150:E155)</f>
        <v>2437</v>
      </c>
      <c r="F156" s="38">
        <f t="shared" si="30"/>
        <v>2832</v>
      </c>
      <c r="G156" s="38">
        <f t="shared" si="30"/>
        <v>8042</v>
      </c>
      <c r="H156" s="38">
        <f t="shared" si="30"/>
        <v>2260</v>
      </c>
      <c r="I156" s="38">
        <f t="shared" si="30"/>
        <v>2643</v>
      </c>
      <c r="J156" s="38">
        <f t="shared" si="30"/>
        <v>2632</v>
      </c>
      <c r="K156" s="38">
        <f t="shared" si="30"/>
        <v>7535</v>
      </c>
      <c r="L156" s="38">
        <f t="shared" si="30"/>
        <v>2736</v>
      </c>
      <c r="M156" s="38">
        <f t="shared" si="30"/>
        <v>2742</v>
      </c>
      <c r="N156" s="38">
        <f t="shared" si="30"/>
        <v>2956</v>
      </c>
      <c r="O156" s="38">
        <f t="shared" si="30"/>
        <v>8434</v>
      </c>
      <c r="P156" s="38">
        <f t="shared" si="30"/>
        <v>3101</v>
      </c>
      <c r="Q156" s="38">
        <f t="shared" si="30"/>
        <v>4952</v>
      </c>
      <c r="R156" s="38">
        <f t="shared" si="30"/>
        <v>3326</v>
      </c>
      <c r="S156" s="38">
        <f t="shared" si="30"/>
        <v>11379</v>
      </c>
      <c r="T156" s="38">
        <f t="shared" si="30"/>
        <v>35390</v>
      </c>
    </row>
    <row r="157" spans="3:20" ht="15.75" x14ac:dyDescent="0.25">
      <c r="C157" s="91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</row>
    <row r="158" spans="3:20" ht="15.75" x14ac:dyDescent="0.25">
      <c r="C158" s="91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</row>
    <row r="159" spans="3:20" ht="15.75" x14ac:dyDescent="0.25">
      <c r="C159" s="91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</row>
    <row r="160" spans="3:20" ht="15.75" x14ac:dyDescent="0.25">
      <c r="C160" s="91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</row>
    <row r="161" spans="3:20" ht="15.75" x14ac:dyDescent="0.25">
      <c r="C161" s="91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</row>
    <row r="162" spans="3:20" ht="15.75" x14ac:dyDescent="0.25">
      <c r="C162" s="91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</row>
    <row r="163" spans="3:20" ht="15.75" x14ac:dyDescent="0.25">
      <c r="C163" s="91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</row>
    <row r="164" spans="3:20" ht="15.75" x14ac:dyDescent="0.25">
      <c r="C164" s="91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</row>
    <row r="165" spans="3:20" ht="15.75" x14ac:dyDescent="0.25">
      <c r="C165" s="91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</row>
    <row r="166" spans="3:20" ht="15.75" x14ac:dyDescent="0.25">
      <c r="C166" s="91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</row>
    <row r="167" spans="3:20" ht="15.75" x14ac:dyDescent="0.25"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</row>
    <row r="168" spans="3:20" ht="15.75" x14ac:dyDescent="0.25">
      <c r="C168" s="91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</row>
    <row r="169" spans="3:20" ht="15.75" x14ac:dyDescent="0.25">
      <c r="C169" s="91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</row>
    <row r="170" spans="3:20" ht="15.75" x14ac:dyDescent="0.25">
      <c r="C170" s="91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</row>
    <row r="171" spans="3:20" ht="15.75" x14ac:dyDescent="0.25">
      <c r="C171" s="91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</row>
    <row r="172" spans="3:20" ht="15.75" x14ac:dyDescent="0.25">
      <c r="C172" s="91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</row>
    <row r="173" spans="3:20" ht="15.75" x14ac:dyDescent="0.25">
      <c r="C173" s="91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</row>
    <row r="174" spans="3:20" ht="16.5" thickBot="1" x14ac:dyDescent="0.3">
      <c r="C174" s="3"/>
      <c r="D174" s="4"/>
      <c r="E174" s="4"/>
      <c r="F174" s="4"/>
      <c r="G174" s="9"/>
      <c r="H174" s="4"/>
      <c r="I174" s="4"/>
      <c r="J174" s="4"/>
      <c r="K174" s="9"/>
      <c r="L174" s="4"/>
      <c r="M174" s="4"/>
      <c r="N174" s="4"/>
      <c r="O174" s="9"/>
      <c r="P174" s="82"/>
      <c r="Q174" s="82"/>
      <c r="R174" s="82"/>
      <c r="S174" s="83"/>
    </row>
    <row r="175" spans="3:20" ht="15.75" x14ac:dyDescent="0.25">
      <c r="C175" s="96" t="s">
        <v>78</v>
      </c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8"/>
    </row>
    <row r="176" spans="3:20" ht="15.75" x14ac:dyDescent="0.25">
      <c r="C176" s="102" t="s">
        <v>71</v>
      </c>
      <c r="D176" s="99" t="s">
        <v>2</v>
      </c>
      <c r="E176" s="99"/>
      <c r="F176" s="99"/>
      <c r="G176" s="99"/>
      <c r="H176" s="99" t="s">
        <v>3</v>
      </c>
      <c r="I176" s="99"/>
      <c r="J176" s="99"/>
      <c r="K176" s="99"/>
      <c r="L176" s="99" t="s">
        <v>4</v>
      </c>
      <c r="M176" s="99"/>
      <c r="N176" s="99"/>
      <c r="O176" s="99"/>
      <c r="P176" s="99" t="s">
        <v>5</v>
      </c>
      <c r="Q176" s="99"/>
      <c r="R176" s="99"/>
      <c r="S176" s="99"/>
      <c r="T176" s="100" t="s">
        <v>6</v>
      </c>
    </row>
    <row r="177" spans="3:20" ht="16.5" thickBot="1" x14ac:dyDescent="0.3">
      <c r="C177" s="103"/>
      <c r="D177" s="50" t="s">
        <v>7</v>
      </c>
      <c r="E177" s="50" t="s">
        <v>8</v>
      </c>
      <c r="F177" s="50" t="s">
        <v>9</v>
      </c>
      <c r="G177" s="50" t="s">
        <v>10</v>
      </c>
      <c r="H177" s="50" t="s">
        <v>11</v>
      </c>
      <c r="I177" s="50" t="s">
        <v>12</v>
      </c>
      <c r="J177" s="50" t="s">
        <v>13</v>
      </c>
      <c r="K177" s="50" t="s">
        <v>14</v>
      </c>
      <c r="L177" s="50" t="s">
        <v>15</v>
      </c>
      <c r="M177" s="50" t="s">
        <v>16</v>
      </c>
      <c r="N177" s="50" t="s">
        <v>17</v>
      </c>
      <c r="O177" s="50" t="s">
        <v>18</v>
      </c>
      <c r="P177" s="50" t="s">
        <v>19</v>
      </c>
      <c r="Q177" s="50" t="s">
        <v>20</v>
      </c>
      <c r="R177" s="50" t="s">
        <v>21</v>
      </c>
      <c r="S177" s="50" t="s">
        <v>22</v>
      </c>
      <c r="T177" s="101"/>
    </row>
    <row r="178" spans="3:20" ht="15.75" x14ac:dyDescent="0.25">
      <c r="C178" s="5" t="s">
        <v>30</v>
      </c>
      <c r="D178" s="22">
        <v>172</v>
      </c>
      <c r="E178" s="22">
        <v>145</v>
      </c>
      <c r="F178" s="22">
        <v>185</v>
      </c>
      <c r="G178" s="38">
        <f>+SUM(D178:F178)</f>
        <v>502</v>
      </c>
      <c r="H178" s="27">
        <v>120</v>
      </c>
      <c r="I178" s="27">
        <v>145</v>
      </c>
      <c r="J178" s="37">
        <v>142</v>
      </c>
      <c r="K178" s="38">
        <f>SUM(H178:J178)</f>
        <v>407</v>
      </c>
      <c r="L178" s="22">
        <v>149</v>
      </c>
      <c r="M178" s="22">
        <v>136</v>
      </c>
      <c r="N178" s="22">
        <v>152</v>
      </c>
      <c r="O178" s="38">
        <f>SUM(L178:N178)</f>
        <v>437</v>
      </c>
      <c r="P178" s="85">
        <v>156</v>
      </c>
      <c r="Q178" s="85">
        <v>122</v>
      </c>
      <c r="R178" s="85">
        <v>165</v>
      </c>
      <c r="S178" s="85">
        <f>SUM(P178:R178)</f>
        <v>443</v>
      </c>
      <c r="T178" s="38">
        <f t="shared" ref="T178:T183" si="31">SUM(G178,O178,K178, S178)</f>
        <v>1789</v>
      </c>
    </row>
    <row r="179" spans="3:20" ht="15.75" x14ac:dyDescent="0.25">
      <c r="C179" s="5" t="s">
        <v>60</v>
      </c>
      <c r="D179" s="22">
        <v>0</v>
      </c>
      <c r="E179" s="22">
        <v>0</v>
      </c>
      <c r="F179" s="22">
        <v>0</v>
      </c>
      <c r="G179" s="38">
        <f t="shared" ref="G179:G183" si="32">+SUM(D179:F179)</f>
        <v>0</v>
      </c>
      <c r="H179" s="22">
        <v>0</v>
      </c>
      <c r="I179" s="22">
        <v>0</v>
      </c>
      <c r="J179" s="22">
        <v>0</v>
      </c>
      <c r="K179" s="38">
        <f t="shared" ref="K179:K183" si="33">SUM(H179:J179)</f>
        <v>0</v>
      </c>
      <c r="L179" s="22">
        <v>0</v>
      </c>
      <c r="M179" s="22">
        <v>3</v>
      </c>
      <c r="N179" s="22">
        <v>1</v>
      </c>
      <c r="O179" s="38">
        <f t="shared" ref="O179:O183" si="34">SUM(L179:N179)</f>
        <v>4</v>
      </c>
      <c r="P179" s="69">
        <v>2</v>
      </c>
      <c r="Q179" s="69">
        <v>2</v>
      </c>
      <c r="R179" s="69">
        <v>0</v>
      </c>
      <c r="S179" s="68">
        <f t="shared" ref="S179:S183" si="35">SUM(P179:R179)</f>
        <v>4</v>
      </c>
      <c r="T179" s="38">
        <f t="shared" si="31"/>
        <v>8</v>
      </c>
    </row>
    <row r="180" spans="3:20" ht="15.75" x14ac:dyDescent="0.25">
      <c r="C180" s="5" t="s">
        <v>61</v>
      </c>
      <c r="D180" s="22">
        <v>1393</v>
      </c>
      <c r="E180" s="22">
        <v>1052</v>
      </c>
      <c r="F180" s="22">
        <v>1242</v>
      </c>
      <c r="G180" s="38">
        <f t="shared" si="32"/>
        <v>3687</v>
      </c>
      <c r="H180" s="35">
        <v>940</v>
      </c>
      <c r="I180" s="35">
        <v>1075</v>
      </c>
      <c r="J180" s="36">
        <v>1045</v>
      </c>
      <c r="K180" s="38">
        <f t="shared" si="33"/>
        <v>3060</v>
      </c>
      <c r="L180" s="22">
        <v>1117</v>
      </c>
      <c r="M180" s="22">
        <v>1124</v>
      </c>
      <c r="N180" s="22">
        <v>1211</v>
      </c>
      <c r="O180" s="38">
        <f t="shared" si="34"/>
        <v>3452</v>
      </c>
      <c r="P180" s="69">
        <v>1310</v>
      </c>
      <c r="Q180" s="69">
        <v>1022</v>
      </c>
      <c r="R180" s="69">
        <v>1430</v>
      </c>
      <c r="S180" s="68">
        <f t="shared" si="35"/>
        <v>3762</v>
      </c>
      <c r="T180" s="38">
        <f t="shared" si="31"/>
        <v>13961</v>
      </c>
    </row>
    <row r="181" spans="3:20" ht="15.75" x14ac:dyDescent="0.25">
      <c r="C181" s="5" t="s">
        <v>62</v>
      </c>
      <c r="D181" s="22">
        <v>253</v>
      </c>
      <c r="E181" s="22">
        <v>191</v>
      </c>
      <c r="F181" s="22">
        <v>227</v>
      </c>
      <c r="G181" s="38">
        <f t="shared" si="32"/>
        <v>671</v>
      </c>
      <c r="H181" s="27">
        <v>195</v>
      </c>
      <c r="I181" s="27">
        <v>196</v>
      </c>
      <c r="J181" s="37">
        <v>198</v>
      </c>
      <c r="K181" s="38">
        <f t="shared" si="33"/>
        <v>589</v>
      </c>
      <c r="L181" s="22">
        <v>166</v>
      </c>
      <c r="M181" s="22">
        <v>189</v>
      </c>
      <c r="N181" s="22">
        <v>206</v>
      </c>
      <c r="O181" s="38">
        <f t="shared" si="34"/>
        <v>561</v>
      </c>
      <c r="P181" s="68">
        <v>234</v>
      </c>
      <c r="Q181" s="68">
        <v>166</v>
      </c>
      <c r="R181" s="68">
        <v>222</v>
      </c>
      <c r="S181" s="68">
        <f t="shared" si="35"/>
        <v>622</v>
      </c>
      <c r="T181" s="38">
        <f t="shared" si="31"/>
        <v>2443</v>
      </c>
    </row>
    <row r="182" spans="3:20" ht="15.75" x14ac:dyDescent="0.25">
      <c r="C182" s="5" t="s">
        <v>63</v>
      </c>
      <c r="D182" s="22">
        <v>50</v>
      </c>
      <c r="E182" s="22">
        <v>41</v>
      </c>
      <c r="F182" s="22">
        <v>43</v>
      </c>
      <c r="G182" s="38">
        <f t="shared" si="32"/>
        <v>134</v>
      </c>
      <c r="H182" s="35">
        <v>30</v>
      </c>
      <c r="I182" s="35">
        <v>28</v>
      </c>
      <c r="J182" s="36">
        <v>29</v>
      </c>
      <c r="K182" s="38">
        <f t="shared" si="33"/>
        <v>87</v>
      </c>
      <c r="L182" s="22">
        <v>44</v>
      </c>
      <c r="M182" s="22">
        <v>34</v>
      </c>
      <c r="N182" s="22">
        <v>38</v>
      </c>
      <c r="O182" s="38">
        <f t="shared" si="34"/>
        <v>116</v>
      </c>
      <c r="P182" s="69">
        <v>54</v>
      </c>
      <c r="Q182" s="69">
        <v>44</v>
      </c>
      <c r="R182" s="69">
        <v>39</v>
      </c>
      <c r="S182" s="68">
        <f t="shared" si="35"/>
        <v>137</v>
      </c>
      <c r="T182" s="38">
        <f t="shared" si="31"/>
        <v>474</v>
      </c>
    </row>
    <row r="183" spans="3:20" ht="15.75" x14ac:dyDescent="0.25">
      <c r="C183" s="5" t="s">
        <v>64</v>
      </c>
      <c r="D183" s="22">
        <v>3</v>
      </c>
      <c r="E183" s="22">
        <v>3</v>
      </c>
      <c r="F183" s="22">
        <v>1</v>
      </c>
      <c r="G183" s="38">
        <f t="shared" si="32"/>
        <v>7</v>
      </c>
      <c r="H183" s="27">
        <v>2</v>
      </c>
      <c r="I183" s="27">
        <v>3</v>
      </c>
      <c r="J183" s="37">
        <v>1</v>
      </c>
      <c r="K183" s="38">
        <f t="shared" si="33"/>
        <v>6</v>
      </c>
      <c r="L183" s="22">
        <v>2</v>
      </c>
      <c r="M183" s="22">
        <v>3</v>
      </c>
      <c r="N183" s="22">
        <v>1</v>
      </c>
      <c r="O183" s="38">
        <f t="shared" si="34"/>
        <v>6</v>
      </c>
      <c r="P183" s="68">
        <v>1</v>
      </c>
      <c r="Q183" s="68">
        <v>5</v>
      </c>
      <c r="R183" s="68">
        <v>3</v>
      </c>
      <c r="S183" s="68">
        <f t="shared" si="35"/>
        <v>9</v>
      </c>
      <c r="T183" s="38">
        <f t="shared" si="31"/>
        <v>28</v>
      </c>
    </row>
    <row r="184" spans="3:20" ht="15.75" x14ac:dyDescent="0.25">
      <c r="C184" s="51" t="s">
        <v>69</v>
      </c>
      <c r="D184" s="38">
        <f t="shared" ref="D184:T184" si="36">SUM(D178:D183)</f>
        <v>1871</v>
      </c>
      <c r="E184" s="38">
        <f t="shared" si="36"/>
        <v>1432</v>
      </c>
      <c r="F184" s="38">
        <f t="shared" si="36"/>
        <v>1698</v>
      </c>
      <c r="G184" s="38">
        <f t="shared" si="36"/>
        <v>5001</v>
      </c>
      <c r="H184" s="38">
        <f>SUM(H178:H183)</f>
        <v>1287</v>
      </c>
      <c r="I184" s="38">
        <f t="shared" si="36"/>
        <v>1447</v>
      </c>
      <c r="J184" s="38">
        <f t="shared" si="36"/>
        <v>1415</v>
      </c>
      <c r="K184" s="38">
        <f t="shared" si="36"/>
        <v>4149</v>
      </c>
      <c r="L184" s="38">
        <f t="shared" si="36"/>
        <v>1478</v>
      </c>
      <c r="M184" s="38">
        <f t="shared" si="36"/>
        <v>1489</v>
      </c>
      <c r="N184" s="38">
        <f t="shared" si="36"/>
        <v>1609</v>
      </c>
      <c r="O184" s="38">
        <f t="shared" si="36"/>
        <v>4576</v>
      </c>
      <c r="P184" s="38">
        <f t="shared" si="36"/>
        <v>1757</v>
      </c>
      <c r="Q184" s="38">
        <f t="shared" si="36"/>
        <v>1361</v>
      </c>
      <c r="R184" s="38">
        <f t="shared" si="36"/>
        <v>1859</v>
      </c>
      <c r="S184" s="38">
        <f t="shared" si="36"/>
        <v>4977</v>
      </c>
      <c r="T184" s="38">
        <f t="shared" si="36"/>
        <v>18703</v>
      </c>
    </row>
    <row r="185" spans="3:20" ht="15.75" x14ac:dyDescent="0.25">
      <c r="C185" s="91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</row>
    <row r="186" spans="3:20" ht="15.75" x14ac:dyDescent="0.25">
      <c r="C186" s="91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</row>
    <row r="187" spans="3:20" ht="15.75" x14ac:dyDescent="0.25">
      <c r="C187" s="91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</row>
    <row r="188" spans="3:20" ht="15.75" x14ac:dyDescent="0.25">
      <c r="C188" s="91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</row>
    <row r="189" spans="3:20" ht="15.75" x14ac:dyDescent="0.25">
      <c r="C189" s="91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</row>
    <row r="190" spans="3:20" ht="15.75" x14ac:dyDescent="0.25">
      <c r="C190" s="91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</row>
    <row r="191" spans="3:20" ht="15.75" x14ac:dyDescent="0.25">
      <c r="C191" s="91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</row>
    <row r="192" spans="3:20" ht="15.75" x14ac:dyDescent="0.25">
      <c r="C192" s="91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</row>
    <row r="193" spans="3:20" ht="15.75" x14ac:dyDescent="0.25">
      <c r="C193" s="91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</row>
    <row r="194" spans="3:20" ht="15.75" x14ac:dyDescent="0.25">
      <c r="C194" s="91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</row>
    <row r="195" spans="3:20" ht="15.75" x14ac:dyDescent="0.25">
      <c r="C195" s="91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</row>
    <row r="196" spans="3:20" ht="15.75" x14ac:dyDescent="0.25">
      <c r="C196" s="91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</row>
    <row r="197" spans="3:20" ht="15.75" x14ac:dyDescent="0.25">
      <c r="C197" s="3"/>
      <c r="D197" s="4"/>
      <c r="E197" s="4"/>
      <c r="F197" s="4"/>
      <c r="G197" s="9"/>
      <c r="H197" s="4"/>
      <c r="I197" s="4"/>
      <c r="J197" s="4"/>
      <c r="K197" s="9"/>
      <c r="L197" s="4"/>
      <c r="M197" s="4"/>
      <c r="N197" s="4"/>
      <c r="O197" s="9"/>
      <c r="P197" s="82"/>
      <c r="Q197" s="82"/>
      <c r="R197" s="82"/>
      <c r="S197" s="83"/>
    </row>
    <row r="198" spans="3:20" ht="15.75" x14ac:dyDescent="0.25">
      <c r="C198" s="3"/>
      <c r="D198" s="4"/>
      <c r="E198" s="4"/>
      <c r="F198" s="4"/>
      <c r="G198" s="9"/>
      <c r="H198" s="4"/>
      <c r="I198" s="4"/>
      <c r="J198" s="4"/>
      <c r="K198" s="9"/>
      <c r="L198" s="4"/>
      <c r="M198" s="4"/>
      <c r="N198" s="4"/>
      <c r="O198" s="9"/>
      <c r="P198" s="82"/>
      <c r="Q198" s="82"/>
      <c r="R198" s="82"/>
      <c r="S198" s="83"/>
    </row>
    <row r="199" spans="3:20" ht="16.5" thickBot="1" x14ac:dyDescent="0.3">
      <c r="C199" s="3"/>
      <c r="D199" s="4"/>
      <c r="E199" s="4"/>
      <c r="F199" s="4"/>
      <c r="G199" s="9"/>
      <c r="H199" s="4"/>
      <c r="I199" s="4"/>
      <c r="J199" s="4"/>
      <c r="K199" s="9"/>
      <c r="L199" s="4"/>
      <c r="M199" s="4"/>
      <c r="N199" s="4"/>
      <c r="O199" s="9"/>
      <c r="P199" s="82"/>
      <c r="Q199" s="82"/>
      <c r="R199" s="82"/>
      <c r="S199" s="83"/>
    </row>
    <row r="200" spans="3:20" ht="15.75" x14ac:dyDescent="0.25">
      <c r="C200" s="96" t="s">
        <v>79</v>
      </c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8"/>
    </row>
    <row r="201" spans="3:20" ht="15.75" x14ac:dyDescent="0.25">
      <c r="C201" s="102" t="s">
        <v>71</v>
      </c>
      <c r="D201" s="99" t="s">
        <v>2</v>
      </c>
      <c r="E201" s="99"/>
      <c r="F201" s="99"/>
      <c r="G201" s="99"/>
      <c r="H201" s="99" t="s">
        <v>3</v>
      </c>
      <c r="I201" s="99"/>
      <c r="J201" s="99"/>
      <c r="K201" s="99"/>
      <c r="L201" s="99" t="s">
        <v>4</v>
      </c>
      <c r="M201" s="99"/>
      <c r="N201" s="99"/>
      <c r="O201" s="99"/>
      <c r="P201" s="99" t="s">
        <v>5</v>
      </c>
      <c r="Q201" s="99"/>
      <c r="R201" s="99"/>
      <c r="S201" s="99"/>
      <c r="T201" s="100" t="s">
        <v>6</v>
      </c>
    </row>
    <row r="202" spans="3:20" ht="16.5" thickBot="1" x14ac:dyDescent="0.3">
      <c r="C202" s="103"/>
      <c r="D202" s="50" t="s">
        <v>7</v>
      </c>
      <c r="E202" s="50" t="s">
        <v>8</v>
      </c>
      <c r="F202" s="50" t="s">
        <v>9</v>
      </c>
      <c r="G202" s="50" t="s">
        <v>10</v>
      </c>
      <c r="H202" s="50" t="s">
        <v>11</v>
      </c>
      <c r="I202" s="50" t="s">
        <v>12</v>
      </c>
      <c r="J202" s="50" t="s">
        <v>13</v>
      </c>
      <c r="K202" s="50" t="s">
        <v>14</v>
      </c>
      <c r="L202" s="50" t="s">
        <v>15</v>
      </c>
      <c r="M202" s="50" t="s">
        <v>16</v>
      </c>
      <c r="N202" s="50" t="s">
        <v>17</v>
      </c>
      <c r="O202" s="50" t="s">
        <v>18</v>
      </c>
      <c r="P202" s="50" t="s">
        <v>19</v>
      </c>
      <c r="Q202" s="50" t="s">
        <v>20</v>
      </c>
      <c r="R202" s="50" t="s">
        <v>21</v>
      </c>
      <c r="S202" s="50" t="s">
        <v>22</v>
      </c>
      <c r="T202" s="101"/>
    </row>
    <row r="203" spans="3:20" ht="15.75" x14ac:dyDescent="0.25">
      <c r="C203" s="6" t="s">
        <v>24</v>
      </c>
      <c r="D203" s="33">
        <v>841</v>
      </c>
      <c r="E203" s="33">
        <v>920</v>
      </c>
      <c r="F203" s="33">
        <v>1092</v>
      </c>
      <c r="G203" s="34">
        <f>+SUM(D203:F203)</f>
        <v>2853</v>
      </c>
      <c r="H203" s="27">
        <v>854</v>
      </c>
      <c r="I203" s="27">
        <v>855</v>
      </c>
      <c r="J203" s="37">
        <v>816</v>
      </c>
      <c r="K203" s="34">
        <f>SUM(H203:J203)</f>
        <v>2525</v>
      </c>
      <c r="L203" s="33">
        <v>957</v>
      </c>
      <c r="M203" s="33">
        <v>968</v>
      </c>
      <c r="N203" s="33">
        <v>951</v>
      </c>
      <c r="O203" s="34">
        <f>SUM(L203:N203)</f>
        <v>2876</v>
      </c>
      <c r="P203" s="68">
        <v>1120</v>
      </c>
      <c r="Q203" s="68">
        <v>801</v>
      </c>
      <c r="R203" s="68">
        <v>880</v>
      </c>
      <c r="S203" s="68">
        <f>SUM(P203:R203)</f>
        <v>2801</v>
      </c>
      <c r="T203" s="34">
        <f t="shared" ref="T203:T213" si="37">SUM(G203,O203,K203, S203)</f>
        <v>11055</v>
      </c>
    </row>
    <row r="204" spans="3:20" ht="15.75" x14ac:dyDescent="0.25">
      <c r="C204" s="5" t="s">
        <v>26</v>
      </c>
      <c r="D204" s="33">
        <v>781</v>
      </c>
      <c r="E204" s="33">
        <v>763</v>
      </c>
      <c r="F204" s="33">
        <v>1022</v>
      </c>
      <c r="G204" s="34">
        <f t="shared" ref="G204:G213" si="38">+SUM(D204:F204)</f>
        <v>2566</v>
      </c>
      <c r="H204" s="27">
        <v>866</v>
      </c>
      <c r="I204" s="27">
        <v>918</v>
      </c>
      <c r="J204" s="37">
        <v>863</v>
      </c>
      <c r="K204" s="34">
        <f t="shared" ref="K204:K213" si="39">SUM(H204:J204)</f>
        <v>2647</v>
      </c>
      <c r="L204" s="33">
        <v>881</v>
      </c>
      <c r="M204" s="33">
        <v>853</v>
      </c>
      <c r="N204" s="33">
        <v>950</v>
      </c>
      <c r="O204" s="34">
        <f t="shared" ref="O204:O213" si="40">SUM(L204:N204)</f>
        <v>2684</v>
      </c>
      <c r="P204" s="68">
        <v>898</v>
      </c>
      <c r="Q204" s="68">
        <v>755</v>
      </c>
      <c r="R204" s="68">
        <v>938</v>
      </c>
      <c r="S204" s="68">
        <f t="shared" ref="S204:S213" si="41">SUM(P204:R204)</f>
        <v>2591</v>
      </c>
      <c r="T204" s="34">
        <f t="shared" si="37"/>
        <v>10488</v>
      </c>
    </row>
    <row r="205" spans="3:20" ht="15.75" x14ac:dyDescent="0.25">
      <c r="C205" s="5" t="s">
        <v>30</v>
      </c>
      <c r="D205" s="33">
        <v>33</v>
      </c>
      <c r="E205" s="33">
        <v>33</v>
      </c>
      <c r="F205" s="33">
        <v>51</v>
      </c>
      <c r="G205" s="34">
        <f t="shared" si="38"/>
        <v>117</v>
      </c>
      <c r="H205" s="27">
        <v>45</v>
      </c>
      <c r="I205" s="27">
        <v>45</v>
      </c>
      <c r="J205" s="37">
        <v>48</v>
      </c>
      <c r="K205" s="34">
        <f t="shared" si="39"/>
        <v>138</v>
      </c>
      <c r="L205" s="33">
        <v>55</v>
      </c>
      <c r="M205" s="33">
        <v>49</v>
      </c>
      <c r="N205" s="33">
        <v>57</v>
      </c>
      <c r="O205" s="34">
        <f t="shared" si="40"/>
        <v>161</v>
      </c>
      <c r="P205" s="68">
        <v>55</v>
      </c>
      <c r="Q205" s="68">
        <v>63</v>
      </c>
      <c r="R205" s="68">
        <v>73</v>
      </c>
      <c r="S205" s="68">
        <f>SUM(P205:R205)</f>
        <v>191</v>
      </c>
      <c r="T205" s="34">
        <f t="shared" si="37"/>
        <v>607</v>
      </c>
    </row>
    <row r="206" spans="3:20" ht="15.75" x14ac:dyDescent="0.25">
      <c r="C206" s="5" t="s">
        <v>59</v>
      </c>
      <c r="D206" s="33">
        <v>45</v>
      </c>
      <c r="E206" s="33">
        <v>52</v>
      </c>
      <c r="F206" s="33">
        <v>62</v>
      </c>
      <c r="G206" s="34">
        <f t="shared" si="38"/>
        <v>159</v>
      </c>
      <c r="H206" s="35">
        <v>63</v>
      </c>
      <c r="I206" s="35">
        <v>58</v>
      </c>
      <c r="J206" s="36">
        <v>55</v>
      </c>
      <c r="K206" s="34">
        <f t="shared" si="39"/>
        <v>176</v>
      </c>
      <c r="L206" s="33">
        <v>710</v>
      </c>
      <c r="M206" s="33">
        <v>789</v>
      </c>
      <c r="N206" s="33">
        <v>780</v>
      </c>
      <c r="O206" s="34">
        <f t="shared" si="40"/>
        <v>2279</v>
      </c>
      <c r="P206" s="68">
        <v>838</v>
      </c>
      <c r="Q206" s="68">
        <v>860</v>
      </c>
      <c r="R206" s="68">
        <v>1004</v>
      </c>
      <c r="S206" s="68">
        <f t="shared" si="41"/>
        <v>2702</v>
      </c>
      <c r="T206" s="34">
        <f t="shared" si="37"/>
        <v>5316</v>
      </c>
    </row>
    <row r="207" spans="3:20" ht="15.75" x14ac:dyDescent="0.25">
      <c r="C207" s="5" t="s">
        <v>60</v>
      </c>
      <c r="D207" s="33">
        <v>0</v>
      </c>
      <c r="E207" s="33">
        <v>0</v>
      </c>
      <c r="F207" s="33">
        <v>0</v>
      </c>
      <c r="G207" s="34">
        <f t="shared" si="38"/>
        <v>0</v>
      </c>
      <c r="H207" s="35">
        <v>0</v>
      </c>
      <c r="I207" s="33">
        <v>0</v>
      </c>
      <c r="J207" s="36">
        <v>2</v>
      </c>
      <c r="K207" s="34">
        <f t="shared" si="39"/>
        <v>2</v>
      </c>
      <c r="L207" s="33">
        <v>1</v>
      </c>
      <c r="M207" s="33">
        <v>0</v>
      </c>
      <c r="N207" s="33">
        <v>0</v>
      </c>
      <c r="O207" s="34">
        <f t="shared" si="40"/>
        <v>1</v>
      </c>
      <c r="P207" s="68">
        <v>0</v>
      </c>
      <c r="Q207" s="68">
        <v>0</v>
      </c>
      <c r="R207" s="68">
        <v>0</v>
      </c>
      <c r="S207" s="68">
        <f t="shared" si="41"/>
        <v>0</v>
      </c>
      <c r="T207" s="34">
        <f t="shared" si="37"/>
        <v>3</v>
      </c>
    </row>
    <row r="208" spans="3:20" ht="15.75" x14ac:dyDescent="0.25">
      <c r="C208" s="5" t="s">
        <v>61</v>
      </c>
      <c r="D208" s="33">
        <v>681</v>
      </c>
      <c r="E208" s="33">
        <v>564</v>
      </c>
      <c r="F208" s="33">
        <v>623</v>
      </c>
      <c r="G208" s="34">
        <f t="shared" si="38"/>
        <v>1868</v>
      </c>
      <c r="H208" s="35">
        <v>544</v>
      </c>
      <c r="I208" s="35">
        <v>563</v>
      </c>
      <c r="J208" s="36">
        <v>618</v>
      </c>
      <c r="K208" s="34">
        <f t="shared" si="39"/>
        <v>1725</v>
      </c>
      <c r="L208" s="33">
        <v>605</v>
      </c>
      <c r="M208" s="33">
        <v>695</v>
      </c>
      <c r="N208" s="33">
        <v>701</v>
      </c>
      <c r="O208" s="34">
        <f t="shared" si="40"/>
        <v>2001</v>
      </c>
      <c r="P208" s="69">
        <v>741</v>
      </c>
      <c r="Q208" s="69">
        <v>760</v>
      </c>
      <c r="R208" s="69">
        <v>900</v>
      </c>
      <c r="S208" s="68">
        <f t="shared" si="41"/>
        <v>2401</v>
      </c>
      <c r="T208" s="34">
        <f t="shared" si="37"/>
        <v>7995</v>
      </c>
    </row>
    <row r="209" spans="3:20" ht="15.75" x14ac:dyDescent="0.25">
      <c r="C209" s="5" t="s">
        <v>62</v>
      </c>
      <c r="D209" s="33">
        <v>46</v>
      </c>
      <c r="E209" s="33">
        <v>40</v>
      </c>
      <c r="F209" s="33">
        <v>46</v>
      </c>
      <c r="G209" s="34">
        <f t="shared" si="38"/>
        <v>132</v>
      </c>
      <c r="H209" s="27">
        <v>39</v>
      </c>
      <c r="I209" s="27">
        <v>51</v>
      </c>
      <c r="J209" s="37">
        <v>57</v>
      </c>
      <c r="K209" s="34">
        <f t="shared" si="39"/>
        <v>147</v>
      </c>
      <c r="L209" s="33">
        <v>46</v>
      </c>
      <c r="M209" s="33">
        <v>50</v>
      </c>
      <c r="N209" s="33">
        <v>38</v>
      </c>
      <c r="O209" s="34">
        <f t="shared" si="40"/>
        <v>134</v>
      </c>
      <c r="P209" s="68">
        <v>52</v>
      </c>
      <c r="Q209" s="68">
        <v>54</v>
      </c>
      <c r="R209" s="68">
        <v>43</v>
      </c>
      <c r="S209" s="68">
        <f t="shared" si="41"/>
        <v>149</v>
      </c>
      <c r="T209" s="34">
        <f t="shared" si="37"/>
        <v>562</v>
      </c>
    </row>
    <row r="210" spans="3:20" ht="15.75" x14ac:dyDescent="0.25">
      <c r="C210" s="5" t="s">
        <v>63</v>
      </c>
      <c r="D210" s="33">
        <v>4</v>
      </c>
      <c r="E210" s="33">
        <v>8</v>
      </c>
      <c r="F210" s="33">
        <v>4</v>
      </c>
      <c r="G210" s="34">
        <f t="shared" si="38"/>
        <v>16</v>
      </c>
      <c r="H210" s="35">
        <v>4</v>
      </c>
      <c r="I210" s="35">
        <v>5</v>
      </c>
      <c r="J210" s="36">
        <v>15</v>
      </c>
      <c r="K210" s="34">
        <f t="shared" si="39"/>
        <v>24</v>
      </c>
      <c r="L210" s="33">
        <v>6</v>
      </c>
      <c r="M210" s="33">
        <v>4</v>
      </c>
      <c r="N210" s="33">
        <v>6</v>
      </c>
      <c r="O210" s="34">
        <f t="shared" si="40"/>
        <v>16</v>
      </c>
      <c r="P210" s="68">
        <v>7</v>
      </c>
      <c r="Q210" s="68">
        <v>8</v>
      </c>
      <c r="R210" s="68">
        <v>9</v>
      </c>
      <c r="S210" s="68">
        <f t="shared" si="41"/>
        <v>24</v>
      </c>
      <c r="T210" s="34">
        <f t="shared" si="37"/>
        <v>80</v>
      </c>
    </row>
    <row r="211" spans="3:20" ht="15.75" x14ac:dyDescent="0.25">
      <c r="C211" s="5" t="s">
        <v>64</v>
      </c>
      <c r="D211" s="33">
        <v>3</v>
      </c>
      <c r="E211" s="33">
        <v>3</v>
      </c>
      <c r="F211" s="33">
        <v>1</v>
      </c>
      <c r="G211" s="34">
        <f t="shared" si="38"/>
        <v>7</v>
      </c>
      <c r="H211" s="33">
        <v>0</v>
      </c>
      <c r="I211" s="27">
        <v>1</v>
      </c>
      <c r="J211" s="33">
        <v>0</v>
      </c>
      <c r="K211" s="34">
        <f t="shared" si="39"/>
        <v>1</v>
      </c>
      <c r="L211" s="33">
        <v>0</v>
      </c>
      <c r="M211" s="33">
        <v>0</v>
      </c>
      <c r="N211" s="33">
        <v>0</v>
      </c>
      <c r="O211" s="34">
        <f t="shared" si="40"/>
        <v>0</v>
      </c>
      <c r="P211" s="68">
        <v>1</v>
      </c>
      <c r="Q211" s="68">
        <v>0</v>
      </c>
      <c r="R211" s="68">
        <v>1</v>
      </c>
      <c r="S211" s="68">
        <f t="shared" si="41"/>
        <v>2</v>
      </c>
      <c r="T211" s="34">
        <f t="shared" si="37"/>
        <v>10</v>
      </c>
    </row>
    <row r="212" spans="3:20" ht="15.75" x14ac:dyDescent="0.25">
      <c r="C212" s="5" t="s">
        <v>67</v>
      </c>
      <c r="D212" s="33">
        <v>0</v>
      </c>
      <c r="E212" s="33">
        <v>3</v>
      </c>
      <c r="F212" s="33">
        <v>0</v>
      </c>
      <c r="G212" s="34">
        <f t="shared" si="38"/>
        <v>3</v>
      </c>
      <c r="H212" s="35">
        <v>5</v>
      </c>
      <c r="I212" s="35">
        <v>4</v>
      </c>
      <c r="J212" s="53">
        <v>2</v>
      </c>
      <c r="K212" s="34">
        <f t="shared" si="39"/>
        <v>11</v>
      </c>
      <c r="L212" s="33">
        <v>2</v>
      </c>
      <c r="M212" s="33">
        <v>1</v>
      </c>
      <c r="N212" s="33">
        <v>0</v>
      </c>
      <c r="O212" s="34">
        <f t="shared" si="40"/>
        <v>3</v>
      </c>
      <c r="P212" s="68">
        <v>0</v>
      </c>
      <c r="Q212" s="68">
        <v>3</v>
      </c>
      <c r="R212" s="68">
        <v>3</v>
      </c>
      <c r="S212" s="68">
        <f t="shared" si="41"/>
        <v>6</v>
      </c>
      <c r="T212" s="34">
        <f t="shared" si="37"/>
        <v>23</v>
      </c>
    </row>
    <row r="213" spans="3:20" ht="15.75" x14ac:dyDescent="0.25">
      <c r="C213" s="5" t="s">
        <v>68</v>
      </c>
      <c r="D213" s="33">
        <v>43</v>
      </c>
      <c r="E213" s="33">
        <v>30</v>
      </c>
      <c r="F213" s="33">
        <v>0</v>
      </c>
      <c r="G213" s="34">
        <f t="shared" si="38"/>
        <v>73</v>
      </c>
      <c r="H213" s="35">
        <v>116</v>
      </c>
      <c r="I213" s="35">
        <v>173</v>
      </c>
      <c r="J213" s="33">
        <v>188</v>
      </c>
      <c r="K213" s="34">
        <f t="shared" si="39"/>
        <v>477</v>
      </c>
      <c r="L213" s="33">
        <v>209</v>
      </c>
      <c r="M213" s="33">
        <v>203</v>
      </c>
      <c r="N213" s="33">
        <v>188</v>
      </c>
      <c r="O213" s="34">
        <f t="shared" si="40"/>
        <v>600</v>
      </c>
      <c r="P213" s="69">
        <v>163</v>
      </c>
      <c r="Q213" s="69">
        <v>137</v>
      </c>
      <c r="R213" s="69">
        <v>222</v>
      </c>
      <c r="S213" s="68">
        <f t="shared" si="41"/>
        <v>522</v>
      </c>
      <c r="T213" s="34">
        <f t="shared" si="37"/>
        <v>1672</v>
      </c>
    </row>
    <row r="214" spans="3:20" ht="15.75" x14ac:dyDescent="0.25">
      <c r="C214" s="51" t="s">
        <v>69</v>
      </c>
      <c r="D214" s="34">
        <f>SUM(D203:D213)</f>
        <v>2477</v>
      </c>
      <c r="E214" s="34">
        <f t="shared" ref="E214:O214" si="42">SUM(E203:E213)</f>
        <v>2416</v>
      </c>
      <c r="F214" s="34">
        <f t="shared" si="42"/>
        <v>2901</v>
      </c>
      <c r="G214" s="34">
        <f t="shared" si="42"/>
        <v>7794</v>
      </c>
      <c r="H214" s="34">
        <f t="shared" si="42"/>
        <v>2536</v>
      </c>
      <c r="I214" s="34">
        <f t="shared" si="42"/>
        <v>2673</v>
      </c>
      <c r="J214" s="34">
        <f t="shared" si="42"/>
        <v>2664</v>
      </c>
      <c r="K214" s="34">
        <f t="shared" si="42"/>
        <v>7873</v>
      </c>
      <c r="L214" s="34">
        <f t="shared" si="42"/>
        <v>3472</v>
      </c>
      <c r="M214" s="34">
        <f t="shared" si="42"/>
        <v>3612</v>
      </c>
      <c r="N214" s="34">
        <f t="shared" si="42"/>
        <v>3671</v>
      </c>
      <c r="O214" s="34">
        <f t="shared" si="42"/>
        <v>10755</v>
      </c>
      <c r="P214" s="54">
        <f>SUM(P203:P213)</f>
        <v>3875</v>
      </c>
      <c r="Q214" s="54">
        <f t="shared" ref="Q214" si="43">SUM(Q203:Q213)</f>
        <v>3441</v>
      </c>
      <c r="R214" s="54">
        <f t="shared" ref="R214" si="44">SUM(R203:R213)</f>
        <v>4073</v>
      </c>
      <c r="S214" s="34">
        <f t="shared" ref="S214" si="45">SUM(S203:S213)</f>
        <v>11389</v>
      </c>
      <c r="T214" s="34">
        <f t="shared" ref="T214" si="46">SUM(T203:T213)</f>
        <v>37811</v>
      </c>
    </row>
    <row r="215" spans="3:20" ht="15.75" x14ac:dyDescent="0.25">
      <c r="C215" s="91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4"/>
      <c r="Q215" s="94"/>
      <c r="R215" s="94"/>
      <c r="S215" s="92"/>
      <c r="T215" s="92"/>
    </row>
    <row r="216" spans="3:20" ht="15.75" x14ac:dyDescent="0.25">
      <c r="C216" s="91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4"/>
      <c r="Q216" s="94"/>
      <c r="R216" s="94"/>
      <c r="S216" s="92"/>
      <c r="T216" s="92"/>
    </row>
    <row r="217" spans="3:20" ht="15.75" x14ac:dyDescent="0.25">
      <c r="C217" s="91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4"/>
      <c r="Q217" s="94"/>
      <c r="R217" s="94"/>
      <c r="S217" s="92"/>
      <c r="T217" s="92"/>
    </row>
    <row r="218" spans="3:20" ht="15.75" x14ac:dyDescent="0.25">
      <c r="C218" s="91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4"/>
      <c r="Q218" s="94"/>
      <c r="R218" s="94"/>
      <c r="S218" s="92"/>
      <c r="T218" s="92"/>
    </row>
    <row r="219" spans="3:20" ht="15.75" x14ac:dyDescent="0.25">
      <c r="C219" s="91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4"/>
      <c r="Q219" s="94"/>
      <c r="R219" s="94"/>
      <c r="S219" s="92"/>
      <c r="T219" s="92"/>
    </row>
    <row r="220" spans="3:20" ht="15.75" x14ac:dyDescent="0.25">
      <c r="C220" s="91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4"/>
      <c r="Q220" s="94"/>
      <c r="R220" s="94"/>
      <c r="S220" s="92"/>
      <c r="T220" s="92"/>
    </row>
    <row r="221" spans="3:20" ht="15.75" x14ac:dyDescent="0.25">
      <c r="C221" s="91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4"/>
      <c r="Q221" s="94"/>
      <c r="R221" s="94"/>
      <c r="S221" s="92"/>
      <c r="T221" s="92"/>
    </row>
    <row r="222" spans="3:20" ht="15.75" x14ac:dyDescent="0.25">
      <c r="C222" s="91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4"/>
      <c r="Q222" s="94"/>
      <c r="R222" s="94"/>
      <c r="S222" s="92"/>
      <c r="T222" s="92"/>
    </row>
    <row r="223" spans="3:20" ht="15.75" x14ac:dyDescent="0.25">
      <c r="C223" s="91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4"/>
      <c r="Q223" s="94"/>
      <c r="R223" s="94"/>
      <c r="S223" s="92"/>
      <c r="T223" s="92"/>
    </row>
    <row r="224" spans="3:20" ht="15.75" x14ac:dyDescent="0.25">
      <c r="C224" s="91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4"/>
      <c r="Q224" s="94"/>
      <c r="R224" s="94"/>
      <c r="S224" s="92"/>
      <c r="T224" s="92"/>
    </row>
    <row r="225" spans="3:20" ht="15.75" x14ac:dyDescent="0.25">
      <c r="C225" s="91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4"/>
      <c r="Q225" s="94"/>
      <c r="R225" s="94"/>
      <c r="S225" s="92"/>
      <c r="T225" s="92"/>
    </row>
    <row r="226" spans="3:20" ht="15.75" x14ac:dyDescent="0.25">
      <c r="C226" s="91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4"/>
      <c r="Q226" s="94"/>
      <c r="R226" s="94"/>
      <c r="S226" s="92"/>
      <c r="T226" s="92"/>
    </row>
    <row r="227" spans="3:20" ht="15.75" x14ac:dyDescent="0.25">
      <c r="C227" s="91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4"/>
      <c r="Q227" s="94"/>
      <c r="R227" s="94"/>
      <c r="S227" s="92"/>
      <c r="T227" s="92"/>
    </row>
    <row r="228" spans="3:20" ht="15.75" x14ac:dyDescent="0.25">
      <c r="C228" s="91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4"/>
      <c r="Q228" s="94"/>
      <c r="R228" s="94"/>
      <c r="S228" s="92"/>
      <c r="T228" s="92"/>
    </row>
    <row r="229" spans="3:20" ht="15.75" x14ac:dyDescent="0.25">
      <c r="C229" s="91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4"/>
      <c r="Q229" s="94"/>
      <c r="R229" s="94"/>
      <c r="S229" s="92"/>
      <c r="T229" s="92"/>
    </row>
    <row r="230" spans="3:20" ht="15.75" x14ac:dyDescent="0.25">
      <c r="C230" s="91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4"/>
      <c r="Q230" s="94"/>
      <c r="R230" s="94"/>
      <c r="S230" s="92"/>
      <c r="T230" s="92"/>
    </row>
    <row r="231" spans="3:20" ht="15.75" x14ac:dyDescent="0.25">
      <c r="C231" s="3"/>
      <c r="D231" s="4"/>
      <c r="E231" s="4"/>
      <c r="F231" s="4"/>
      <c r="G231" s="9"/>
      <c r="H231" s="4"/>
      <c r="I231" s="4"/>
      <c r="J231" s="4"/>
      <c r="K231" s="9"/>
      <c r="L231" s="4"/>
      <c r="M231" s="4"/>
      <c r="N231" s="4"/>
      <c r="O231" s="9"/>
      <c r="P231" s="82"/>
      <c r="Q231" s="82"/>
      <c r="R231" s="82"/>
      <c r="S231" s="83"/>
    </row>
    <row r="232" spans="3:20" ht="16.5" thickBot="1" x14ac:dyDescent="0.3">
      <c r="C232" s="3"/>
      <c r="D232" s="4"/>
      <c r="E232" s="4"/>
      <c r="F232" s="4"/>
      <c r="G232" s="9"/>
      <c r="H232" s="4"/>
      <c r="I232" s="4"/>
      <c r="J232" s="4"/>
      <c r="K232" s="9"/>
      <c r="L232" s="4"/>
      <c r="M232" s="4"/>
      <c r="N232" s="4"/>
      <c r="O232" s="9"/>
      <c r="P232" s="82"/>
      <c r="Q232" s="82"/>
      <c r="R232" s="82"/>
      <c r="S232" s="83"/>
    </row>
    <row r="233" spans="3:20" ht="15.75" x14ac:dyDescent="0.25">
      <c r="C233" s="96" t="s">
        <v>80</v>
      </c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8"/>
    </row>
    <row r="234" spans="3:20" ht="15.75" x14ac:dyDescent="0.25">
      <c r="C234" s="102" t="s">
        <v>71</v>
      </c>
      <c r="D234" s="99" t="s">
        <v>2</v>
      </c>
      <c r="E234" s="99"/>
      <c r="F234" s="99"/>
      <c r="G234" s="99"/>
      <c r="H234" s="99" t="s">
        <v>3</v>
      </c>
      <c r="I234" s="99"/>
      <c r="J234" s="99"/>
      <c r="K234" s="99"/>
      <c r="L234" s="99" t="s">
        <v>4</v>
      </c>
      <c r="M234" s="99"/>
      <c r="N234" s="99"/>
      <c r="O234" s="99"/>
      <c r="P234" s="99" t="s">
        <v>5</v>
      </c>
      <c r="Q234" s="99"/>
      <c r="R234" s="99"/>
      <c r="S234" s="99"/>
      <c r="T234" s="100" t="s">
        <v>6</v>
      </c>
    </row>
    <row r="235" spans="3:20" ht="16.5" thickBot="1" x14ac:dyDescent="0.3">
      <c r="C235" s="103"/>
      <c r="D235" s="50" t="s">
        <v>7</v>
      </c>
      <c r="E235" s="50" t="s">
        <v>8</v>
      </c>
      <c r="F235" s="50" t="s">
        <v>9</v>
      </c>
      <c r="G235" s="50" t="s">
        <v>10</v>
      </c>
      <c r="H235" s="50" t="s">
        <v>11</v>
      </c>
      <c r="I235" s="50" t="s">
        <v>12</v>
      </c>
      <c r="J235" s="50" t="s">
        <v>13</v>
      </c>
      <c r="K235" s="50" t="s">
        <v>14</v>
      </c>
      <c r="L235" s="50" t="s">
        <v>15</v>
      </c>
      <c r="M235" s="50" t="s">
        <v>16</v>
      </c>
      <c r="N235" s="50" t="s">
        <v>17</v>
      </c>
      <c r="O235" s="50" t="s">
        <v>18</v>
      </c>
      <c r="P235" s="50" t="s">
        <v>19</v>
      </c>
      <c r="Q235" s="50" t="s">
        <v>20</v>
      </c>
      <c r="R235" s="50" t="s">
        <v>21</v>
      </c>
      <c r="S235" s="50" t="s">
        <v>22</v>
      </c>
      <c r="T235" s="101"/>
    </row>
    <row r="236" spans="3:20" ht="15.75" x14ac:dyDescent="0.25">
      <c r="C236" s="6" t="s">
        <v>24</v>
      </c>
      <c r="D236" s="33">
        <v>1403</v>
      </c>
      <c r="E236" s="33">
        <v>1410</v>
      </c>
      <c r="F236" s="33">
        <v>1594</v>
      </c>
      <c r="G236" s="34">
        <f>+SUM(D236:F236)</f>
        <v>4407</v>
      </c>
      <c r="H236" s="27">
        <v>1054</v>
      </c>
      <c r="I236" s="27">
        <v>1297</v>
      </c>
      <c r="J236" s="37">
        <v>1313</v>
      </c>
      <c r="K236" s="34">
        <f>SUM(H236:J236)</f>
        <v>3664</v>
      </c>
      <c r="L236" s="33">
        <v>1436</v>
      </c>
      <c r="M236" s="33">
        <v>1316</v>
      </c>
      <c r="N236" s="33">
        <v>1309</v>
      </c>
      <c r="O236" s="34">
        <f>SUM(L236:N236)</f>
        <v>4061</v>
      </c>
      <c r="P236" s="68">
        <v>1201</v>
      </c>
      <c r="Q236" s="68">
        <v>1007</v>
      </c>
      <c r="R236" s="68">
        <v>960</v>
      </c>
      <c r="S236" s="68">
        <f>SUM(P236:R236)</f>
        <v>3168</v>
      </c>
      <c r="T236" s="34">
        <f>SUM(G236,O236,K236, S236)</f>
        <v>15300</v>
      </c>
    </row>
    <row r="237" spans="3:20" ht="15.75" x14ac:dyDescent="0.25">
      <c r="C237" s="5" t="s">
        <v>26</v>
      </c>
      <c r="D237" s="33">
        <v>1040</v>
      </c>
      <c r="E237" s="33">
        <v>1196</v>
      </c>
      <c r="F237" s="33">
        <v>1468</v>
      </c>
      <c r="G237" s="34">
        <f t="shared" ref="G237:G247" si="47">+SUM(D237:F237)</f>
        <v>3704</v>
      </c>
      <c r="H237" s="27">
        <v>1044</v>
      </c>
      <c r="I237" s="27">
        <v>1169</v>
      </c>
      <c r="J237" s="37">
        <v>1191</v>
      </c>
      <c r="K237" s="34">
        <f t="shared" ref="K237:K252" si="48">SUM(H237:J237)</f>
        <v>3404</v>
      </c>
      <c r="L237" s="33">
        <v>1164</v>
      </c>
      <c r="M237" s="33">
        <v>1202</v>
      </c>
      <c r="N237" s="33">
        <v>1165</v>
      </c>
      <c r="O237" s="34">
        <f t="shared" ref="O237:O252" si="49">SUM(L237:N237)</f>
        <v>3531</v>
      </c>
      <c r="P237" s="68">
        <v>1146</v>
      </c>
      <c r="Q237" s="68">
        <v>931</v>
      </c>
      <c r="R237" s="68">
        <v>981</v>
      </c>
      <c r="S237" s="68">
        <f t="shared" ref="S237:S252" si="50">SUM(P237:R237)</f>
        <v>3058</v>
      </c>
      <c r="T237" s="34">
        <f t="shared" ref="T237:T246" si="51">SUM(G237,O237,K237, S237)</f>
        <v>13697</v>
      </c>
    </row>
    <row r="238" spans="3:20" ht="15.75" x14ac:dyDescent="0.25">
      <c r="C238" s="5" t="s">
        <v>30</v>
      </c>
      <c r="D238" s="33">
        <v>164</v>
      </c>
      <c r="E238" s="33">
        <v>126</v>
      </c>
      <c r="F238" s="33">
        <v>187</v>
      </c>
      <c r="G238" s="34">
        <f t="shared" si="47"/>
        <v>477</v>
      </c>
      <c r="H238" s="27">
        <v>144</v>
      </c>
      <c r="I238" s="27">
        <v>166</v>
      </c>
      <c r="J238" s="37">
        <v>137</v>
      </c>
      <c r="K238" s="34">
        <f t="shared" si="48"/>
        <v>447</v>
      </c>
      <c r="L238" s="33">
        <v>146</v>
      </c>
      <c r="M238" s="33">
        <v>175</v>
      </c>
      <c r="N238" s="33">
        <v>148</v>
      </c>
      <c r="O238" s="34">
        <f t="shared" si="49"/>
        <v>469</v>
      </c>
      <c r="P238" s="68">
        <v>166</v>
      </c>
      <c r="Q238" s="68">
        <v>173</v>
      </c>
      <c r="R238" s="68">
        <v>172</v>
      </c>
      <c r="S238" s="68">
        <f>SUM(P238:R238)</f>
        <v>511</v>
      </c>
      <c r="T238" s="34">
        <f t="shared" si="51"/>
        <v>1904</v>
      </c>
    </row>
    <row r="239" spans="3:20" ht="15.75" x14ac:dyDescent="0.25">
      <c r="C239" s="5" t="s">
        <v>32</v>
      </c>
      <c r="D239" s="33">
        <v>3</v>
      </c>
      <c r="E239" s="33">
        <v>10</v>
      </c>
      <c r="F239" s="33">
        <v>4</v>
      </c>
      <c r="G239" s="34">
        <f t="shared" si="47"/>
        <v>17</v>
      </c>
      <c r="H239" s="27">
        <v>6</v>
      </c>
      <c r="I239" s="27">
        <v>9</v>
      </c>
      <c r="J239" s="37">
        <v>8</v>
      </c>
      <c r="K239" s="34">
        <f t="shared" si="48"/>
        <v>23</v>
      </c>
      <c r="L239" s="33">
        <v>9</v>
      </c>
      <c r="M239" s="33">
        <v>0</v>
      </c>
      <c r="N239" s="33">
        <v>0</v>
      </c>
      <c r="O239" s="34">
        <f t="shared" si="49"/>
        <v>9</v>
      </c>
      <c r="P239" s="68">
        <v>0</v>
      </c>
      <c r="Q239" s="68">
        <v>0</v>
      </c>
      <c r="R239" s="68">
        <v>0</v>
      </c>
      <c r="S239" s="68">
        <f>SUM(P239:R239)</f>
        <v>0</v>
      </c>
      <c r="T239" s="34">
        <f t="shared" si="51"/>
        <v>49</v>
      </c>
    </row>
    <row r="240" spans="3:20" ht="15.75" x14ac:dyDescent="0.25">
      <c r="C240" s="5" t="s">
        <v>42</v>
      </c>
      <c r="D240" s="33">
        <v>8</v>
      </c>
      <c r="E240" s="33">
        <v>5</v>
      </c>
      <c r="F240" s="33">
        <v>9</v>
      </c>
      <c r="G240" s="34">
        <f t="shared" si="47"/>
        <v>22</v>
      </c>
      <c r="H240" s="27">
        <v>6</v>
      </c>
      <c r="I240" s="27">
        <v>11</v>
      </c>
      <c r="J240" s="37">
        <v>9</v>
      </c>
      <c r="K240" s="34">
        <f t="shared" si="48"/>
        <v>26</v>
      </c>
      <c r="L240" s="33">
        <v>19</v>
      </c>
      <c r="M240" s="33">
        <v>6</v>
      </c>
      <c r="N240" s="33">
        <v>11</v>
      </c>
      <c r="O240" s="34">
        <f t="shared" si="49"/>
        <v>36</v>
      </c>
      <c r="P240" s="68">
        <v>13</v>
      </c>
      <c r="Q240" s="68">
        <v>12</v>
      </c>
      <c r="R240" s="68">
        <v>17</v>
      </c>
      <c r="S240" s="68">
        <f>SUM(P240:R240)</f>
        <v>42</v>
      </c>
      <c r="T240" s="34">
        <f t="shared" si="51"/>
        <v>126</v>
      </c>
    </row>
    <row r="241" spans="3:20" ht="15.75" x14ac:dyDescent="0.25">
      <c r="C241" s="5" t="s">
        <v>59</v>
      </c>
      <c r="D241" s="33">
        <v>48</v>
      </c>
      <c r="E241" s="33">
        <v>43</v>
      </c>
      <c r="F241" s="33">
        <v>46</v>
      </c>
      <c r="G241" s="34">
        <f t="shared" si="47"/>
        <v>137</v>
      </c>
      <c r="H241" s="35">
        <v>36</v>
      </c>
      <c r="I241" s="35">
        <v>39</v>
      </c>
      <c r="J241" s="36">
        <v>44</v>
      </c>
      <c r="K241" s="34">
        <f t="shared" si="48"/>
        <v>119</v>
      </c>
      <c r="L241" s="33">
        <v>3586</v>
      </c>
      <c r="M241" s="33">
        <v>3567</v>
      </c>
      <c r="N241" s="33">
        <v>3335</v>
      </c>
      <c r="O241" s="34">
        <f t="shared" si="49"/>
        <v>10488</v>
      </c>
      <c r="P241" s="68">
        <v>3556</v>
      </c>
      <c r="Q241" s="68">
        <v>3155</v>
      </c>
      <c r="R241" s="68">
        <v>3386</v>
      </c>
      <c r="S241" s="68">
        <f t="shared" si="50"/>
        <v>10097</v>
      </c>
      <c r="T241" s="34">
        <f t="shared" si="51"/>
        <v>20841</v>
      </c>
    </row>
    <row r="242" spans="3:20" ht="15.75" x14ac:dyDescent="0.25">
      <c r="C242" s="5" t="s">
        <v>60</v>
      </c>
      <c r="D242" s="33">
        <v>2</v>
      </c>
      <c r="E242" s="33">
        <v>1</v>
      </c>
      <c r="F242" s="33">
        <v>1</v>
      </c>
      <c r="G242" s="34">
        <f t="shared" si="47"/>
        <v>4</v>
      </c>
      <c r="H242" s="35">
        <v>1</v>
      </c>
      <c r="I242" s="33">
        <v>0</v>
      </c>
      <c r="J242" s="36">
        <v>2</v>
      </c>
      <c r="K242" s="34">
        <f t="shared" si="48"/>
        <v>3</v>
      </c>
      <c r="L242" s="33">
        <v>3</v>
      </c>
      <c r="M242" s="33">
        <v>6</v>
      </c>
      <c r="N242" s="33">
        <v>2</v>
      </c>
      <c r="O242" s="34">
        <f t="shared" si="49"/>
        <v>11</v>
      </c>
      <c r="P242" s="69">
        <v>0</v>
      </c>
      <c r="Q242" s="69">
        <v>1</v>
      </c>
      <c r="R242" s="69">
        <v>0</v>
      </c>
      <c r="S242" s="68">
        <f t="shared" si="50"/>
        <v>1</v>
      </c>
      <c r="T242" s="34">
        <f t="shared" si="51"/>
        <v>19</v>
      </c>
    </row>
    <row r="243" spans="3:20" ht="15.75" x14ac:dyDescent="0.25">
      <c r="C243" s="5" t="s">
        <v>61</v>
      </c>
      <c r="D243" s="33">
        <v>3230</v>
      </c>
      <c r="E243" s="33">
        <v>2671</v>
      </c>
      <c r="F243" s="33">
        <v>2927</v>
      </c>
      <c r="G243" s="34">
        <f t="shared" si="47"/>
        <v>8828</v>
      </c>
      <c r="H243" s="35">
        <v>2303</v>
      </c>
      <c r="I243" s="35">
        <v>2836</v>
      </c>
      <c r="J243" s="36">
        <v>2862</v>
      </c>
      <c r="K243" s="34">
        <f t="shared" si="48"/>
        <v>8001</v>
      </c>
      <c r="L243" s="33">
        <v>3155</v>
      </c>
      <c r="M243" s="33">
        <v>3113</v>
      </c>
      <c r="N243" s="33">
        <v>2904</v>
      </c>
      <c r="O243" s="34">
        <f t="shared" si="49"/>
        <v>9172</v>
      </c>
      <c r="P243" s="69">
        <v>3080</v>
      </c>
      <c r="Q243" s="69">
        <v>2773</v>
      </c>
      <c r="R243" s="69">
        <v>2990</v>
      </c>
      <c r="S243" s="68">
        <f t="shared" si="50"/>
        <v>8843</v>
      </c>
      <c r="T243" s="34">
        <f t="shared" si="51"/>
        <v>34844</v>
      </c>
    </row>
    <row r="244" spans="3:20" ht="15.75" x14ac:dyDescent="0.25">
      <c r="C244" s="5" t="s">
        <v>62</v>
      </c>
      <c r="D244" s="33">
        <v>382</v>
      </c>
      <c r="E244" s="33">
        <v>325</v>
      </c>
      <c r="F244" s="33">
        <v>386</v>
      </c>
      <c r="G244" s="34">
        <f t="shared" si="47"/>
        <v>1093</v>
      </c>
      <c r="H244" s="27">
        <v>294</v>
      </c>
      <c r="I244" s="27">
        <v>338</v>
      </c>
      <c r="J244" s="37">
        <v>344</v>
      </c>
      <c r="K244" s="34">
        <f t="shared" si="48"/>
        <v>976</v>
      </c>
      <c r="L244" s="33">
        <v>334</v>
      </c>
      <c r="M244" s="33">
        <v>356</v>
      </c>
      <c r="N244" s="33">
        <v>351</v>
      </c>
      <c r="O244" s="34">
        <f t="shared" si="49"/>
        <v>1041</v>
      </c>
      <c r="P244" s="68">
        <v>400</v>
      </c>
      <c r="Q244" s="68">
        <v>316</v>
      </c>
      <c r="R244" s="68">
        <v>324</v>
      </c>
      <c r="S244" s="68">
        <f t="shared" si="50"/>
        <v>1040</v>
      </c>
      <c r="T244" s="34">
        <f t="shared" si="51"/>
        <v>4150</v>
      </c>
    </row>
    <row r="245" spans="3:20" ht="15.75" x14ac:dyDescent="0.25">
      <c r="C245" s="5" t="s">
        <v>63</v>
      </c>
      <c r="D245" s="33">
        <v>32</v>
      </c>
      <c r="E245" s="33">
        <v>37</v>
      </c>
      <c r="F245" s="33">
        <v>47</v>
      </c>
      <c r="G245" s="34">
        <f t="shared" si="47"/>
        <v>116</v>
      </c>
      <c r="H245" s="35">
        <v>31</v>
      </c>
      <c r="I245" s="35">
        <v>32</v>
      </c>
      <c r="J245" s="36">
        <v>29</v>
      </c>
      <c r="K245" s="34">
        <f t="shared" si="48"/>
        <v>92</v>
      </c>
      <c r="L245" s="33">
        <v>36</v>
      </c>
      <c r="M245" s="33">
        <v>50</v>
      </c>
      <c r="N245" s="33">
        <v>33</v>
      </c>
      <c r="O245" s="34">
        <f t="shared" si="49"/>
        <v>119</v>
      </c>
      <c r="P245" s="69">
        <v>31</v>
      </c>
      <c r="Q245" s="69">
        <v>30</v>
      </c>
      <c r="R245" s="69">
        <v>26</v>
      </c>
      <c r="S245" s="68">
        <f t="shared" si="50"/>
        <v>87</v>
      </c>
      <c r="T245" s="34">
        <f t="shared" si="51"/>
        <v>414</v>
      </c>
    </row>
    <row r="246" spans="3:20" ht="15.75" x14ac:dyDescent="0.25">
      <c r="C246" s="5" t="s">
        <v>64</v>
      </c>
      <c r="D246" s="33">
        <v>3</v>
      </c>
      <c r="E246" s="33">
        <v>3</v>
      </c>
      <c r="F246" s="33">
        <v>4</v>
      </c>
      <c r="G246" s="34">
        <f t="shared" si="47"/>
        <v>10</v>
      </c>
      <c r="H246" s="27">
        <v>8</v>
      </c>
      <c r="I246" s="27">
        <v>7</v>
      </c>
      <c r="J246" s="37">
        <v>3</v>
      </c>
      <c r="K246" s="34">
        <f t="shared" si="48"/>
        <v>18</v>
      </c>
      <c r="L246" s="33">
        <v>10</v>
      </c>
      <c r="M246" s="33">
        <v>2</v>
      </c>
      <c r="N246" s="33">
        <v>4</v>
      </c>
      <c r="O246" s="34">
        <f t="shared" si="49"/>
        <v>16</v>
      </c>
      <c r="P246" s="68">
        <v>8</v>
      </c>
      <c r="Q246" s="68">
        <v>5</v>
      </c>
      <c r="R246" s="68">
        <v>4</v>
      </c>
      <c r="S246" s="68">
        <f t="shared" si="50"/>
        <v>17</v>
      </c>
      <c r="T246" s="34">
        <f t="shared" si="51"/>
        <v>61</v>
      </c>
    </row>
    <row r="247" spans="3:20" ht="15.75" x14ac:dyDescent="0.25">
      <c r="C247" s="5" t="s">
        <v>67</v>
      </c>
      <c r="D247" s="33">
        <v>93</v>
      </c>
      <c r="E247" s="33">
        <v>97</v>
      </c>
      <c r="F247" s="33">
        <v>164</v>
      </c>
      <c r="G247" s="34">
        <f t="shared" si="47"/>
        <v>354</v>
      </c>
      <c r="H247" s="35">
        <v>85</v>
      </c>
      <c r="I247" s="35">
        <v>69</v>
      </c>
      <c r="J247" s="36">
        <v>115</v>
      </c>
      <c r="K247" s="34">
        <f t="shared" si="48"/>
        <v>269</v>
      </c>
      <c r="L247" s="33">
        <v>40</v>
      </c>
      <c r="M247" s="33">
        <v>31</v>
      </c>
      <c r="N247" s="33">
        <v>47</v>
      </c>
      <c r="O247" s="34">
        <f t="shared" si="49"/>
        <v>118</v>
      </c>
      <c r="P247" s="69">
        <v>112</v>
      </c>
      <c r="Q247" s="69">
        <v>119</v>
      </c>
      <c r="R247" s="69">
        <v>88</v>
      </c>
      <c r="S247" s="68">
        <f t="shared" si="50"/>
        <v>319</v>
      </c>
      <c r="T247" s="34">
        <f>S247+O247+K247+G247</f>
        <v>1060</v>
      </c>
    </row>
    <row r="248" spans="3:20" ht="15.75" x14ac:dyDescent="0.25">
      <c r="C248" s="5" t="s">
        <v>68</v>
      </c>
      <c r="D248" s="33">
        <v>264</v>
      </c>
      <c r="E248" s="33">
        <v>218</v>
      </c>
      <c r="F248" s="33">
        <v>422</v>
      </c>
      <c r="G248" s="34">
        <f t="shared" ref="G248:G252" si="52">+SUM(D248:F248)</f>
        <v>904</v>
      </c>
      <c r="H248" s="35">
        <v>320</v>
      </c>
      <c r="I248" s="35">
        <v>563</v>
      </c>
      <c r="J248" s="36">
        <v>509</v>
      </c>
      <c r="K248" s="34">
        <f t="shared" si="48"/>
        <v>1392</v>
      </c>
      <c r="L248" s="33">
        <v>660</v>
      </c>
      <c r="M248" s="33">
        <v>656</v>
      </c>
      <c r="N248" s="33">
        <v>598</v>
      </c>
      <c r="O248" s="34">
        <f>SUM(L248:N248)</f>
        <v>1914</v>
      </c>
      <c r="P248" s="69">
        <v>660</v>
      </c>
      <c r="Q248" s="69">
        <v>20</v>
      </c>
      <c r="R248" s="69">
        <v>699</v>
      </c>
      <c r="S248" s="68">
        <f t="shared" si="50"/>
        <v>1379</v>
      </c>
      <c r="T248" s="34">
        <f t="shared" ref="T248:T252" si="53">SUM(G248,O248,K248, S248)</f>
        <v>5589</v>
      </c>
    </row>
    <row r="249" spans="3:20" ht="15.75" x14ac:dyDescent="0.25">
      <c r="C249" s="5" t="s">
        <v>72</v>
      </c>
      <c r="D249" s="33">
        <v>0</v>
      </c>
      <c r="E249" s="33">
        <v>0</v>
      </c>
      <c r="F249" s="33">
        <v>0</v>
      </c>
      <c r="G249" s="34">
        <f t="shared" si="52"/>
        <v>0</v>
      </c>
      <c r="H249" s="33">
        <v>0</v>
      </c>
      <c r="I249" s="33">
        <v>0</v>
      </c>
      <c r="J249" s="33">
        <v>0</v>
      </c>
      <c r="K249" s="34">
        <f t="shared" si="48"/>
        <v>0</v>
      </c>
      <c r="L249" s="33">
        <v>0</v>
      </c>
      <c r="M249" s="33">
        <v>0</v>
      </c>
      <c r="N249" s="33">
        <v>0</v>
      </c>
      <c r="O249" s="34">
        <f t="shared" si="49"/>
        <v>0</v>
      </c>
      <c r="P249" s="68">
        <v>0</v>
      </c>
      <c r="Q249" s="68">
        <v>0</v>
      </c>
      <c r="R249" s="68">
        <v>0</v>
      </c>
      <c r="S249" s="68">
        <f t="shared" si="50"/>
        <v>0</v>
      </c>
      <c r="T249" s="34">
        <f t="shared" si="53"/>
        <v>0</v>
      </c>
    </row>
    <row r="250" spans="3:20" ht="15.75" x14ac:dyDescent="0.25">
      <c r="C250" s="5" t="s">
        <v>73</v>
      </c>
      <c r="D250" s="33">
        <v>36</v>
      </c>
      <c r="E250" s="33">
        <v>25</v>
      </c>
      <c r="F250" s="33">
        <v>43</v>
      </c>
      <c r="G250" s="34">
        <f t="shared" si="52"/>
        <v>104</v>
      </c>
      <c r="H250" s="35">
        <v>21</v>
      </c>
      <c r="I250" s="35">
        <v>44</v>
      </c>
      <c r="J250" s="36">
        <v>42</v>
      </c>
      <c r="K250" s="34">
        <f t="shared" si="48"/>
        <v>107</v>
      </c>
      <c r="L250" s="33">
        <v>50</v>
      </c>
      <c r="M250" s="33">
        <v>37</v>
      </c>
      <c r="N250" s="33">
        <v>52</v>
      </c>
      <c r="O250" s="34">
        <f t="shared" si="49"/>
        <v>139</v>
      </c>
      <c r="P250" s="69">
        <v>45</v>
      </c>
      <c r="Q250" s="69">
        <v>46</v>
      </c>
      <c r="R250" s="69">
        <v>47</v>
      </c>
      <c r="S250" s="68">
        <f t="shared" si="50"/>
        <v>138</v>
      </c>
      <c r="T250" s="34">
        <f t="shared" si="53"/>
        <v>488</v>
      </c>
    </row>
    <row r="251" spans="3:20" ht="15.75" x14ac:dyDescent="0.25">
      <c r="C251" s="5" t="s">
        <v>74</v>
      </c>
      <c r="D251" s="33">
        <v>1</v>
      </c>
      <c r="E251" s="33">
        <v>0</v>
      </c>
      <c r="F251" s="33">
        <v>1</v>
      </c>
      <c r="G251" s="34">
        <f t="shared" si="52"/>
        <v>2</v>
      </c>
      <c r="H251" s="35">
        <v>2</v>
      </c>
      <c r="I251" s="33">
        <v>0</v>
      </c>
      <c r="J251" s="33">
        <v>0</v>
      </c>
      <c r="K251" s="34">
        <f t="shared" si="48"/>
        <v>2</v>
      </c>
      <c r="L251" s="33">
        <v>0</v>
      </c>
      <c r="M251" s="33">
        <v>0</v>
      </c>
      <c r="N251" s="33">
        <v>0</v>
      </c>
      <c r="O251" s="34">
        <f t="shared" si="49"/>
        <v>0</v>
      </c>
      <c r="P251" s="68">
        <v>0</v>
      </c>
      <c r="Q251" s="68">
        <v>2</v>
      </c>
      <c r="R251" s="68">
        <v>0</v>
      </c>
      <c r="S251" s="68">
        <f t="shared" si="50"/>
        <v>2</v>
      </c>
      <c r="T251" s="34">
        <f t="shared" si="53"/>
        <v>6</v>
      </c>
    </row>
    <row r="252" spans="3:20" ht="15.75" x14ac:dyDescent="0.25">
      <c r="C252" s="5" t="s">
        <v>75</v>
      </c>
      <c r="D252" s="33">
        <v>0</v>
      </c>
      <c r="E252" s="33">
        <v>4</v>
      </c>
      <c r="F252" s="33">
        <v>4</v>
      </c>
      <c r="G252" s="34">
        <f t="shared" si="52"/>
        <v>8</v>
      </c>
      <c r="H252" s="27">
        <v>2</v>
      </c>
      <c r="I252" s="27">
        <v>6</v>
      </c>
      <c r="J252" s="37">
        <v>2</v>
      </c>
      <c r="K252" s="34">
        <f t="shared" si="48"/>
        <v>10</v>
      </c>
      <c r="L252" s="33">
        <v>3</v>
      </c>
      <c r="M252" s="33">
        <v>6</v>
      </c>
      <c r="N252" s="33">
        <v>7</v>
      </c>
      <c r="O252" s="34">
        <f t="shared" si="49"/>
        <v>16</v>
      </c>
      <c r="P252" s="68">
        <v>12</v>
      </c>
      <c r="Q252" s="68">
        <v>8</v>
      </c>
      <c r="R252" s="68">
        <v>3</v>
      </c>
      <c r="S252" s="68">
        <f t="shared" si="50"/>
        <v>23</v>
      </c>
      <c r="T252" s="34">
        <f t="shared" si="53"/>
        <v>57</v>
      </c>
    </row>
    <row r="253" spans="3:20" ht="15.75" x14ac:dyDescent="0.25">
      <c r="C253" s="51" t="s">
        <v>69</v>
      </c>
      <c r="D253" s="34">
        <f t="shared" ref="D253:T253" si="54">SUM(D236:D252)</f>
        <v>6709</v>
      </c>
      <c r="E253" s="34">
        <f t="shared" si="54"/>
        <v>6171</v>
      </c>
      <c r="F253" s="34">
        <f t="shared" si="54"/>
        <v>7307</v>
      </c>
      <c r="G253" s="34">
        <f t="shared" si="54"/>
        <v>20187</v>
      </c>
      <c r="H253" s="34">
        <f>SUM(H236:H252)</f>
        <v>5357</v>
      </c>
      <c r="I253" s="34">
        <f t="shared" si="54"/>
        <v>6586</v>
      </c>
      <c r="J253" s="34">
        <f t="shared" si="54"/>
        <v>6610</v>
      </c>
      <c r="K253" s="34">
        <f t="shared" si="54"/>
        <v>18553</v>
      </c>
      <c r="L253" s="34">
        <f t="shared" si="54"/>
        <v>10651</v>
      </c>
      <c r="M253" s="34">
        <f t="shared" si="54"/>
        <v>10523</v>
      </c>
      <c r="N253" s="34">
        <f t="shared" si="54"/>
        <v>9966</v>
      </c>
      <c r="O253" s="34">
        <f t="shared" si="54"/>
        <v>31140</v>
      </c>
      <c r="P253" s="34">
        <f t="shared" si="54"/>
        <v>10430</v>
      </c>
      <c r="Q253" s="34">
        <f t="shared" si="54"/>
        <v>8598</v>
      </c>
      <c r="R253" s="34">
        <f t="shared" si="54"/>
        <v>9697</v>
      </c>
      <c r="S253" s="34">
        <f t="shared" si="54"/>
        <v>28725</v>
      </c>
      <c r="T253" s="34">
        <f t="shared" si="54"/>
        <v>98605</v>
      </c>
    </row>
    <row r="254" spans="3:20" ht="15.75" x14ac:dyDescent="0.25">
      <c r="C254" s="91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3:20" ht="15.75" x14ac:dyDescent="0.25">
      <c r="C255" s="91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3:20" ht="15.75" x14ac:dyDescent="0.25">
      <c r="C256" s="91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3:20" ht="15.75" x14ac:dyDescent="0.25">
      <c r="C257" s="91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3:20" ht="15.75" x14ac:dyDescent="0.25">
      <c r="C258" s="91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3:20" ht="15.75" x14ac:dyDescent="0.25">
      <c r="C259" s="91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3:20" ht="15.75" x14ac:dyDescent="0.25">
      <c r="C260" s="91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3:20" ht="15.75" x14ac:dyDescent="0.25">
      <c r="C261" s="91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3:20" ht="15.75" x14ac:dyDescent="0.25">
      <c r="C262" s="91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3:20" ht="15.75" x14ac:dyDescent="0.25">
      <c r="C263" s="91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3:20" ht="15.75" x14ac:dyDescent="0.25">
      <c r="C264" s="91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3:20" ht="15.75" x14ac:dyDescent="0.25">
      <c r="C265" s="91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3:20" ht="15.75" x14ac:dyDescent="0.25">
      <c r="C266" s="91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3:20" ht="15.75" x14ac:dyDescent="0.25">
      <c r="C267" s="91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3:20" ht="15.75" x14ac:dyDescent="0.25">
      <c r="C268" s="91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3:20" ht="15.75" x14ac:dyDescent="0.25">
      <c r="C269" s="91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3:20" ht="15.75" x14ac:dyDescent="0.25">
      <c r="C270" s="91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3:20" ht="15.75" x14ac:dyDescent="0.25">
      <c r="C271" s="91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3:20" ht="15.75" x14ac:dyDescent="0.25">
      <c r="C272" s="3"/>
      <c r="D272" s="4"/>
      <c r="E272" s="4"/>
      <c r="F272" s="4"/>
      <c r="G272" s="9"/>
      <c r="H272" s="4"/>
      <c r="I272" s="4"/>
      <c r="J272" s="4"/>
      <c r="K272" s="9"/>
      <c r="L272" s="4"/>
      <c r="M272" s="4"/>
      <c r="N272" s="4"/>
      <c r="O272" s="9"/>
      <c r="P272" s="82"/>
      <c r="Q272" s="82"/>
      <c r="R272" s="82"/>
      <c r="S272" s="83"/>
    </row>
    <row r="273" spans="3:20" ht="15.75" x14ac:dyDescent="0.25">
      <c r="C273" s="3"/>
      <c r="D273" s="4"/>
      <c r="E273" s="4"/>
      <c r="F273" s="4"/>
      <c r="G273" s="9"/>
      <c r="H273" s="4"/>
      <c r="I273" s="4"/>
      <c r="J273" s="4"/>
      <c r="K273" s="9"/>
      <c r="L273" s="4"/>
      <c r="M273" s="4"/>
      <c r="N273" s="4"/>
      <c r="O273" s="9"/>
      <c r="P273" s="82"/>
      <c r="Q273" s="82"/>
      <c r="R273" s="82"/>
      <c r="S273" s="83"/>
    </row>
    <row r="274" spans="3:20" ht="16.5" thickBot="1" x14ac:dyDescent="0.3">
      <c r="C274" s="3"/>
      <c r="D274" s="4"/>
      <c r="E274" s="4"/>
      <c r="F274" s="4"/>
      <c r="G274" s="9"/>
      <c r="H274" s="4"/>
      <c r="I274" s="4"/>
      <c r="J274" s="4"/>
      <c r="K274" s="9"/>
      <c r="L274" s="4"/>
      <c r="M274" s="4"/>
      <c r="N274" s="4"/>
      <c r="O274" s="9"/>
      <c r="P274" s="82"/>
      <c r="Q274" s="82"/>
      <c r="R274" s="82"/>
      <c r="S274" s="83"/>
    </row>
    <row r="275" spans="3:20" ht="15.75" x14ac:dyDescent="0.25">
      <c r="C275" s="96" t="s">
        <v>81</v>
      </c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8"/>
    </row>
    <row r="276" spans="3:20" ht="15.75" x14ac:dyDescent="0.25">
      <c r="C276" s="102" t="s">
        <v>71</v>
      </c>
      <c r="D276" s="99" t="s">
        <v>2</v>
      </c>
      <c r="E276" s="99"/>
      <c r="F276" s="99"/>
      <c r="G276" s="99"/>
      <c r="H276" s="99" t="s">
        <v>3</v>
      </c>
      <c r="I276" s="99"/>
      <c r="J276" s="99"/>
      <c r="K276" s="99"/>
      <c r="L276" s="99" t="s">
        <v>4</v>
      </c>
      <c r="M276" s="99"/>
      <c r="N276" s="99"/>
      <c r="O276" s="99"/>
      <c r="P276" s="99" t="s">
        <v>5</v>
      </c>
      <c r="Q276" s="99"/>
      <c r="R276" s="99"/>
      <c r="S276" s="99"/>
      <c r="T276" s="100" t="s">
        <v>6</v>
      </c>
    </row>
    <row r="277" spans="3:20" ht="16.5" thickBot="1" x14ac:dyDescent="0.3">
      <c r="C277" s="103"/>
      <c r="D277" s="50" t="s">
        <v>7</v>
      </c>
      <c r="E277" s="50" t="s">
        <v>8</v>
      </c>
      <c r="F277" s="50" t="s">
        <v>9</v>
      </c>
      <c r="G277" s="50" t="s">
        <v>10</v>
      </c>
      <c r="H277" s="50" t="s">
        <v>11</v>
      </c>
      <c r="I277" s="50" t="s">
        <v>12</v>
      </c>
      <c r="J277" s="50" t="s">
        <v>13</v>
      </c>
      <c r="K277" s="50" t="s">
        <v>14</v>
      </c>
      <c r="L277" s="50" t="s">
        <v>15</v>
      </c>
      <c r="M277" s="50" t="s">
        <v>16</v>
      </c>
      <c r="N277" s="50" t="s">
        <v>17</v>
      </c>
      <c r="O277" s="50" t="s">
        <v>18</v>
      </c>
      <c r="P277" s="50" t="s">
        <v>19</v>
      </c>
      <c r="Q277" s="50" t="s">
        <v>20</v>
      </c>
      <c r="R277" s="50" t="s">
        <v>21</v>
      </c>
      <c r="S277" s="50" t="s">
        <v>22</v>
      </c>
      <c r="T277" s="101"/>
    </row>
    <row r="278" spans="3:20" ht="15.75" x14ac:dyDescent="0.25">
      <c r="C278" s="6" t="s">
        <v>24</v>
      </c>
      <c r="D278" s="33">
        <v>790</v>
      </c>
      <c r="E278" s="33">
        <v>784</v>
      </c>
      <c r="F278" s="33">
        <v>820</v>
      </c>
      <c r="G278" s="34">
        <f>+SUM(D278:F278)</f>
        <v>2394</v>
      </c>
      <c r="H278" s="27">
        <v>621</v>
      </c>
      <c r="I278" s="27">
        <v>643</v>
      </c>
      <c r="J278" s="37">
        <v>684</v>
      </c>
      <c r="K278" s="34">
        <f>SUM(H278:J278)</f>
        <v>1948</v>
      </c>
      <c r="L278" s="33">
        <v>705</v>
      </c>
      <c r="M278" s="33">
        <v>586</v>
      </c>
      <c r="N278" s="33">
        <v>653</v>
      </c>
      <c r="O278" s="34">
        <f>SUM(L278:N278)</f>
        <v>1944</v>
      </c>
      <c r="P278" s="68">
        <v>636</v>
      </c>
      <c r="Q278" s="68">
        <v>499</v>
      </c>
      <c r="R278" s="68">
        <v>553</v>
      </c>
      <c r="S278" s="68">
        <f>SUM(P278:R278)</f>
        <v>1688</v>
      </c>
      <c r="T278" s="34">
        <f>SUM(G278,O278,K278, S278)</f>
        <v>7974</v>
      </c>
    </row>
    <row r="279" spans="3:20" ht="15.75" x14ac:dyDescent="0.25">
      <c r="C279" s="5" t="s">
        <v>26</v>
      </c>
      <c r="D279" s="33">
        <v>642</v>
      </c>
      <c r="E279" s="33">
        <v>797</v>
      </c>
      <c r="F279" s="33">
        <v>887</v>
      </c>
      <c r="G279" s="34">
        <f t="shared" ref="G279:G291" si="55">+SUM(D279:F279)</f>
        <v>2326</v>
      </c>
      <c r="H279" s="27">
        <v>656</v>
      </c>
      <c r="I279" s="27">
        <v>591</v>
      </c>
      <c r="J279" s="37">
        <v>574</v>
      </c>
      <c r="K279" s="34">
        <f t="shared" ref="K279:K291" si="56">SUM(H279:J279)</f>
        <v>1821</v>
      </c>
      <c r="L279" s="33">
        <v>627</v>
      </c>
      <c r="M279" s="33">
        <v>540</v>
      </c>
      <c r="N279" s="33">
        <v>589</v>
      </c>
      <c r="O279" s="34">
        <f t="shared" ref="O279:O291" si="57">SUM(L279:N279)</f>
        <v>1756</v>
      </c>
      <c r="P279" s="68">
        <v>613</v>
      </c>
      <c r="Q279" s="68">
        <v>445</v>
      </c>
      <c r="R279" s="68">
        <v>658</v>
      </c>
      <c r="S279" s="68">
        <f t="shared" ref="S279:S291" si="58">SUM(P279:R279)</f>
        <v>1716</v>
      </c>
      <c r="T279" s="34">
        <f t="shared" ref="T279:T291" si="59">SUM(G279,O279,K279, S279)</f>
        <v>7619</v>
      </c>
    </row>
    <row r="280" spans="3:20" ht="15.75" x14ac:dyDescent="0.25">
      <c r="C280" s="5" t="s">
        <v>30</v>
      </c>
      <c r="D280" s="33">
        <v>62</v>
      </c>
      <c r="E280" s="33">
        <v>64</v>
      </c>
      <c r="F280" s="33">
        <v>86</v>
      </c>
      <c r="G280" s="34">
        <f t="shared" si="55"/>
        <v>212</v>
      </c>
      <c r="H280" s="27">
        <v>82</v>
      </c>
      <c r="I280" s="27">
        <v>104</v>
      </c>
      <c r="J280" s="37">
        <v>71</v>
      </c>
      <c r="K280" s="34">
        <f t="shared" si="56"/>
        <v>257</v>
      </c>
      <c r="L280" s="33">
        <v>66</v>
      </c>
      <c r="M280" s="33">
        <v>86</v>
      </c>
      <c r="N280" s="33">
        <v>78</v>
      </c>
      <c r="O280" s="34">
        <f t="shared" si="57"/>
        <v>230</v>
      </c>
      <c r="P280" s="68">
        <v>101</v>
      </c>
      <c r="Q280" s="68">
        <v>79</v>
      </c>
      <c r="R280" s="68">
        <v>107</v>
      </c>
      <c r="S280" s="68">
        <f>SUM(P280:R280)</f>
        <v>287</v>
      </c>
      <c r="T280" s="34">
        <f t="shared" si="59"/>
        <v>986</v>
      </c>
    </row>
    <row r="281" spans="3:20" ht="15.75" x14ac:dyDescent="0.25">
      <c r="C281" s="5" t="s">
        <v>32</v>
      </c>
      <c r="D281" s="33">
        <v>5</v>
      </c>
      <c r="E281" s="33">
        <v>6</v>
      </c>
      <c r="F281" s="33">
        <v>6</v>
      </c>
      <c r="G281" s="34">
        <f t="shared" si="55"/>
        <v>17</v>
      </c>
      <c r="H281" s="27">
        <v>3</v>
      </c>
      <c r="I281" s="27">
        <v>3</v>
      </c>
      <c r="J281" s="37">
        <v>4</v>
      </c>
      <c r="K281" s="34">
        <f t="shared" si="56"/>
        <v>10</v>
      </c>
      <c r="L281" s="33">
        <v>3</v>
      </c>
      <c r="M281" s="33">
        <v>0</v>
      </c>
      <c r="N281" s="33">
        <v>0</v>
      </c>
      <c r="O281" s="34">
        <f t="shared" si="57"/>
        <v>3</v>
      </c>
      <c r="P281" s="68">
        <v>0</v>
      </c>
      <c r="Q281" s="68">
        <v>0</v>
      </c>
      <c r="R281" s="68">
        <v>0</v>
      </c>
      <c r="S281" s="68">
        <f>SUM(P281:R281)</f>
        <v>0</v>
      </c>
      <c r="T281" s="34">
        <f t="shared" si="59"/>
        <v>30</v>
      </c>
    </row>
    <row r="282" spans="3:20" ht="15.75" x14ac:dyDescent="0.25">
      <c r="C282" s="5" t="s">
        <v>59</v>
      </c>
      <c r="D282" s="33">
        <v>21</v>
      </c>
      <c r="E282" s="33">
        <v>21</v>
      </c>
      <c r="F282" s="33">
        <v>46</v>
      </c>
      <c r="G282" s="34">
        <f t="shared" si="55"/>
        <v>88</v>
      </c>
      <c r="H282" s="35">
        <v>26</v>
      </c>
      <c r="I282" s="35">
        <v>14</v>
      </c>
      <c r="J282" s="36">
        <v>15</v>
      </c>
      <c r="K282" s="34">
        <f t="shared" si="56"/>
        <v>55</v>
      </c>
      <c r="L282" s="33">
        <v>1250</v>
      </c>
      <c r="M282" s="33">
        <v>1252</v>
      </c>
      <c r="N282" s="33">
        <v>1251</v>
      </c>
      <c r="O282" s="34">
        <f t="shared" si="57"/>
        <v>3753</v>
      </c>
      <c r="P282" s="68">
        <v>1325</v>
      </c>
      <c r="Q282" s="68">
        <v>1197</v>
      </c>
      <c r="R282" s="68">
        <v>1526</v>
      </c>
      <c r="S282" s="68">
        <f t="shared" si="58"/>
        <v>4048</v>
      </c>
      <c r="T282" s="34">
        <f t="shared" si="59"/>
        <v>7944</v>
      </c>
    </row>
    <row r="283" spans="3:20" ht="15.75" x14ac:dyDescent="0.25">
      <c r="C283" s="5" t="s">
        <v>60</v>
      </c>
      <c r="D283" s="33">
        <v>2</v>
      </c>
      <c r="E283" s="33">
        <v>3</v>
      </c>
      <c r="F283" s="33">
        <v>1</v>
      </c>
      <c r="G283" s="34">
        <f t="shared" si="55"/>
        <v>6</v>
      </c>
      <c r="H283" s="35">
        <v>4</v>
      </c>
      <c r="I283" s="35">
        <v>3</v>
      </c>
      <c r="J283" s="36">
        <v>1</v>
      </c>
      <c r="K283" s="34">
        <f t="shared" si="56"/>
        <v>8</v>
      </c>
      <c r="L283" s="33">
        <v>5</v>
      </c>
      <c r="M283" s="33">
        <v>0</v>
      </c>
      <c r="N283" s="33">
        <v>1</v>
      </c>
      <c r="O283" s="34">
        <f t="shared" si="57"/>
        <v>6</v>
      </c>
      <c r="P283" s="69">
        <v>4</v>
      </c>
      <c r="Q283" s="69">
        <v>3</v>
      </c>
      <c r="R283" s="69">
        <v>3</v>
      </c>
      <c r="S283" s="68">
        <f t="shared" si="58"/>
        <v>10</v>
      </c>
      <c r="T283" s="34">
        <f t="shared" si="59"/>
        <v>30</v>
      </c>
    </row>
    <row r="284" spans="3:20" ht="15.75" x14ac:dyDescent="0.25">
      <c r="C284" s="5" t="s">
        <v>61</v>
      </c>
      <c r="D284" s="33">
        <v>1073</v>
      </c>
      <c r="E284" s="33">
        <v>898</v>
      </c>
      <c r="F284" s="33">
        <v>2927</v>
      </c>
      <c r="G284" s="34">
        <f t="shared" si="55"/>
        <v>4898</v>
      </c>
      <c r="H284" s="35">
        <v>827</v>
      </c>
      <c r="I284" s="35">
        <v>892</v>
      </c>
      <c r="J284" s="36">
        <v>907</v>
      </c>
      <c r="K284" s="34">
        <f t="shared" si="56"/>
        <v>2626</v>
      </c>
      <c r="L284" s="33">
        <v>927</v>
      </c>
      <c r="M284" s="33">
        <v>953</v>
      </c>
      <c r="N284" s="33">
        <v>949</v>
      </c>
      <c r="O284" s="34">
        <f t="shared" si="57"/>
        <v>2829</v>
      </c>
      <c r="P284" s="69">
        <v>1020</v>
      </c>
      <c r="Q284" s="69">
        <v>906</v>
      </c>
      <c r="R284" s="69">
        <v>1164</v>
      </c>
      <c r="S284" s="68">
        <f t="shared" si="58"/>
        <v>3090</v>
      </c>
      <c r="T284" s="34">
        <f t="shared" si="59"/>
        <v>13443</v>
      </c>
    </row>
    <row r="285" spans="3:20" ht="15.75" x14ac:dyDescent="0.25">
      <c r="C285" s="5" t="s">
        <v>62</v>
      </c>
      <c r="D285" s="33">
        <v>271</v>
      </c>
      <c r="E285" s="33">
        <v>228</v>
      </c>
      <c r="F285" s="33">
        <v>386</v>
      </c>
      <c r="G285" s="34">
        <f t="shared" si="55"/>
        <v>885</v>
      </c>
      <c r="H285" s="27">
        <v>227</v>
      </c>
      <c r="I285" s="27">
        <v>252</v>
      </c>
      <c r="J285" s="37">
        <v>225</v>
      </c>
      <c r="K285" s="34">
        <f t="shared" si="56"/>
        <v>704</v>
      </c>
      <c r="L285" s="33">
        <v>253</v>
      </c>
      <c r="M285" s="33">
        <v>227</v>
      </c>
      <c r="N285" s="33">
        <v>228</v>
      </c>
      <c r="O285" s="34">
        <f t="shared" si="57"/>
        <v>708</v>
      </c>
      <c r="P285" s="68">
        <v>235</v>
      </c>
      <c r="Q285" s="68">
        <v>236</v>
      </c>
      <c r="R285" s="68">
        <v>280</v>
      </c>
      <c r="S285" s="68">
        <f t="shared" si="58"/>
        <v>751</v>
      </c>
      <c r="T285" s="34">
        <f t="shared" si="59"/>
        <v>3048</v>
      </c>
    </row>
    <row r="286" spans="3:20" ht="15.75" x14ac:dyDescent="0.25">
      <c r="C286" s="5" t="s">
        <v>63</v>
      </c>
      <c r="D286" s="33">
        <v>41</v>
      </c>
      <c r="E286" s="33">
        <v>36</v>
      </c>
      <c r="F286" s="33">
        <v>47</v>
      </c>
      <c r="G286" s="34">
        <f t="shared" si="55"/>
        <v>124</v>
      </c>
      <c r="H286" s="35">
        <v>37</v>
      </c>
      <c r="I286" s="35">
        <v>42</v>
      </c>
      <c r="J286" s="36">
        <v>45</v>
      </c>
      <c r="K286" s="34">
        <f t="shared" si="56"/>
        <v>124</v>
      </c>
      <c r="L286" s="33">
        <v>44</v>
      </c>
      <c r="M286" s="33">
        <v>45</v>
      </c>
      <c r="N286" s="33">
        <v>41</v>
      </c>
      <c r="O286" s="34">
        <f t="shared" si="57"/>
        <v>130</v>
      </c>
      <c r="P286" s="69">
        <v>46</v>
      </c>
      <c r="Q286" s="69">
        <v>30</v>
      </c>
      <c r="R286" s="69">
        <v>44</v>
      </c>
      <c r="S286" s="68">
        <f t="shared" si="58"/>
        <v>120</v>
      </c>
      <c r="T286" s="34">
        <f t="shared" si="59"/>
        <v>498</v>
      </c>
    </row>
    <row r="287" spans="3:20" ht="15.75" x14ac:dyDescent="0.25">
      <c r="C287" s="5" t="s">
        <v>64</v>
      </c>
      <c r="D287" s="33">
        <v>6</v>
      </c>
      <c r="E287" s="33">
        <v>2</v>
      </c>
      <c r="F287" s="33">
        <v>4</v>
      </c>
      <c r="G287" s="34">
        <f t="shared" si="55"/>
        <v>12</v>
      </c>
      <c r="H287" s="27">
        <v>2</v>
      </c>
      <c r="I287" s="33">
        <v>0</v>
      </c>
      <c r="J287" s="37">
        <v>1</v>
      </c>
      <c r="K287" s="34">
        <f t="shared" si="56"/>
        <v>3</v>
      </c>
      <c r="L287" s="33">
        <v>2</v>
      </c>
      <c r="M287" s="33">
        <v>2</v>
      </c>
      <c r="N287" s="33">
        <v>5</v>
      </c>
      <c r="O287" s="34">
        <f t="shared" si="57"/>
        <v>9</v>
      </c>
      <c r="P287" s="68">
        <v>4</v>
      </c>
      <c r="Q287" s="68">
        <v>1</v>
      </c>
      <c r="R287" s="68">
        <v>1</v>
      </c>
      <c r="S287" s="68">
        <f t="shared" si="58"/>
        <v>6</v>
      </c>
      <c r="T287" s="34">
        <f t="shared" si="59"/>
        <v>30</v>
      </c>
    </row>
    <row r="288" spans="3:20" ht="15.75" x14ac:dyDescent="0.25">
      <c r="C288" s="5" t="s">
        <v>82</v>
      </c>
      <c r="D288" s="33">
        <v>161</v>
      </c>
      <c r="E288" s="33">
        <v>162</v>
      </c>
      <c r="F288" s="33">
        <v>138</v>
      </c>
      <c r="G288" s="34">
        <f t="shared" si="55"/>
        <v>461</v>
      </c>
      <c r="H288" s="27">
        <v>133</v>
      </c>
      <c r="I288" s="27">
        <v>133</v>
      </c>
      <c r="J288" s="37">
        <v>142</v>
      </c>
      <c r="K288" s="34">
        <f t="shared" si="56"/>
        <v>408</v>
      </c>
      <c r="L288" s="33">
        <v>166</v>
      </c>
      <c r="M288" s="33">
        <v>167</v>
      </c>
      <c r="N288" s="33">
        <v>153</v>
      </c>
      <c r="O288" s="34">
        <f t="shared" si="57"/>
        <v>486</v>
      </c>
      <c r="P288" s="68">
        <v>170</v>
      </c>
      <c r="Q288" s="68">
        <v>124</v>
      </c>
      <c r="R288" s="68">
        <v>105</v>
      </c>
      <c r="S288" s="68">
        <f t="shared" si="58"/>
        <v>399</v>
      </c>
      <c r="T288" s="34">
        <f t="shared" si="59"/>
        <v>1754</v>
      </c>
    </row>
    <row r="289" spans="3:20" ht="15.75" x14ac:dyDescent="0.25">
      <c r="C289" s="5" t="s">
        <v>66</v>
      </c>
      <c r="D289" s="33">
        <v>0</v>
      </c>
      <c r="E289" s="33">
        <v>0</v>
      </c>
      <c r="F289" s="33">
        <v>0</v>
      </c>
      <c r="G289" s="34">
        <f t="shared" si="55"/>
        <v>0</v>
      </c>
      <c r="H289" s="33">
        <v>0</v>
      </c>
      <c r="I289" s="33">
        <v>0</v>
      </c>
      <c r="J289" s="33">
        <v>0</v>
      </c>
      <c r="K289" s="34">
        <f t="shared" si="56"/>
        <v>0</v>
      </c>
      <c r="L289" s="33">
        <v>0</v>
      </c>
      <c r="M289" s="33">
        <v>0</v>
      </c>
      <c r="N289" s="33">
        <v>0</v>
      </c>
      <c r="O289" s="34">
        <f t="shared" si="57"/>
        <v>0</v>
      </c>
      <c r="P289" s="68">
        <v>0</v>
      </c>
      <c r="Q289" s="68">
        <v>0</v>
      </c>
      <c r="R289" s="68">
        <v>0</v>
      </c>
      <c r="S289" s="68">
        <f t="shared" si="58"/>
        <v>0</v>
      </c>
      <c r="T289" s="34">
        <f t="shared" si="59"/>
        <v>0</v>
      </c>
    </row>
    <row r="290" spans="3:20" ht="15.75" x14ac:dyDescent="0.25">
      <c r="C290" s="5" t="s">
        <v>67</v>
      </c>
      <c r="D290" s="33">
        <v>70</v>
      </c>
      <c r="E290" s="33">
        <v>58</v>
      </c>
      <c r="F290" s="33">
        <v>71</v>
      </c>
      <c r="G290" s="34">
        <f t="shared" si="55"/>
        <v>199</v>
      </c>
      <c r="H290" s="35">
        <v>70</v>
      </c>
      <c r="I290" s="35">
        <v>71</v>
      </c>
      <c r="J290" s="36">
        <v>55</v>
      </c>
      <c r="K290" s="34">
        <f t="shared" si="56"/>
        <v>196</v>
      </c>
      <c r="L290" s="33">
        <v>53</v>
      </c>
      <c r="M290" s="33">
        <v>80</v>
      </c>
      <c r="N290" s="33">
        <v>59</v>
      </c>
      <c r="O290" s="34">
        <f t="shared" si="57"/>
        <v>192</v>
      </c>
      <c r="P290" s="69">
        <v>63</v>
      </c>
      <c r="Q290" s="69">
        <v>57</v>
      </c>
      <c r="R290" s="69">
        <v>92</v>
      </c>
      <c r="S290" s="68">
        <f t="shared" si="58"/>
        <v>212</v>
      </c>
      <c r="T290" s="34">
        <f t="shared" si="59"/>
        <v>799</v>
      </c>
    </row>
    <row r="291" spans="3:20" ht="15.75" x14ac:dyDescent="0.25">
      <c r="C291" s="5" t="s">
        <v>68</v>
      </c>
      <c r="D291" s="33">
        <v>88</v>
      </c>
      <c r="E291" s="33">
        <v>115</v>
      </c>
      <c r="F291" s="33">
        <v>131</v>
      </c>
      <c r="G291" s="34">
        <f t="shared" si="55"/>
        <v>334</v>
      </c>
      <c r="H291" s="35">
        <v>210</v>
      </c>
      <c r="I291" s="35">
        <v>260</v>
      </c>
      <c r="J291" s="33">
        <v>343</v>
      </c>
      <c r="K291" s="34">
        <f t="shared" si="56"/>
        <v>813</v>
      </c>
      <c r="L291" s="33">
        <v>328</v>
      </c>
      <c r="M291" s="33">
        <v>321</v>
      </c>
      <c r="N291" s="33">
        <v>353</v>
      </c>
      <c r="O291" s="34">
        <f t="shared" si="57"/>
        <v>1002</v>
      </c>
      <c r="P291" s="69">
        <v>241</v>
      </c>
      <c r="Q291" s="69">
        <v>172</v>
      </c>
      <c r="R291" s="69">
        <v>378</v>
      </c>
      <c r="S291" s="68">
        <f t="shared" si="58"/>
        <v>791</v>
      </c>
      <c r="T291" s="34">
        <f t="shared" si="59"/>
        <v>2940</v>
      </c>
    </row>
    <row r="292" spans="3:20" ht="15.75" x14ac:dyDescent="0.25">
      <c r="C292" s="51" t="s">
        <v>69</v>
      </c>
      <c r="D292" s="34">
        <f>SUM(D278:D291)</f>
        <v>3232</v>
      </c>
      <c r="E292" s="34">
        <f t="shared" ref="E292:T292" si="60">SUM(E278:E291)</f>
        <v>3174</v>
      </c>
      <c r="F292" s="34">
        <f t="shared" si="60"/>
        <v>5550</v>
      </c>
      <c r="G292" s="34">
        <f t="shared" si="60"/>
        <v>11956</v>
      </c>
      <c r="H292" s="34">
        <f t="shared" si="60"/>
        <v>2898</v>
      </c>
      <c r="I292" s="34">
        <f t="shared" si="60"/>
        <v>3008</v>
      </c>
      <c r="J292" s="34">
        <f t="shared" si="60"/>
        <v>3067</v>
      </c>
      <c r="K292" s="34">
        <f t="shared" si="60"/>
        <v>8973</v>
      </c>
      <c r="L292" s="34">
        <f t="shared" si="60"/>
        <v>4429</v>
      </c>
      <c r="M292" s="34">
        <f t="shared" si="60"/>
        <v>4259</v>
      </c>
      <c r="N292" s="34">
        <f t="shared" si="60"/>
        <v>4360</v>
      </c>
      <c r="O292" s="34">
        <f t="shared" si="60"/>
        <v>13048</v>
      </c>
      <c r="P292" s="34">
        <f t="shared" si="60"/>
        <v>4458</v>
      </c>
      <c r="Q292" s="34">
        <f t="shared" si="60"/>
        <v>3749</v>
      </c>
      <c r="R292" s="34">
        <f t="shared" si="60"/>
        <v>4911</v>
      </c>
      <c r="S292" s="34">
        <f t="shared" si="60"/>
        <v>13118</v>
      </c>
      <c r="T292" s="34">
        <f t="shared" si="60"/>
        <v>47095</v>
      </c>
    </row>
    <row r="293" spans="3:20" ht="15.75" x14ac:dyDescent="0.25">
      <c r="C293" s="91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3:20" ht="15.75" x14ac:dyDescent="0.25">
      <c r="C294" s="91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3:20" ht="15.75" x14ac:dyDescent="0.25">
      <c r="C295" s="91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3:20" ht="15.75" x14ac:dyDescent="0.25">
      <c r="C296" s="91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3:20" ht="15.75" x14ac:dyDescent="0.25">
      <c r="C297" s="91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3:20" ht="15.75" x14ac:dyDescent="0.25">
      <c r="C298" s="91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3:20" ht="15.75" x14ac:dyDescent="0.25">
      <c r="C299" s="91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3:20" ht="15.75" x14ac:dyDescent="0.25">
      <c r="C300" s="91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3:20" ht="15.75" x14ac:dyDescent="0.25">
      <c r="C301" s="91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3:20" ht="15.75" x14ac:dyDescent="0.25">
      <c r="C302" s="91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3:20" ht="15.75" x14ac:dyDescent="0.25">
      <c r="C303" s="91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3:20" ht="15.75" x14ac:dyDescent="0.25">
      <c r="C304" s="91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3:20" ht="15.75" x14ac:dyDescent="0.25">
      <c r="C305" s="91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3:20" ht="15.75" x14ac:dyDescent="0.25">
      <c r="C306" s="91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3:20" ht="15.75" x14ac:dyDescent="0.25">
      <c r="C307" s="91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3:20" ht="15.75" x14ac:dyDescent="0.25">
      <c r="C308" s="3"/>
      <c r="D308" s="4"/>
      <c r="E308" s="4"/>
      <c r="F308" s="4"/>
      <c r="G308" s="9"/>
      <c r="H308" s="4"/>
      <c r="I308" s="4"/>
      <c r="J308" s="4"/>
      <c r="K308" s="9"/>
      <c r="L308" s="4"/>
      <c r="M308" s="4"/>
      <c r="N308" s="4"/>
      <c r="O308" s="9"/>
      <c r="P308" s="82"/>
      <c r="Q308" s="82"/>
      <c r="R308" s="82"/>
      <c r="S308" s="83"/>
    </row>
    <row r="309" spans="3:20" ht="15.75" x14ac:dyDescent="0.25">
      <c r="C309" s="3"/>
      <c r="D309" s="4"/>
      <c r="E309" s="4"/>
      <c r="F309" s="4"/>
      <c r="G309" s="9"/>
      <c r="H309" s="4"/>
      <c r="I309" s="4"/>
      <c r="J309" s="4"/>
      <c r="K309" s="9"/>
      <c r="L309" s="4"/>
      <c r="M309" s="4"/>
      <c r="N309" s="4"/>
      <c r="O309" s="9"/>
      <c r="P309" s="82"/>
      <c r="Q309" s="82"/>
      <c r="R309" s="82"/>
      <c r="S309" s="83"/>
    </row>
    <row r="310" spans="3:20" ht="16.5" thickBot="1" x14ac:dyDescent="0.3">
      <c r="C310" s="3"/>
      <c r="D310" s="4"/>
      <c r="E310" s="4"/>
      <c r="F310" s="4"/>
      <c r="G310" s="9"/>
      <c r="H310" s="4"/>
      <c r="I310" s="4"/>
      <c r="J310" s="4"/>
      <c r="K310" s="9"/>
      <c r="L310" s="4"/>
      <c r="M310" s="4"/>
      <c r="N310" s="4"/>
      <c r="O310" s="9"/>
      <c r="P310" s="82"/>
      <c r="Q310" s="82"/>
      <c r="R310" s="82"/>
      <c r="S310" s="83"/>
    </row>
    <row r="311" spans="3:20" ht="15.75" x14ac:dyDescent="0.25">
      <c r="C311" s="96" t="s">
        <v>83</v>
      </c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8"/>
    </row>
    <row r="312" spans="3:20" ht="15.75" x14ac:dyDescent="0.25">
      <c r="C312" s="102" t="s">
        <v>71</v>
      </c>
      <c r="D312" s="99" t="s">
        <v>2</v>
      </c>
      <c r="E312" s="99"/>
      <c r="F312" s="99"/>
      <c r="G312" s="99"/>
      <c r="H312" s="99" t="s">
        <v>3</v>
      </c>
      <c r="I312" s="99"/>
      <c r="J312" s="99"/>
      <c r="K312" s="99"/>
      <c r="L312" s="99" t="s">
        <v>4</v>
      </c>
      <c r="M312" s="99"/>
      <c r="N312" s="99"/>
      <c r="O312" s="99"/>
      <c r="P312" s="99" t="s">
        <v>5</v>
      </c>
      <c r="Q312" s="99"/>
      <c r="R312" s="99"/>
      <c r="S312" s="99"/>
      <c r="T312" s="100" t="s">
        <v>6</v>
      </c>
    </row>
    <row r="313" spans="3:20" ht="16.5" thickBot="1" x14ac:dyDescent="0.3">
      <c r="C313" s="103"/>
      <c r="D313" s="50" t="s">
        <v>7</v>
      </c>
      <c r="E313" s="50" t="s">
        <v>8</v>
      </c>
      <c r="F313" s="50" t="s">
        <v>9</v>
      </c>
      <c r="G313" s="50" t="s">
        <v>10</v>
      </c>
      <c r="H313" s="50" t="s">
        <v>11</v>
      </c>
      <c r="I313" s="50" t="s">
        <v>12</v>
      </c>
      <c r="J313" s="50" t="s">
        <v>13</v>
      </c>
      <c r="K313" s="50" t="s">
        <v>14</v>
      </c>
      <c r="L313" s="50" t="s">
        <v>15</v>
      </c>
      <c r="M313" s="50" t="s">
        <v>16</v>
      </c>
      <c r="N313" s="50" t="s">
        <v>17</v>
      </c>
      <c r="O313" s="50" t="s">
        <v>18</v>
      </c>
      <c r="P313" s="50" t="s">
        <v>19</v>
      </c>
      <c r="Q313" s="50" t="s">
        <v>20</v>
      </c>
      <c r="R313" s="50" t="s">
        <v>21</v>
      </c>
      <c r="S313" s="50" t="s">
        <v>22</v>
      </c>
      <c r="T313" s="101"/>
    </row>
    <row r="314" spans="3:20" ht="15.75" x14ac:dyDescent="0.25">
      <c r="C314" s="6" t="s">
        <v>24</v>
      </c>
      <c r="D314" s="33">
        <v>832</v>
      </c>
      <c r="E314" s="33">
        <v>596</v>
      </c>
      <c r="F314" s="33">
        <v>582</v>
      </c>
      <c r="G314" s="34">
        <f>+SUM(D314:F314)</f>
        <v>2010</v>
      </c>
      <c r="H314" s="27">
        <v>468</v>
      </c>
      <c r="I314" s="27">
        <v>533</v>
      </c>
      <c r="J314" s="37">
        <v>438</v>
      </c>
      <c r="K314" s="34">
        <f>SUM(H314:J314)</f>
        <v>1439</v>
      </c>
      <c r="L314" s="33">
        <v>518</v>
      </c>
      <c r="M314" s="33">
        <v>423</v>
      </c>
      <c r="N314" s="33">
        <v>465</v>
      </c>
      <c r="O314" s="34">
        <f>SUM(L314:N314)</f>
        <v>1406</v>
      </c>
      <c r="P314" s="68">
        <v>461</v>
      </c>
      <c r="Q314" s="68">
        <v>356</v>
      </c>
      <c r="R314" s="68">
        <v>367</v>
      </c>
      <c r="S314" s="68">
        <f>SUM(P314:R314)</f>
        <v>1184</v>
      </c>
      <c r="T314" s="34">
        <f>SUM(G314,O314,K314, S314)</f>
        <v>6039</v>
      </c>
    </row>
    <row r="315" spans="3:20" ht="15.75" x14ac:dyDescent="0.25">
      <c r="C315" s="5" t="s">
        <v>26</v>
      </c>
      <c r="D315" s="33">
        <v>645</v>
      </c>
      <c r="E315" s="33">
        <v>506</v>
      </c>
      <c r="F315" s="33">
        <v>545</v>
      </c>
      <c r="G315" s="34">
        <f t="shared" ref="G315:G328" si="61">+SUM(D315:F315)</f>
        <v>1696</v>
      </c>
      <c r="H315" s="27">
        <v>365</v>
      </c>
      <c r="I315" s="27">
        <v>467</v>
      </c>
      <c r="J315" s="37">
        <v>402</v>
      </c>
      <c r="K315" s="34">
        <f t="shared" ref="K315:K328" si="62">SUM(H315:J315)</f>
        <v>1234</v>
      </c>
      <c r="L315" s="33">
        <v>473</v>
      </c>
      <c r="M315" s="33">
        <v>394</v>
      </c>
      <c r="N315" s="33">
        <v>326</v>
      </c>
      <c r="O315" s="34">
        <f t="shared" ref="O315:O328" si="63">SUM(L315:N315)</f>
        <v>1193</v>
      </c>
      <c r="P315" s="68">
        <v>441</v>
      </c>
      <c r="Q315" s="68">
        <v>284</v>
      </c>
      <c r="R315" s="68">
        <v>274</v>
      </c>
      <c r="S315" s="68">
        <f t="shared" ref="S315:S328" si="64">SUM(P315:R315)</f>
        <v>999</v>
      </c>
      <c r="T315" s="34">
        <f t="shared" ref="T315:T328" si="65">SUM(G315,O315,K315, S315)</f>
        <v>5122</v>
      </c>
    </row>
    <row r="316" spans="3:20" ht="15.75" x14ac:dyDescent="0.25">
      <c r="C316" s="5" t="s">
        <v>28</v>
      </c>
      <c r="D316" s="33">
        <v>23</v>
      </c>
      <c r="E316" s="33">
        <v>13</v>
      </c>
      <c r="F316" s="33">
        <v>8</v>
      </c>
      <c r="G316" s="34">
        <f t="shared" si="61"/>
        <v>44</v>
      </c>
      <c r="H316" s="27">
        <v>4</v>
      </c>
      <c r="I316" s="27">
        <v>17</v>
      </c>
      <c r="J316" s="37">
        <v>13</v>
      </c>
      <c r="K316" s="34">
        <f t="shared" si="62"/>
        <v>34</v>
      </c>
      <c r="L316" s="33">
        <v>22</v>
      </c>
      <c r="M316" s="33">
        <v>8</v>
      </c>
      <c r="N316" s="33">
        <v>8</v>
      </c>
      <c r="O316" s="34">
        <f t="shared" si="63"/>
        <v>38</v>
      </c>
      <c r="P316" s="68">
        <v>6</v>
      </c>
      <c r="Q316" s="68">
        <v>2</v>
      </c>
      <c r="R316" s="68">
        <v>2</v>
      </c>
      <c r="S316" s="68">
        <f t="shared" si="64"/>
        <v>10</v>
      </c>
      <c r="T316" s="34">
        <f t="shared" si="65"/>
        <v>126</v>
      </c>
    </row>
    <row r="317" spans="3:20" ht="15.75" x14ac:dyDescent="0.25">
      <c r="C317" s="5" t="s">
        <v>30</v>
      </c>
      <c r="D317" s="33">
        <v>36</v>
      </c>
      <c r="E317" s="33">
        <v>37</v>
      </c>
      <c r="F317" s="33">
        <v>35</v>
      </c>
      <c r="G317" s="34">
        <f t="shared" si="61"/>
        <v>108</v>
      </c>
      <c r="H317" s="27">
        <v>19</v>
      </c>
      <c r="I317" s="27">
        <v>27</v>
      </c>
      <c r="J317" s="37">
        <v>37</v>
      </c>
      <c r="K317" s="34">
        <f t="shared" si="62"/>
        <v>83</v>
      </c>
      <c r="L317" s="33">
        <v>27</v>
      </c>
      <c r="M317" s="33">
        <v>37</v>
      </c>
      <c r="N317" s="33">
        <v>35</v>
      </c>
      <c r="O317" s="34">
        <f t="shared" si="63"/>
        <v>99</v>
      </c>
      <c r="P317" s="68">
        <v>30</v>
      </c>
      <c r="Q317" s="68">
        <v>22</v>
      </c>
      <c r="R317" s="68">
        <v>34</v>
      </c>
      <c r="S317" s="68">
        <f>SUM(P317:R317)</f>
        <v>86</v>
      </c>
      <c r="T317" s="34">
        <f t="shared" si="65"/>
        <v>376</v>
      </c>
    </row>
    <row r="318" spans="3:20" ht="15.75" x14ac:dyDescent="0.25">
      <c r="C318" s="5" t="s">
        <v>32</v>
      </c>
      <c r="D318" s="33">
        <v>0</v>
      </c>
      <c r="E318" s="33">
        <v>3</v>
      </c>
      <c r="F318" s="33">
        <v>2</v>
      </c>
      <c r="G318" s="34">
        <f t="shared" si="61"/>
        <v>5</v>
      </c>
      <c r="H318" s="27">
        <v>1</v>
      </c>
      <c r="I318" s="27">
        <v>1</v>
      </c>
      <c r="J318" s="33">
        <v>0</v>
      </c>
      <c r="K318" s="34">
        <f t="shared" si="62"/>
        <v>2</v>
      </c>
      <c r="L318" s="33">
        <v>0</v>
      </c>
      <c r="M318" s="33">
        <v>0</v>
      </c>
      <c r="N318" s="33">
        <v>0</v>
      </c>
      <c r="O318" s="34">
        <f t="shared" si="63"/>
        <v>0</v>
      </c>
      <c r="P318" s="68">
        <v>0</v>
      </c>
      <c r="Q318" s="68">
        <v>0</v>
      </c>
      <c r="R318" s="68">
        <v>0</v>
      </c>
      <c r="S318" s="68">
        <f>SUM(P318:R318)</f>
        <v>0</v>
      </c>
      <c r="T318" s="34">
        <f t="shared" si="65"/>
        <v>7</v>
      </c>
    </row>
    <row r="319" spans="3:20" ht="15.75" x14ac:dyDescent="0.25">
      <c r="C319" s="5" t="s">
        <v>59</v>
      </c>
      <c r="D319" s="33">
        <v>12</v>
      </c>
      <c r="E319" s="33">
        <v>12</v>
      </c>
      <c r="F319" s="33">
        <v>13</v>
      </c>
      <c r="G319" s="34">
        <f t="shared" si="61"/>
        <v>37</v>
      </c>
      <c r="H319" s="35">
        <v>9</v>
      </c>
      <c r="I319" s="35">
        <v>19</v>
      </c>
      <c r="J319" s="36">
        <v>12</v>
      </c>
      <c r="K319" s="34">
        <f t="shared" si="62"/>
        <v>40</v>
      </c>
      <c r="L319" s="33">
        <v>635</v>
      </c>
      <c r="M319" s="33">
        <v>597</v>
      </c>
      <c r="N319" s="33">
        <v>648</v>
      </c>
      <c r="O319" s="34">
        <f t="shared" si="63"/>
        <v>1880</v>
      </c>
      <c r="P319" s="68">
        <v>647</v>
      </c>
      <c r="Q319" s="68">
        <v>554</v>
      </c>
      <c r="R319" s="68">
        <v>615</v>
      </c>
      <c r="S319" s="68">
        <f t="shared" si="64"/>
        <v>1816</v>
      </c>
      <c r="T319" s="34">
        <f t="shared" si="65"/>
        <v>3773</v>
      </c>
    </row>
    <row r="320" spans="3:20" ht="15.75" x14ac:dyDescent="0.25">
      <c r="C320" s="5" t="s">
        <v>60</v>
      </c>
      <c r="D320" s="33">
        <v>0</v>
      </c>
      <c r="E320" s="33">
        <v>1</v>
      </c>
      <c r="F320" s="33">
        <v>5</v>
      </c>
      <c r="G320" s="34">
        <f t="shared" si="61"/>
        <v>6</v>
      </c>
      <c r="H320" s="35">
        <v>1</v>
      </c>
      <c r="I320" s="35">
        <v>1</v>
      </c>
      <c r="J320" s="36">
        <v>1</v>
      </c>
      <c r="K320" s="34">
        <f t="shared" si="62"/>
        <v>3</v>
      </c>
      <c r="L320" s="33">
        <v>4</v>
      </c>
      <c r="M320" s="33">
        <v>1</v>
      </c>
      <c r="N320" s="33">
        <v>1</v>
      </c>
      <c r="O320" s="34">
        <f t="shared" si="63"/>
        <v>6</v>
      </c>
      <c r="P320" s="69">
        <v>5</v>
      </c>
      <c r="Q320" s="69">
        <v>0</v>
      </c>
      <c r="R320" s="69">
        <v>1</v>
      </c>
      <c r="S320" s="68">
        <f t="shared" si="64"/>
        <v>6</v>
      </c>
      <c r="T320" s="34">
        <f t="shared" si="65"/>
        <v>21</v>
      </c>
    </row>
    <row r="321" spans="3:20" ht="15.75" x14ac:dyDescent="0.25">
      <c r="C321" s="5" t="s">
        <v>61</v>
      </c>
      <c r="D321" s="33">
        <v>532</v>
      </c>
      <c r="E321" s="33">
        <v>377</v>
      </c>
      <c r="F321" s="33">
        <v>427</v>
      </c>
      <c r="G321" s="34">
        <f>+SUM(D321:F321)</f>
        <v>1336</v>
      </c>
      <c r="H321" s="35">
        <v>320</v>
      </c>
      <c r="I321" s="35">
        <v>352</v>
      </c>
      <c r="J321" s="36">
        <v>342</v>
      </c>
      <c r="K321" s="34">
        <f t="shared" si="62"/>
        <v>1014</v>
      </c>
      <c r="L321" s="33">
        <v>430</v>
      </c>
      <c r="M321" s="33">
        <v>406</v>
      </c>
      <c r="N321" s="33">
        <v>401</v>
      </c>
      <c r="O321" s="34">
        <f t="shared" si="63"/>
        <v>1237</v>
      </c>
      <c r="P321" s="69">
        <v>400</v>
      </c>
      <c r="Q321" s="69">
        <v>345</v>
      </c>
      <c r="R321" s="69">
        <v>2729</v>
      </c>
      <c r="S321" s="68">
        <f t="shared" si="64"/>
        <v>3474</v>
      </c>
      <c r="T321" s="34">
        <f t="shared" si="65"/>
        <v>7061</v>
      </c>
    </row>
    <row r="322" spans="3:20" ht="15.75" x14ac:dyDescent="0.25">
      <c r="C322" s="5" t="s">
        <v>62</v>
      </c>
      <c r="D322" s="33">
        <v>195</v>
      </c>
      <c r="E322" s="33">
        <v>160</v>
      </c>
      <c r="F322" s="33">
        <v>134</v>
      </c>
      <c r="G322" s="34">
        <f t="shared" si="61"/>
        <v>489</v>
      </c>
      <c r="H322" s="27">
        <v>134</v>
      </c>
      <c r="I322" s="27">
        <v>174</v>
      </c>
      <c r="J322" s="37">
        <v>188</v>
      </c>
      <c r="K322" s="34">
        <f t="shared" si="62"/>
        <v>496</v>
      </c>
      <c r="L322" s="33">
        <v>149</v>
      </c>
      <c r="M322" s="33">
        <v>146</v>
      </c>
      <c r="N322" s="33">
        <v>193</v>
      </c>
      <c r="O322" s="34">
        <f t="shared" si="63"/>
        <v>488</v>
      </c>
      <c r="P322" s="68">
        <v>171</v>
      </c>
      <c r="Q322" s="68">
        <v>173</v>
      </c>
      <c r="R322" s="68">
        <v>361</v>
      </c>
      <c r="S322" s="68">
        <f t="shared" si="64"/>
        <v>705</v>
      </c>
      <c r="T322" s="34">
        <f t="shared" si="65"/>
        <v>2178</v>
      </c>
    </row>
    <row r="323" spans="3:20" ht="15.75" x14ac:dyDescent="0.25">
      <c r="C323" s="5" t="s">
        <v>63</v>
      </c>
      <c r="D323" s="33">
        <v>43</v>
      </c>
      <c r="E323" s="33">
        <v>29</v>
      </c>
      <c r="F323" s="33">
        <v>35</v>
      </c>
      <c r="G323" s="34">
        <f t="shared" si="61"/>
        <v>107</v>
      </c>
      <c r="H323" s="35">
        <v>23</v>
      </c>
      <c r="I323" s="35">
        <v>31</v>
      </c>
      <c r="J323" s="36">
        <v>35</v>
      </c>
      <c r="K323" s="34">
        <f t="shared" si="62"/>
        <v>89</v>
      </c>
      <c r="L323" s="33">
        <v>33</v>
      </c>
      <c r="M323" s="33">
        <v>29</v>
      </c>
      <c r="N323" s="33">
        <v>39</v>
      </c>
      <c r="O323" s="34">
        <f t="shared" si="63"/>
        <v>101</v>
      </c>
      <c r="P323" s="69">
        <v>47</v>
      </c>
      <c r="Q323" s="69">
        <v>25</v>
      </c>
      <c r="R323" s="69">
        <v>42</v>
      </c>
      <c r="S323" s="68">
        <f t="shared" si="64"/>
        <v>114</v>
      </c>
      <c r="T323" s="34">
        <f t="shared" si="65"/>
        <v>411</v>
      </c>
    </row>
    <row r="324" spans="3:20" ht="15.75" x14ac:dyDescent="0.25">
      <c r="C324" s="5" t="s">
        <v>64</v>
      </c>
      <c r="D324" s="33">
        <v>4</v>
      </c>
      <c r="E324" s="33">
        <v>6</v>
      </c>
      <c r="F324" s="33">
        <v>6</v>
      </c>
      <c r="G324" s="34">
        <f>+SUM(D324:F324)</f>
        <v>16</v>
      </c>
      <c r="H324" s="27">
        <v>4</v>
      </c>
      <c r="I324" s="27">
        <v>2</v>
      </c>
      <c r="J324" s="37">
        <v>2</v>
      </c>
      <c r="K324" s="34">
        <f t="shared" si="62"/>
        <v>8</v>
      </c>
      <c r="L324" s="33">
        <v>2</v>
      </c>
      <c r="M324" s="33">
        <v>2</v>
      </c>
      <c r="N324" s="33">
        <v>4</v>
      </c>
      <c r="O324" s="34">
        <f t="shared" si="63"/>
        <v>8</v>
      </c>
      <c r="P324" s="68">
        <v>4</v>
      </c>
      <c r="Q324" s="68">
        <v>3</v>
      </c>
      <c r="R324" s="68">
        <v>1</v>
      </c>
      <c r="S324" s="68">
        <f t="shared" si="64"/>
        <v>8</v>
      </c>
      <c r="T324" s="34">
        <f t="shared" si="65"/>
        <v>40</v>
      </c>
    </row>
    <row r="325" spans="3:20" ht="15.75" x14ac:dyDescent="0.25">
      <c r="C325" s="5" t="s">
        <v>82</v>
      </c>
      <c r="D325" s="33">
        <v>146</v>
      </c>
      <c r="E325" s="33">
        <v>124</v>
      </c>
      <c r="F325" s="33">
        <v>129</v>
      </c>
      <c r="G325" s="34">
        <f t="shared" si="61"/>
        <v>399</v>
      </c>
      <c r="H325" s="27">
        <v>96</v>
      </c>
      <c r="I325" s="27">
        <v>127</v>
      </c>
      <c r="J325" s="37">
        <v>127</v>
      </c>
      <c r="K325" s="34">
        <f t="shared" si="62"/>
        <v>350</v>
      </c>
      <c r="L325" s="33">
        <v>120</v>
      </c>
      <c r="M325" s="33">
        <v>125</v>
      </c>
      <c r="N325" s="33">
        <v>94</v>
      </c>
      <c r="O325" s="34">
        <f t="shared" si="63"/>
        <v>339</v>
      </c>
      <c r="P325" s="68">
        <v>124</v>
      </c>
      <c r="Q325" s="68">
        <v>103</v>
      </c>
      <c r="R325" s="68">
        <v>82</v>
      </c>
      <c r="S325" s="68">
        <f t="shared" si="64"/>
        <v>309</v>
      </c>
      <c r="T325" s="34">
        <f t="shared" si="65"/>
        <v>1397</v>
      </c>
    </row>
    <row r="326" spans="3:20" ht="15.75" x14ac:dyDescent="0.25">
      <c r="C326" s="5" t="s">
        <v>66</v>
      </c>
      <c r="D326" s="33">
        <v>15</v>
      </c>
      <c r="E326" s="33">
        <v>20</v>
      </c>
      <c r="F326" s="33">
        <v>22</v>
      </c>
      <c r="G326" s="34">
        <f t="shared" si="61"/>
        <v>57</v>
      </c>
      <c r="H326" s="35">
        <v>10</v>
      </c>
      <c r="I326" s="35">
        <v>31</v>
      </c>
      <c r="J326" s="36">
        <v>35</v>
      </c>
      <c r="K326" s="34">
        <f t="shared" si="62"/>
        <v>76</v>
      </c>
      <c r="L326" s="33">
        <v>26</v>
      </c>
      <c r="M326" s="33">
        <v>14</v>
      </c>
      <c r="N326" s="33">
        <v>27</v>
      </c>
      <c r="O326" s="34">
        <f t="shared" si="63"/>
        <v>67</v>
      </c>
      <c r="P326" s="69">
        <v>20</v>
      </c>
      <c r="Q326" s="69">
        <v>18</v>
      </c>
      <c r="R326" s="69">
        <v>20</v>
      </c>
      <c r="S326" s="68">
        <f t="shared" si="64"/>
        <v>58</v>
      </c>
      <c r="T326" s="34">
        <f t="shared" si="65"/>
        <v>258</v>
      </c>
    </row>
    <row r="327" spans="3:20" ht="15.75" x14ac:dyDescent="0.25">
      <c r="C327" s="5" t="s">
        <v>67</v>
      </c>
      <c r="D327" s="33">
        <v>18</v>
      </c>
      <c r="E327" s="33">
        <v>11</v>
      </c>
      <c r="F327" s="33">
        <v>15</v>
      </c>
      <c r="G327" s="34">
        <f t="shared" si="61"/>
        <v>44</v>
      </c>
      <c r="H327" s="35">
        <v>23</v>
      </c>
      <c r="I327" s="35">
        <v>25</v>
      </c>
      <c r="J327" s="36">
        <v>28</v>
      </c>
      <c r="K327" s="34">
        <f t="shared" si="62"/>
        <v>76</v>
      </c>
      <c r="L327" s="33">
        <v>36</v>
      </c>
      <c r="M327" s="33">
        <v>43</v>
      </c>
      <c r="N327" s="33">
        <v>20</v>
      </c>
      <c r="O327" s="34">
        <f t="shared" si="63"/>
        <v>99</v>
      </c>
      <c r="P327" s="69">
        <v>16</v>
      </c>
      <c r="Q327" s="69">
        <v>21</v>
      </c>
      <c r="R327" s="69">
        <v>45</v>
      </c>
      <c r="S327" s="68">
        <f t="shared" si="64"/>
        <v>82</v>
      </c>
      <c r="T327" s="34">
        <f t="shared" si="65"/>
        <v>301</v>
      </c>
    </row>
    <row r="328" spans="3:20" ht="15.75" x14ac:dyDescent="0.25">
      <c r="C328" s="5" t="s">
        <v>68</v>
      </c>
      <c r="D328" s="33">
        <v>21</v>
      </c>
      <c r="E328" s="33">
        <v>24</v>
      </c>
      <c r="F328" s="33">
        <v>75</v>
      </c>
      <c r="G328" s="34">
        <f t="shared" si="61"/>
        <v>120</v>
      </c>
      <c r="H328" s="35">
        <v>100</v>
      </c>
      <c r="I328" s="35">
        <v>255</v>
      </c>
      <c r="J328" s="36">
        <v>232</v>
      </c>
      <c r="K328" s="34">
        <f t="shared" si="62"/>
        <v>587</v>
      </c>
      <c r="L328" s="33">
        <v>221</v>
      </c>
      <c r="M328" s="33">
        <v>220</v>
      </c>
      <c r="N328" s="33">
        <v>189</v>
      </c>
      <c r="O328" s="34">
        <f t="shared" si="63"/>
        <v>630</v>
      </c>
      <c r="P328" s="69">
        <v>260</v>
      </c>
      <c r="Q328" s="69">
        <v>170</v>
      </c>
      <c r="R328" s="69">
        <v>214</v>
      </c>
      <c r="S328" s="68">
        <f t="shared" si="64"/>
        <v>644</v>
      </c>
      <c r="T328" s="34">
        <f t="shared" si="65"/>
        <v>1981</v>
      </c>
    </row>
    <row r="329" spans="3:20" ht="15.75" x14ac:dyDescent="0.25">
      <c r="C329" s="51" t="s">
        <v>69</v>
      </c>
      <c r="D329" s="34">
        <f t="shared" ref="D329:T329" si="66">SUM(D314:D328)</f>
        <v>2522</v>
      </c>
      <c r="E329" s="34">
        <f t="shared" si="66"/>
        <v>1919</v>
      </c>
      <c r="F329" s="34">
        <f t="shared" si="66"/>
        <v>2033</v>
      </c>
      <c r="G329" s="34">
        <f t="shared" si="66"/>
        <v>6474</v>
      </c>
      <c r="H329" s="34">
        <f t="shared" si="66"/>
        <v>1577</v>
      </c>
      <c r="I329" s="34">
        <f t="shared" si="66"/>
        <v>2062</v>
      </c>
      <c r="J329" s="34">
        <f t="shared" si="66"/>
        <v>1892</v>
      </c>
      <c r="K329" s="34">
        <f t="shared" si="66"/>
        <v>5531</v>
      </c>
      <c r="L329" s="34">
        <f t="shared" si="66"/>
        <v>2696</v>
      </c>
      <c r="M329" s="34">
        <f t="shared" si="66"/>
        <v>2445</v>
      </c>
      <c r="N329" s="34">
        <f t="shared" si="66"/>
        <v>2450</v>
      </c>
      <c r="O329" s="34">
        <f t="shared" si="66"/>
        <v>7591</v>
      </c>
      <c r="P329" s="34">
        <f t="shared" si="66"/>
        <v>2632</v>
      </c>
      <c r="Q329" s="34">
        <f t="shared" si="66"/>
        <v>2076</v>
      </c>
      <c r="R329" s="34">
        <f t="shared" si="66"/>
        <v>4787</v>
      </c>
      <c r="S329" s="34">
        <f t="shared" si="66"/>
        <v>9495</v>
      </c>
      <c r="T329" s="34">
        <f t="shared" si="66"/>
        <v>29091</v>
      </c>
    </row>
    <row r="330" spans="3:20" ht="15.75" x14ac:dyDescent="0.25">
      <c r="C330" s="91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3:20" ht="15.75" x14ac:dyDescent="0.25">
      <c r="C331" s="91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3:20" ht="15.75" x14ac:dyDescent="0.25">
      <c r="C332" s="91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3:20" ht="15.75" x14ac:dyDescent="0.25">
      <c r="C333" s="91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3:20" ht="15.75" x14ac:dyDescent="0.25">
      <c r="C334" s="91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3:20" ht="15.75" x14ac:dyDescent="0.25">
      <c r="C335" s="91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3:20" ht="15.75" x14ac:dyDescent="0.25">
      <c r="C336" s="91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3:20" ht="15.75" x14ac:dyDescent="0.25">
      <c r="C337" s="91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3:20" ht="15.75" x14ac:dyDescent="0.25">
      <c r="C338" s="91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3:20" ht="15.75" x14ac:dyDescent="0.25">
      <c r="C339" s="91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3:20" ht="15.75" x14ac:dyDescent="0.25">
      <c r="C340" s="91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3:20" ht="15.75" x14ac:dyDescent="0.25">
      <c r="C341" s="91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3:20" ht="15.75" x14ac:dyDescent="0.25">
      <c r="C342" s="91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3:20" ht="15.75" x14ac:dyDescent="0.25">
      <c r="C343" s="91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3:20" ht="15.75" x14ac:dyDescent="0.25">
      <c r="C344" s="91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3:20" ht="15.75" x14ac:dyDescent="0.25">
      <c r="C345" s="91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3:20" ht="15.75" x14ac:dyDescent="0.25">
      <c r="C346" s="91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3:20" ht="15.75" x14ac:dyDescent="0.25">
      <c r="C347" s="91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3:20" ht="15.75" x14ac:dyDescent="0.25">
      <c r="C348" s="3"/>
      <c r="D348" s="4"/>
      <c r="E348" s="4"/>
      <c r="F348" s="4"/>
      <c r="G348" s="9"/>
      <c r="H348" s="4"/>
      <c r="I348" s="4"/>
      <c r="J348" s="4"/>
      <c r="K348" s="9"/>
      <c r="L348" s="4"/>
      <c r="M348" s="4"/>
      <c r="N348" s="4"/>
      <c r="O348" s="9"/>
      <c r="P348" s="82"/>
      <c r="Q348" s="82"/>
      <c r="R348" s="82"/>
      <c r="S348" s="83"/>
    </row>
    <row r="349" spans="3:20" ht="16.5" thickBot="1" x14ac:dyDescent="0.3">
      <c r="C349" s="3"/>
      <c r="D349" s="4"/>
      <c r="E349" s="4"/>
      <c r="F349" s="4"/>
      <c r="G349" s="9"/>
      <c r="H349" s="4"/>
      <c r="I349" s="4"/>
      <c r="J349" s="4"/>
      <c r="K349" s="9"/>
      <c r="L349" s="4"/>
      <c r="M349" s="4"/>
      <c r="N349" s="4"/>
      <c r="O349" s="9"/>
      <c r="P349" s="82"/>
      <c r="Q349" s="82"/>
      <c r="R349" s="82"/>
      <c r="S349" s="83"/>
    </row>
    <row r="350" spans="3:20" ht="15.75" x14ac:dyDescent="0.25">
      <c r="C350" s="96" t="s">
        <v>84</v>
      </c>
      <c r="D350" s="97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8"/>
    </row>
    <row r="351" spans="3:20" ht="15.75" x14ac:dyDescent="0.25">
      <c r="C351" s="102" t="s">
        <v>71</v>
      </c>
      <c r="D351" s="99" t="s">
        <v>2</v>
      </c>
      <c r="E351" s="99"/>
      <c r="F351" s="99"/>
      <c r="G351" s="99"/>
      <c r="H351" s="99" t="s">
        <v>3</v>
      </c>
      <c r="I351" s="99"/>
      <c r="J351" s="99"/>
      <c r="K351" s="99"/>
      <c r="L351" s="99" t="s">
        <v>4</v>
      </c>
      <c r="M351" s="99"/>
      <c r="N351" s="99"/>
      <c r="O351" s="99"/>
      <c r="P351" s="99" t="s">
        <v>5</v>
      </c>
      <c r="Q351" s="99"/>
      <c r="R351" s="99"/>
      <c r="S351" s="99"/>
      <c r="T351" s="100" t="s">
        <v>6</v>
      </c>
    </row>
    <row r="352" spans="3:20" ht="16.5" thickBot="1" x14ac:dyDescent="0.3">
      <c r="C352" s="103"/>
      <c r="D352" s="50" t="s">
        <v>7</v>
      </c>
      <c r="E352" s="50" t="s">
        <v>8</v>
      </c>
      <c r="F352" s="50" t="s">
        <v>9</v>
      </c>
      <c r="G352" s="50" t="s">
        <v>10</v>
      </c>
      <c r="H352" s="50" t="s">
        <v>11</v>
      </c>
      <c r="I352" s="50" t="s">
        <v>12</v>
      </c>
      <c r="J352" s="50" t="s">
        <v>13</v>
      </c>
      <c r="K352" s="50" t="s">
        <v>14</v>
      </c>
      <c r="L352" s="50" t="s">
        <v>15</v>
      </c>
      <c r="M352" s="50" t="s">
        <v>16</v>
      </c>
      <c r="N352" s="50" t="s">
        <v>17</v>
      </c>
      <c r="O352" s="50" t="s">
        <v>18</v>
      </c>
      <c r="P352" s="50" t="s">
        <v>19</v>
      </c>
      <c r="Q352" s="50" t="s">
        <v>20</v>
      </c>
      <c r="R352" s="50" t="s">
        <v>21</v>
      </c>
      <c r="S352" s="50" t="s">
        <v>22</v>
      </c>
      <c r="T352" s="101"/>
    </row>
    <row r="353" spans="3:20" ht="15.75" x14ac:dyDescent="0.25">
      <c r="C353" s="6" t="s">
        <v>24</v>
      </c>
      <c r="D353" s="33">
        <v>402</v>
      </c>
      <c r="E353" s="33">
        <v>396</v>
      </c>
      <c r="F353" s="33">
        <v>433</v>
      </c>
      <c r="G353" s="34">
        <f>+SUM(D353:F353)</f>
        <v>1231</v>
      </c>
      <c r="H353" s="27">
        <v>341</v>
      </c>
      <c r="I353" s="27">
        <v>346</v>
      </c>
      <c r="J353" s="37">
        <v>390</v>
      </c>
      <c r="K353" s="34">
        <f>SUM(H353:J353)</f>
        <v>1077</v>
      </c>
      <c r="L353" s="33">
        <v>379</v>
      </c>
      <c r="M353" s="33">
        <v>410</v>
      </c>
      <c r="N353" s="33">
        <v>346</v>
      </c>
      <c r="O353" s="34">
        <f>SUM(L353:N353)</f>
        <v>1135</v>
      </c>
      <c r="P353" s="68">
        <v>343</v>
      </c>
      <c r="Q353" s="68">
        <v>305</v>
      </c>
      <c r="R353" s="68">
        <v>349</v>
      </c>
      <c r="S353" s="68">
        <f>SUM(P353:R353)</f>
        <v>997</v>
      </c>
      <c r="T353" s="34">
        <f>SUM(G353,O353,K353, S353)</f>
        <v>4440</v>
      </c>
    </row>
    <row r="354" spans="3:20" ht="15.75" x14ac:dyDescent="0.25">
      <c r="C354" s="5" t="s">
        <v>26</v>
      </c>
      <c r="D354" s="33">
        <v>370</v>
      </c>
      <c r="E354" s="33">
        <v>362</v>
      </c>
      <c r="F354" s="33">
        <v>413</v>
      </c>
      <c r="G354" s="34">
        <f t="shared" ref="G354:G367" si="67">+SUM(D354:F354)</f>
        <v>1145</v>
      </c>
      <c r="H354" s="27">
        <v>342</v>
      </c>
      <c r="I354" s="27">
        <v>353</v>
      </c>
      <c r="J354" s="37">
        <v>359</v>
      </c>
      <c r="K354" s="34">
        <f t="shared" ref="K354:K367" si="68">SUM(H354:J354)</f>
        <v>1054</v>
      </c>
      <c r="L354" s="33">
        <v>363</v>
      </c>
      <c r="M354" s="33">
        <v>367</v>
      </c>
      <c r="N354" s="33">
        <v>331</v>
      </c>
      <c r="O354" s="34">
        <f t="shared" ref="O354:O367" si="69">SUM(L354:N354)</f>
        <v>1061</v>
      </c>
      <c r="P354" s="68">
        <v>339</v>
      </c>
      <c r="Q354" s="68">
        <v>243</v>
      </c>
      <c r="R354" s="68">
        <v>338</v>
      </c>
      <c r="S354" s="68">
        <f t="shared" ref="S354:S367" si="70">SUM(P354:R354)</f>
        <v>920</v>
      </c>
      <c r="T354" s="34">
        <f t="shared" ref="T354:T367" si="71">SUM(G354,O354,K354, S354)</f>
        <v>4180</v>
      </c>
    </row>
    <row r="355" spans="3:20" ht="15.75" x14ac:dyDescent="0.25">
      <c r="C355" s="5" t="s">
        <v>28</v>
      </c>
      <c r="D355" s="33">
        <v>1</v>
      </c>
      <c r="E355" s="33">
        <v>0</v>
      </c>
      <c r="F355" s="33">
        <v>1</v>
      </c>
      <c r="G355" s="34">
        <f t="shared" si="67"/>
        <v>2</v>
      </c>
      <c r="H355" s="33">
        <v>0</v>
      </c>
      <c r="I355" s="27">
        <v>0</v>
      </c>
      <c r="J355" s="33">
        <v>0</v>
      </c>
      <c r="K355" s="34">
        <f t="shared" si="68"/>
        <v>0</v>
      </c>
      <c r="L355" s="33">
        <v>2</v>
      </c>
      <c r="M355" s="33">
        <v>3</v>
      </c>
      <c r="N355" s="33">
        <v>1</v>
      </c>
      <c r="O355" s="34">
        <f t="shared" si="69"/>
        <v>6</v>
      </c>
      <c r="P355" s="68">
        <v>3</v>
      </c>
      <c r="Q355" s="68">
        <v>0</v>
      </c>
      <c r="R355" s="68">
        <v>2</v>
      </c>
      <c r="S355" s="68">
        <f t="shared" si="70"/>
        <v>5</v>
      </c>
      <c r="T355" s="34">
        <f t="shared" si="71"/>
        <v>13</v>
      </c>
    </row>
    <row r="356" spans="3:20" ht="15.75" x14ac:dyDescent="0.25">
      <c r="C356" s="5" t="s">
        <v>30</v>
      </c>
      <c r="D356" s="33">
        <v>39</v>
      </c>
      <c r="E356" s="33">
        <v>34</v>
      </c>
      <c r="F356" s="33">
        <v>34</v>
      </c>
      <c r="G356" s="34">
        <f t="shared" si="67"/>
        <v>107</v>
      </c>
      <c r="H356" s="27">
        <v>47</v>
      </c>
      <c r="I356" s="27">
        <v>52</v>
      </c>
      <c r="J356" s="37">
        <v>35</v>
      </c>
      <c r="K356" s="34">
        <f t="shared" si="68"/>
        <v>134</v>
      </c>
      <c r="L356" s="33">
        <v>32</v>
      </c>
      <c r="M356" s="33">
        <v>45</v>
      </c>
      <c r="N356" s="33">
        <v>35</v>
      </c>
      <c r="O356" s="34">
        <f t="shared" si="69"/>
        <v>112</v>
      </c>
      <c r="P356" s="68">
        <v>36</v>
      </c>
      <c r="Q356" s="68">
        <v>42</v>
      </c>
      <c r="R356" s="68">
        <v>38</v>
      </c>
      <c r="S356" s="68">
        <f>SUM(P356:R356)</f>
        <v>116</v>
      </c>
      <c r="T356" s="34">
        <f t="shared" si="71"/>
        <v>469</v>
      </c>
    </row>
    <row r="357" spans="3:20" ht="15.75" x14ac:dyDescent="0.25">
      <c r="C357" s="5" t="s">
        <v>32</v>
      </c>
      <c r="D357" s="33">
        <v>0</v>
      </c>
      <c r="E357" s="33">
        <v>4</v>
      </c>
      <c r="F357" s="33">
        <v>7</v>
      </c>
      <c r="G357" s="34">
        <f t="shared" si="67"/>
        <v>11</v>
      </c>
      <c r="H357" s="27">
        <v>2</v>
      </c>
      <c r="I357" s="27">
        <v>2</v>
      </c>
      <c r="J357" s="37">
        <v>4</v>
      </c>
      <c r="K357" s="34">
        <f t="shared" si="68"/>
        <v>8</v>
      </c>
      <c r="L357" s="33">
        <v>2</v>
      </c>
      <c r="M357" s="33">
        <v>0</v>
      </c>
      <c r="N357" s="33">
        <v>0</v>
      </c>
      <c r="O357" s="34">
        <f t="shared" si="69"/>
        <v>2</v>
      </c>
      <c r="P357" s="68">
        <v>0</v>
      </c>
      <c r="Q357" s="68">
        <v>0</v>
      </c>
      <c r="R357" s="68">
        <v>0</v>
      </c>
      <c r="S357" s="68">
        <f>SUM(P357:R357)</f>
        <v>0</v>
      </c>
      <c r="T357" s="34">
        <f t="shared" si="71"/>
        <v>21</v>
      </c>
    </row>
    <row r="358" spans="3:20" ht="15.75" x14ac:dyDescent="0.25">
      <c r="C358" s="5" t="s">
        <v>59</v>
      </c>
      <c r="D358" s="33">
        <v>5</v>
      </c>
      <c r="E358" s="33">
        <v>9</v>
      </c>
      <c r="F358" s="33">
        <v>8</v>
      </c>
      <c r="G358" s="34">
        <f t="shared" si="67"/>
        <v>22</v>
      </c>
      <c r="H358" s="35">
        <v>10</v>
      </c>
      <c r="I358" s="35">
        <v>15</v>
      </c>
      <c r="J358" s="36">
        <v>8</v>
      </c>
      <c r="K358" s="34">
        <f t="shared" si="68"/>
        <v>33</v>
      </c>
      <c r="L358" s="33">
        <v>973</v>
      </c>
      <c r="M358" s="33">
        <v>943</v>
      </c>
      <c r="N358" s="33">
        <v>897</v>
      </c>
      <c r="O358" s="34">
        <f t="shared" si="69"/>
        <v>2813</v>
      </c>
      <c r="P358" s="68">
        <v>986</v>
      </c>
      <c r="Q358" s="68">
        <v>946</v>
      </c>
      <c r="R358" s="68">
        <v>974</v>
      </c>
      <c r="S358" s="68">
        <f t="shared" si="70"/>
        <v>2906</v>
      </c>
      <c r="T358" s="34">
        <f t="shared" si="71"/>
        <v>5774</v>
      </c>
    </row>
    <row r="359" spans="3:20" ht="15.75" x14ac:dyDescent="0.25">
      <c r="C359" s="5" t="s">
        <v>60</v>
      </c>
      <c r="D359" s="33">
        <v>1</v>
      </c>
      <c r="E359" s="33">
        <v>0</v>
      </c>
      <c r="F359" s="33">
        <v>0</v>
      </c>
      <c r="G359" s="34">
        <f t="shared" si="67"/>
        <v>1</v>
      </c>
      <c r="H359" s="35">
        <v>1</v>
      </c>
      <c r="I359" s="35">
        <v>1</v>
      </c>
      <c r="J359" s="36">
        <v>3</v>
      </c>
      <c r="K359" s="34">
        <f t="shared" si="68"/>
        <v>5</v>
      </c>
      <c r="L359" s="33">
        <v>0</v>
      </c>
      <c r="M359" s="33">
        <v>0</v>
      </c>
      <c r="N359" s="33">
        <v>0</v>
      </c>
      <c r="O359" s="34">
        <f t="shared" si="69"/>
        <v>0</v>
      </c>
      <c r="P359" s="68">
        <v>0</v>
      </c>
      <c r="Q359" s="68">
        <v>1</v>
      </c>
      <c r="R359" s="68">
        <v>0</v>
      </c>
      <c r="S359" s="68">
        <f t="shared" si="70"/>
        <v>1</v>
      </c>
      <c r="T359" s="34">
        <f t="shared" si="71"/>
        <v>7</v>
      </c>
    </row>
    <row r="360" spans="3:20" ht="15.75" x14ac:dyDescent="0.25">
      <c r="C360" s="5" t="s">
        <v>61</v>
      </c>
      <c r="D360" s="33">
        <v>893</v>
      </c>
      <c r="E360" s="33">
        <v>713</v>
      </c>
      <c r="F360" s="33">
        <v>881</v>
      </c>
      <c r="G360" s="34">
        <f t="shared" si="67"/>
        <v>2487</v>
      </c>
      <c r="H360" s="35">
        <v>697</v>
      </c>
      <c r="I360" s="35">
        <v>809</v>
      </c>
      <c r="J360" s="36">
        <v>724</v>
      </c>
      <c r="K360" s="34">
        <f t="shared" si="68"/>
        <v>2230</v>
      </c>
      <c r="L360" s="33">
        <v>823</v>
      </c>
      <c r="M360" s="33">
        <v>814</v>
      </c>
      <c r="N360" s="33">
        <v>770</v>
      </c>
      <c r="O360" s="34">
        <f t="shared" si="69"/>
        <v>2407</v>
      </c>
      <c r="P360" s="69">
        <v>868</v>
      </c>
      <c r="Q360" s="69">
        <v>831</v>
      </c>
      <c r="R360" s="69">
        <v>840</v>
      </c>
      <c r="S360" s="68">
        <f t="shared" si="70"/>
        <v>2539</v>
      </c>
      <c r="T360" s="34">
        <f t="shared" si="71"/>
        <v>9663</v>
      </c>
    </row>
    <row r="361" spans="3:20" ht="15.75" x14ac:dyDescent="0.25">
      <c r="C361" s="5" t="s">
        <v>62</v>
      </c>
      <c r="D361" s="33">
        <v>128</v>
      </c>
      <c r="E361" s="33">
        <v>116</v>
      </c>
      <c r="F361" s="33">
        <v>116</v>
      </c>
      <c r="G361" s="34">
        <f t="shared" si="67"/>
        <v>360</v>
      </c>
      <c r="H361" s="35">
        <v>112</v>
      </c>
      <c r="I361" s="35">
        <v>112</v>
      </c>
      <c r="J361" s="36">
        <v>110</v>
      </c>
      <c r="K361" s="34">
        <f t="shared" si="68"/>
        <v>334</v>
      </c>
      <c r="L361" s="33">
        <v>128</v>
      </c>
      <c r="M361" s="33">
        <v>113</v>
      </c>
      <c r="N361" s="33">
        <v>107</v>
      </c>
      <c r="O361" s="34">
        <f t="shared" si="69"/>
        <v>348</v>
      </c>
      <c r="P361" s="69">
        <v>100</v>
      </c>
      <c r="Q361" s="69">
        <v>92</v>
      </c>
      <c r="R361" s="69">
        <v>111</v>
      </c>
      <c r="S361" s="68">
        <f t="shared" si="70"/>
        <v>303</v>
      </c>
      <c r="T361" s="34">
        <f t="shared" si="71"/>
        <v>1345</v>
      </c>
    </row>
    <row r="362" spans="3:20" ht="15.75" x14ac:dyDescent="0.25">
      <c r="C362" s="5" t="s">
        <v>63</v>
      </c>
      <c r="D362" s="33">
        <v>18</v>
      </c>
      <c r="E362" s="33">
        <v>10</v>
      </c>
      <c r="F362" s="33">
        <v>13</v>
      </c>
      <c r="G362" s="34">
        <f>+SUM(D362:F362)</f>
        <v>41</v>
      </c>
      <c r="H362" s="27">
        <v>9</v>
      </c>
      <c r="I362" s="27">
        <v>13</v>
      </c>
      <c r="J362" s="37">
        <v>6</v>
      </c>
      <c r="K362" s="34">
        <f t="shared" si="68"/>
        <v>28</v>
      </c>
      <c r="L362" s="33">
        <v>6</v>
      </c>
      <c r="M362" s="33">
        <v>8</v>
      </c>
      <c r="N362" s="33">
        <v>10</v>
      </c>
      <c r="O362" s="34">
        <f t="shared" si="69"/>
        <v>24</v>
      </c>
      <c r="P362" s="68">
        <v>7</v>
      </c>
      <c r="Q362" s="68">
        <v>6</v>
      </c>
      <c r="R362" s="68">
        <v>7</v>
      </c>
      <c r="S362" s="68">
        <f t="shared" si="70"/>
        <v>20</v>
      </c>
      <c r="T362" s="34">
        <f t="shared" si="71"/>
        <v>113</v>
      </c>
    </row>
    <row r="363" spans="3:20" ht="15.75" x14ac:dyDescent="0.25">
      <c r="C363" s="5" t="s">
        <v>64</v>
      </c>
      <c r="D363" s="33">
        <v>5</v>
      </c>
      <c r="E363" s="33">
        <v>7</v>
      </c>
      <c r="F363" s="33">
        <v>8</v>
      </c>
      <c r="G363" s="34">
        <f>+SUM(D363:F363)</f>
        <v>20</v>
      </c>
      <c r="H363" s="35">
        <v>6</v>
      </c>
      <c r="I363" s="35">
        <v>4</v>
      </c>
      <c r="J363" s="36">
        <v>9</v>
      </c>
      <c r="K363" s="34">
        <f t="shared" si="68"/>
        <v>19</v>
      </c>
      <c r="L363" s="33">
        <v>6</v>
      </c>
      <c r="M363" s="33">
        <v>1</v>
      </c>
      <c r="N363" s="33">
        <v>5</v>
      </c>
      <c r="O363" s="34">
        <f t="shared" si="69"/>
        <v>12</v>
      </c>
      <c r="P363" s="69">
        <v>7</v>
      </c>
      <c r="Q363" s="69">
        <v>6</v>
      </c>
      <c r="R363" s="69">
        <v>5</v>
      </c>
      <c r="S363" s="68">
        <f t="shared" si="70"/>
        <v>18</v>
      </c>
      <c r="T363" s="34">
        <f t="shared" si="71"/>
        <v>69</v>
      </c>
    </row>
    <row r="364" spans="3:20" ht="15.75" x14ac:dyDescent="0.25">
      <c r="C364" s="5" t="s">
        <v>82</v>
      </c>
      <c r="D364" s="33">
        <v>60</v>
      </c>
      <c r="E364" s="33">
        <v>66</v>
      </c>
      <c r="F364" s="33">
        <v>65</v>
      </c>
      <c r="G364" s="34">
        <f t="shared" si="67"/>
        <v>191</v>
      </c>
      <c r="H364" s="27">
        <v>56</v>
      </c>
      <c r="I364" s="27">
        <v>54</v>
      </c>
      <c r="J364" s="37">
        <v>46</v>
      </c>
      <c r="K364" s="34">
        <f t="shared" si="68"/>
        <v>156</v>
      </c>
      <c r="L364" s="33">
        <v>57</v>
      </c>
      <c r="M364" s="33">
        <v>54</v>
      </c>
      <c r="N364" s="33">
        <v>33</v>
      </c>
      <c r="O364" s="34">
        <f t="shared" si="69"/>
        <v>144</v>
      </c>
      <c r="P364" s="68">
        <v>44</v>
      </c>
      <c r="Q364" s="68">
        <v>41</v>
      </c>
      <c r="R364" s="68">
        <v>40</v>
      </c>
      <c r="S364" s="68">
        <f t="shared" si="70"/>
        <v>125</v>
      </c>
      <c r="T364" s="34">
        <f t="shared" si="71"/>
        <v>616</v>
      </c>
    </row>
    <row r="365" spans="3:20" ht="15.75" x14ac:dyDescent="0.25">
      <c r="C365" s="5" t="s">
        <v>66</v>
      </c>
      <c r="D365" s="33">
        <v>2</v>
      </c>
      <c r="E365" s="33">
        <v>2</v>
      </c>
      <c r="F365" s="33">
        <v>5</v>
      </c>
      <c r="G365" s="34">
        <f t="shared" si="67"/>
        <v>9</v>
      </c>
      <c r="H365" s="35">
        <v>1</v>
      </c>
      <c r="I365" s="35">
        <v>3</v>
      </c>
      <c r="J365" s="36">
        <v>1</v>
      </c>
      <c r="K365" s="34">
        <f t="shared" si="68"/>
        <v>5</v>
      </c>
      <c r="L365" s="33">
        <v>3</v>
      </c>
      <c r="M365" s="33">
        <v>3</v>
      </c>
      <c r="N365" s="33">
        <v>4</v>
      </c>
      <c r="O365" s="34">
        <f t="shared" si="69"/>
        <v>10</v>
      </c>
      <c r="P365" s="69">
        <v>4</v>
      </c>
      <c r="Q365" s="69">
        <v>3</v>
      </c>
      <c r="R365" s="69">
        <v>2</v>
      </c>
      <c r="S365" s="68">
        <f t="shared" si="70"/>
        <v>9</v>
      </c>
      <c r="T365" s="34">
        <f t="shared" si="71"/>
        <v>33</v>
      </c>
    </row>
    <row r="366" spans="3:20" ht="15.75" x14ac:dyDescent="0.25">
      <c r="C366" s="5" t="s">
        <v>67</v>
      </c>
      <c r="D366" s="33">
        <v>21</v>
      </c>
      <c r="E366" s="33">
        <v>20</v>
      </c>
      <c r="F366" s="33">
        <v>23</v>
      </c>
      <c r="G366" s="34">
        <f t="shared" si="67"/>
        <v>64</v>
      </c>
      <c r="H366" s="35">
        <v>7</v>
      </c>
      <c r="I366" s="35">
        <v>16</v>
      </c>
      <c r="J366" s="36">
        <v>27</v>
      </c>
      <c r="K366" s="34">
        <f t="shared" si="68"/>
        <v>50</v>
      </c>
      <c r="L366" s="33">
        <v>23</v>
      </c>
      <c r="M366" s="33">
        <v>35</v>
      </c>
      <c r="N366" s="33">
        <v>24</v>
      </c>
      <c r="O366" s="34">
        <f t="shared" si="69"/>
        <v>82</v>
      </c>
      <c r="P366" s="69">
        <v>22</v>
      </c>
      <c r="Q366" s="69">
        <v>10</v>
      </c>
      <c r="R366" s="69">
        <v>22</v>
      </c>
      <c r="S366" s="68">
        <f t="shared" si="70"/>
        <v>54</v>
      </c>
      <c r="T366" s="34">
        <f t="shared" si="71"/>
        <v>250</v>
      </c>
    </row>
    <row r="367" spans="3:20" ht="15.75" x14ac:dyDescent="0.25">
      <c r="C367" s="5" t="s">
        <v>68</v>
      </c>
      <c r="D367" s="33">
        <v>46</v>
      </c>
      <c r="E367" s="33">
        <v>31</v>
      </c>
      <c r="F367" s="33">
        <v>37</v>
      </c>
      <c r="G367" s="34">
        <f t="shared" si="67"/>
        <v>114</v>
      </c>
      <c r="H367" s="35">
        <v>53</v>
      </c>
      <c r="I367" s="35">
        <v>97</v>
      </c>
      <c r="J367" s="36">
        <v>65</v>
      </c>
      <c r="K367" s="34">
        <f t="shared" si="68"/>
        <v>215</v>
      </c>
      <c r="L367" s="33">
        <v>103</v>
      </c>
      <c r="M367" s="33">
        <v>104</v>
      </c>
      <c r="N367" s="33">
        <v>80</v>
      </c>
      <c r="O367" s="34">
        <f t="shared" si="69"/>
        <v>287</v>
      </c>
      <c r="P367" s="69">
        <v>83</v>
      </c>
      <c r="Q367" s="69">
        <v>65</v>
      </c>
      <c r="R367" s="69">
        <v>85</v>
      </c>
      <c r="S367" s="68">
        <f t="shared" si="70"/>
        <v>233</v>
      </c>
      <c r="T367" s="34">
        <f t="shared" si="71"/>
        <v>849</v>
      </c>
    </row>
    <row r="368" spans="3:20" ht="15.75" x14ac:dyDescent="0.25">
      <c r="C368" s="51" t="s">
        <v>69</v>
      </c>
      <c r="D368" s="34">
        <f>SUM(D353:D367)</f>
        <v>1991</v>
      </c>
      <c r="E368" s="34">
        <f t="shared" ref="E368:T368" si="72">SUM(E353:E367)</f>
        <v>1770</v>
      </c>
      <c r="F368" s="34">
        <f t="shared" si="72"/>
        <v>2044</v>
      </c>
      <c r="G368" s="34">
        <f t="shared" si="72"/>
        <v>5805</v>
      </c>
      <c r="H368" s="34">
        <f t="shared" si="72"/>
        <v>1684</v>
      </c>
      <c r="I368" s="34">
        <f t="shared" si="72"/>
        <v>1877</v>
      </c>
      <c r="J368" s="34">
        <f t="shared" si="72"/>
        <v>1787</v>
      </c>
      <c r="K368" s="34">
        <f t="shared" si="72"/>
        <v>5348</v>
      </c>
      <c r="L368" s="34">
        <f t="shared" si="72"/>
        <v>2900</v>
      </c>
      <c r="M368" s="34">
        <f t="shared" si="72"/>
        <v>2900</v>
      </c>
      <c r="N368" s="34">
        <f t="shared" si="72"/>
        <v>2643</v>
      </c>
      <c r="O368" s="34">
        <f t="shared" si="72"/>
        <v>8443</v>
      </c>
      <c r="P368" s="34">
        <f t="shared" si="72"/>
        <v>2842</v>
      </c>
      <c r="Q368" s="34">
        <f t="shared" si="72"/>
        <v>2591</v>
      </c>
      <c r="R368" s="34">
        <f t="shared" si="72"/>
        <v>2813</v>
      </c>
      <c r="S368" s="34">
        <f t="shared" si="72"/>
        <v>8246</v>
      </c>
      <c r="T368" s="34">
        <f t="shared" si="72"/>
        <v>27842</v>
      </c>
    </row>
    <row r="369" spans="3:20" ht="15.75" x14ac:dyDescent="0.25">
      <c r="C369" s="91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3:20" ht="15.75" x14ac:dyDescent="0.25">
      <c r="C370" s="91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3:20" ht="15.75" x14ac:dyDescent="0.25">
      <c r="C371" s="91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3:20" ht="15.75" x14ac:dyDescent="0.25">
      <c r="C372" s="91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3:20" ht="15.75" x14ac:dyDescent="0.25">
      <c r="C373" s="91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3:20" ht="15.75" x14ac:dyDescent="0.25">
      <c r="C374" s="91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3:20" ht="15.75" x14ac:dyDescent="0.25">
      <c r="C375" s="91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3:20" ht="15.75" x14ac:dyDescent="0.25">
      <c r="C376" s="91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3:20" ht="15.75" x14ac:dyDescent="0.25">
      <c r="C377" s="91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3:20" ht="15.75" x14ac:dyDescent="0.25">
      <c r="C378" s="91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3:20" ht="15.75" x14ac:dyDescent="0.25">
      <c r="C379" s="91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3:20" ht="15.75" x14ac:dyDescent="0.25">
      <c r="C380" s="91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3:20" ht="15.75" x14ac:dyDescent="0.25">
      <c r="C381" s="91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3:20" ht="15.75" x14ac:dyDescent="0.25">
      <c r="C382" s="91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3:20" ht="15.75" x14ac:dyDescent="0.25">
      <c r="C383" s="91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3:20" ht="15.75" x14ac:dyDescent="0.25">
      <c r="C384" s="91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3:20" ht="15.75" x14ac:dyDescent="0.25">
      <c r="C385" s="3"/>
      <c r="D385" s="4"/>
      <c r="E385" s="4"/>
      <c r="F385" s="4"/>
      <c r="G385" s="9"/>
      <c r="H385" s="4"/>
      <c r="I385" s="4"/>
      <c r="J385" s="4"/>
      <c r="K385" s="9"/>
      <c r="L385" s="4"/>
      <c r="M385" s="4"/>
      <c r="N385" s="4"/>
      <c r="O385" s="9"/>
      <c r="P385" s="82"/>
      <c r="Q385" s="82"/>
      <c r="R385" s="82"/>
      <c r="S385" s="83"/>
    </row>
    <row r="386" spans="3:20" ht="15.75" x14ac:dyDescent="0.25">
      <c r="C386" s="3"/>
      <c r="D386" s="4"/>
      <c r="E386" s="4"/>
      <c r="F386" s="4"/>
      <c r="G386" s="9"/>
      <c r="H386" s="4"/>
      <c r="I386" s="4"/>
      <c r="J386" s="4"/>
      <c r="K386" s="9"/>
      <c r="L386" s="4"/>
      <c r="M386" s="4"/>
      <c r="N386" s="4"/>
      <c r="O386" s="9"/>
      <c r="P386" s="82"/>
      <c r="Q386" s="82"/>
      <c r="R386" s="82"/>
      <c r="S386" s="83"/>
    </row>
    <row r="387" spans="3:20" ht="16.5" thickBot="1" x14ac:dyDescent="0.3">
      <c r="C387" s="3"/>
      <c r="D387" s="4"/>
      <c r="E387" s="4"/>
      <c r="F387" s="4"/>
      <c r="G387" s="9"/>
      <c r="H387" s="4"/>
      <c r="I387" s="4"/>
      <c r="J387" s="4"/>
      <c r="K387" s="9"/>
      <c r="L387" s="4"/>
      <c r="M387" s="4"/>
      <c r="N387" s="4"/>
      <c r="O387" s="9"/>
      <c r="P387" s="82"/>
      <c r="Q387" s="82"/>
      <c r="R387" s="82"/>
      <c r="S387" s="83"/>
    </row>
    <row r="388" spans="3:20" ht="15.75" x14ac:dyDescent="0.25">
      <c r="C388" s="96" t="s">
        <v>85</v>
      </c>
      <c r="D388" s="97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8"/>
    </row>
    <row r="389" spans="3:20" ht="15.75" x14ac:dyDescent="0.25">
      <c r="C389" s="102" t="s">
        <v>71</v>
      </c>
      <c r="D389" s="99" t="s">
        <v>2</v>
      </c>
      <c r="E389" s="99"/>
      <c r="F389" s="99"/>
      <c r="G389" s="99"/>
      <c r="H389" s="99" t="s">
        <v>3</v>
      </c>
      <c r="I389" s="99"/>
      <c r="J389" s="99"/>
      <c r="K389" s="99"/>
      <c r="L389" s="99" t="s">
        <v>4</v>
      </c>
      <c r="M389" s="99"/>
      <c r="N389" s="99"/>
      <c r="O389" s="99"/>
      <c r="P389" s="99" t="s">
        <v>5</v>
      </c>
      <c r="Q389" s="99"/>
      <c r="R389" s="99"/>
      <c r="S389" s="99"/>
      <c r="T389" s="100" t="s">
        <v>6</v>
      </c>
    </row>
    <row r="390" spans="3:20" ht="16.5" thickBot="1" x14ac:dyDescent="0.3">
      <c r="C390" s="103"/>
      <c r="D390" s="50" t="s">
        <v>7</v>
      </c>
      <c r="E390" s="50" t="s">
        <v>8</v>
      </c>
      <c r="F390" s="50" t="s">
        <v>9</v>
      </c>
      <c r="G390" s="50" t="s">
        <v>10</v>
      </c>
      <c r="H390" s="50" t="s">
        <v>11</v>
      </c>
      <c r="I390" s="50" t="s">
        <v>12</v>
      </c>
      <c r="J390" s="50" t="s">
        <v>13</v>
      </c>
      <c r="K390" s="50" t="s">
        <v>14</v>
      </c>
      <c r="L390" s="50" t="s">
        <v>15</v>
      </c>
      <c r="M390" s="50" t="s">
        <v>16</v>
      </c>
      <c r="N390" s="50" t="s">
        <v>17</v>
      </c>
      <c r="O390" s="50" t="s">
        <v>18</v>
      </c>
      <c r="P390" s="50" t="s">
        <v>19</v>
      </c>
      <c r="Q390" s="50" t="s">
        <v>20</v>
      </c>
      <c r="R390" s="50" t="s">
        <v>21</v>
      </c>
      <c r="S390" s="50" t="s">
        <v>22</v>
      </c>
      <c r="T390" s="101"/>
    </row>
    <row r="391" spans="3:20" ht="15.75" x14ac:dyDescent="0.25">
      <c r="C391" s="6" t="s">
        <v>24</v>
      </c>
      <c r="D391" s="33">
        <v>329</v>
      </c>
      <c r="E391" s="33">
        <v>327</v>
      </c>
      <c r="F391" s="33">
        <v>375</v>
      </c>
      <c r="G391" s="34">
        <f>+SUM(D391:F391)</f>
        <v>1031</v>
      </c>
      <c r="H391" s="27">
        <v>287</v>
      </c>
      <c r="I391" s="27">
        <v>353</v>
      </c>
      <c r="J391" s="37">
        <v>326</v>
      </c>
      <c r="K391" s="34">
        <f>SUM(H391:J391)</f>
        <v>966</v>
      </c>
      <c r="L391" s="33">
        <v>321</v>
      </c>
      <c r="M391" s="33">
        <v>295</v>
      </c>
      <c r="N391" s="33">
        <v>334</v>
      </c>
      <c r="O391" s="34">
        <f>SUM(L391:N391)</f>
        <v>950</v>
      </c>
      <c r="P391" s="68">
        <v>313</v>
      </c>
      <c r="Q391" s="68">
        <v>225</v>
      </c>
      <c r="R391" s="68">
        <v>280</v>
      </c>
      <c r="S391" s="68">
        <f>SUM(P391:R391)</f>
        <v>818</v>
      </c>
      <c r="T391" s="34">
        <f>SUM(G391,O391,K391, S391)</f>
        <v>3765</v>
      </c>
    </row>
    <row r="392" spans="3:20" ht="15.75" x14ac:dyDescent="0.25">
      <c r="C392" s="5" t="s">
        <v>26</v>
      </c>
      <c r="D392" s="33">
        <v>277</v>
      </c>
      <c r="E392" s="33">
        <v>337</v>
      </c>
      <c r="F392" s="33">
        <v>373</v>
      </c>
      <c r="G392" s="34">
        <f t="shared" ref="G392:G402" si="73">+SUM(D392:F392)</f>
        <v>987</v>
      </c>
      <c r="H392" s="27">
        <v>270</v>
      </c>
      <c r="I392" s="27">
        <v>319</v>
      </c>
      <c r="J392" s="37">
        <v>304</v>
      </c>
      <c r="K392" s="34">
        <f t="shared" ref="K392:K403" si="74">SUM(H392:J392)</f>
        <v>893</v>
      </c>
      <c r="L392" s="33">
        <v>285</v>
      </c>
      <c r="M392" s="33">
        <v>251</v>
      </c>
      <c r="N392" s="33">
        <v>280</v>
      </c>
      <c r="O392" s="34">
        <f t="shared" ref="O392:O403" si="75">SUM(L392:N392)</f>
        <v>816</v>
      </c>
      <c r="P392" s="68">
        <v>324</v>
      </c>
      <c r="Q392" s="68">
        <v>207</v>
      </c>
      <c r="R392" s="68">
        <v>302</v>
      </c>
      <c r="S392" s="68">
        <f t="shared" ref="S392:S403" si="76">SUM(P392:R392)</f>
        <v>833</v>
      </c>
      <c r="T392" s="34">
        <f t="shared" ref="T392:T403" si="77">SUM(G392,O392,K392, S392)</f>
        <v>3529</v>
      </c>
    </row>
    <row r="393" spans="3:20" ht="15.75" x14ac:dyDescent="0.25">
      <c r="C393" s="5" t="s">
        <v>28</v>
      </c>
      <c r="D393" s="33">
        <v>43</v>
      </c>
      <c r="E393" s="33">
        <v>24</v>
      </c>
      <c r="F393" s="33">
        <v>15</v>
      </c>
      <c r="G393" s="34">
        <f t="shared" si="73"/>
        <v>82</v>
      </c>
      <c r="H393" s="27">
        <v>18</v>
      </c>
      <c r="I393" s="27">
        <v>12</v>
      </c>
      <c r="J393" s="37">
        <v>14</v>
      </c>
      <c r="K393" s="34">
        <f t="shared" si="74"/>
        <v>44</v>
      </c>
      <c r="L393" s="33">
        <v>9</v>
      </c>
      <c r="M393" s="33">
        <v>12</v>
      </c>
      <c r="N393" s="33">
        <v>22</v>
      </c>
      <c r="O393" s="34">
        <f t="shared" si="75"/>
        <v>43</v>
      </c>
      <c r="P393" s="68">
        <v>22</v>
      </c>
      <c r="Q393" s="68">
        <v>8</v>
      </c>
      <c r="R393" s="68">
        <v>11</v>
      </c>
      <c r="S393" s="68">
        <f t="shared" si="76"/>
        <v>41</v>
      </c>
      <c r="T393" s="34">
        <f t="shared" si="77"/>
        <v>210</v>
      </c>
    </row>
    <row r="394" spans="3:20" ht="15.75" x14ac:dyDescent="0.25">
      <c r="C394" s="5" t="s">
        <v>30</v>
      </c>
      <c r="D394" s="33">
        <v>32</v>
      </c>
      <c r="E394" s="33">
        <v>28</v>
      </c>
      <c r="F394" s="33">
        <v>37</v>
      </c>
      <c r="G394" s="34">
        <f t="shared" si="73"/>
        <v>97</v>
      </c>
      <c r="H394" s="27">
        <v>27</v>
      </c>
      <c r="I394" s="27">
        <v>34</v>
      </c>
      <c r="J394" s="37">
        <v>34</v>
      </c>
      <c r="K394" s="34">
        <f t="shared" si="74"/>
        <v>95</v>
      </c>
      <c r="L394" s="33">
        <v>28</v>
      </c>
      <c r="M394" s="33">
        <v>41</v>
      </c>
      <c r="N394" s="33">
        <v>39</v>
      </c>
      <c r="O394" s="34">
        <f t="shared" si="75"/>
        <v>108</v>
      </c>
      <c r="P394" s="68">
        <v>40</v>
      </c>
      <c r="Q394" s="68">
        <v>25</v>
      </c>
      <c r="R394" s="68">
        <v>49</v>
      </c>
      <c r="S394" s="68">
        <f>SUM(P394:R394)</f>
        <v>114</v>
      </c>
      <c r="T394" s="34">
        <f t="shared" si="77"/>
        <v>414</v>
      </c>
    </row>
    <row r="395" spans="3:20" ht="15.75" x14ac:dyDescent="0.25">
      <c r="C395" s="5" t="s">
        <v>32</v>
      </c>
      <c r="D395" s="33">
        <v>1</v>
      </c>
      <c r="E395" s="33">
        <v>1</v>
      </c>
      <c r="F395" s="33">
        <v>1</v>
      </c>
      <c r="G395" s="34">
        <f t="shared" si="73"/>
        <v>3</v>
      </c>
      <c r="H395" s="27">
        <v>3</v>
      </c>
      <c r="I395" s="27">
        <v>1</v>
      </c>
      <c r="J395" s="33">
        <v>0</v>
      </c>
      <c r="K395" s="34">
        <f t="shared" si="74"/>
        <v>4</v>
      </c>
      <c r="L395" s="33">
        <v>2</v>
      </c>
      <c r="M395" s="33">
        <v>0</v>
      </c>
      <c r="N395" s="33">
        <v>0</v>
      </c>
      <c r="O395" s="34">
        <f t="shared" si="75"/>
        <v>2</v>
      </c>
      <c r="P395" s="68">
        <v>0</v>
      </c>
      <c r="Q395" s="68">
        <v>0</v>
      </c>
      <c r="R395" s="68">
        <v>0</v>
      </c>
      <c r="S395" s="68">
        <f>SUM(P395:R395)</f>
        <v>0</v>
      </c>
      <c r="T395" s="34">
        <f t="shared" si="77"/>
        <v>9</v>
      </c>
    </row>
    <row r="396" spans="3:20" ht="15.75" x14ac:dyDescent="0.25">
      <c r="C396" s="5" t="s">
        <v>59</v>
      </c>
      <c r="D396" s="33">
        <v>7</v>
      </c>
      <c r="E396" s="33">
        <v>6</v>
      </c>
      <c r="F396" s="33">
        <v>8</v>
      </c>
      <c r="G396" s="34">
        <f t="shared" si="73"/>
        <v>21</v>
      </c>
      <c r="H396" s="35">
        <v>7</v>
      </c>
      <c r="I396" s="35">
        <v>5</v>
      </c>
      <c r="J396" s="36">
        <v>10</v>
      </c>
      <c r="K396" s="34">
        <f t="shared" si="74"/>
        <v>22</v>
      </c>
      <c r="L396" s="33">
        <v>810</v>
      </c>
      <c r="M396" s="33">
        <v>803</v>
      </c>
      <c r="N396" s="33">
        <v>850</v>
      </c>
      <c r="O396" s="34">
        <f t="shared" si="75"/>
        <v>2463</v>
      </c>
      <c r="P396" s="68">
        <v>838</v>
      </c>
      <c r="Q396" s="68">
        <v>690</v>
      </c>
      <c r="R396" s="68">
        <v>864</v>
      </c>
      <c r="S396" s="68">
        <f t="shared" si="76"/>
        <v>2392</v>
      </c>
      <c r="T396" s="34">
        <f t="shared" si="77"/>
        <v>4898</v>
      </c>
    </row>
    <row r="397" spans="3:20" ht="15.75" x14ac:dyDescent="0.25">
      <c r="C397" s="5" t="s">
        <v>60</v>
      </c>
      <c r="D397" s="33">
        <v>1</v>
      </c>
      <c r="E397" s="33">
        <v>3</v>
      </c>
      <c r="F397" s="33">
        <v>0</v>
      </c>
      <c r="G397" s="34">
        <f t="shared" si="73"/>
        <v>4</v>
      </c>
      <c r="H397" s="35">
        <v>4</v>
      </c>
      <c r="I397" s="35">
        <v>1</v>
      </c>
      <c r="J397" s="36">
        <v>3</v>
      </c>
      <c r="K397" s="34">
        <f t="shared" si="74"/>
        <v>8</v>
      </c>
      <c r="L397" s="33">
        <v>1</v>
      </c>
      <c r="M397" s="33">
        <v>0</v>
      </c>
      <c r="N397" s="33">
        <v>1</v>
      </c>
      <c r="O397" s="34">
        <f t="shared" si="75"/>
        <v>2</v>
      </c>
      <c r="P397" s="69">
        <v>1</v>
      </c>
      <c r="Q397" s="69">
        <v>1</v>
      </c>
      <c r="R397" s="69">
        <v>1</v>
      </c>
      <c r="S397" s="68">
        <f t="shared" si="76"/>
        <v>3</v>
      </c>
      <c r="T397" s="34">
        <f t="shared" si="77"/>
        <v>17</v>
      </c>
    </row>
    <row r="398" spans="3:20" ht="15.75" x14ac:dyDescent="0.25">
      <c r="C398" s="5" t="s">
        <v>61</v>
      </c>
      <c r="D398" s="33">
        <v>691</v>
      </c>
      <c r="E398" s="33">
        <v>615</v>
      </c>
      <c r="F398" s="33">
        <v>738</v>
      </c>
      <c r="G398" s="34">
        <f t="shared" si="73"/>
        <v>2044</v>
      </c>
      <c r="H398" s="35">
        <v>547</v>
      </c>
      <c r="I398" s="35">
        <v>669</v>
      </c>
      <c r="J398" s="36">
        <v>613</v>
      </c>
      <c r="K398" s="34">
        <f t="shared" si="74"/>
        <v>1829</v>
      </c>
      <c r="L398" s="33">
        <v>687</v>
      </c>
      <c r="M398" s="33">
        <v>677</v>
      </c>
      <c r="N398" s="33">
        <v>719</v>
      </c>
      <c r="O398" s="34">
        <f t="shared" si="75"/>
        <v>2083</v>
      </c>
      <c r="P398" s="69">
        <v>701</v>
      </c>
      <c r="Q398" s="69">
        <v>580</v>
      </c>
      <c r="R398" s="69">
        <v>727</v>
      </c>
      <c r="S398" s="68">
        <f t="shared" si="76"/>
        <v>2008</v>
      </c>
      <c r="T398" s="34">
        <f t="shared" si="77"/>
        <v>7964</v>
      </c>
    </row>
    <row r="399" spans="3:20" ht="15.75" x14ac:dyDescent="0.25">
      <c r="C399" s="5" t="s">
        <v>62</v>
      </c>
      <c r="D399" s="33">
        <v>104</v>
      </c>
      <c r="E399" s="33">
        <v>84</v>
      </c>
      <c r="F399" s="33">
        <v>134</v>
      </c>
      <c r="G399" s="34">
        <f t="shared" si="73"/>
        <v>322</v>
      </c>
      <c r="H399" s="27">
        <v>90</v>
      </c>
      <c r="I399" s="27">
        <v>122</v>
      </c>
      <c r="J399" s="37">
        <v>91</v>
      </c>
      <c r="K399" s="34">
        <f t="shared" si="74"/>
        <v>303</v>
      </c>
      <c r="L399" s="33">
        <v>99</v>
      </c>
      <c r="M399" s="33">
        <v>103</v>
      </c>
      <c r="N399" s="33">
        <v>101</v>
      </c>
      <c r="O399" s="34">
        <f t="shared" si="75"/>
        <v>303</v>
      </c>
      <c r="P399" s="68">
        <v>107</v>
      </c>
      <c r="Q399" s="68">
        <v>92</v>
      </c>
      <c r="R399" s="68">
        <v>121</v>
      </c>
      <c r="S399" s="68">
        <f t="shared" si="76"/>
        <v>320</v>
      </c>
      <c r="T399" s="34">
        <f t="shared" si="77"/>
        <v>1248</v>
      </c>
    </row>
    <row r="400" spans="3:20" ht="15.75" x14ac:dyDescent="0.25">
      <c r="C400" s="5" t="s">
        <v>63</v>
      </c>
      <c r="D400" s="33">
        <v>13</v>
      </c>
      <c r="E400" s="33">
        <v>15</v>
      </c>
      <c r="F400" s="33">
        <v>26</v>
      </c>
      <c r="G400" s="34">
        <f t="shared" si="73"/>
        <v>54</v>
      </c>
      <c r="H400" s="35">
        <v>16</v>
      </c>
      <c r="I400" s="35">
        <v>20</v>
      </c>
      <c r="J400" s="36">
        <v>17</v>
      </c>
      <c r="K400" s="34">
        <f t="shared" si="74"/>
        <v>53</v>
      </c>
      <c r="L400" s="33">
        <v>15</v>
      </c>
      <c r="M400" s="33">
        <v>17</v>
      </c>
      <c r="N400" s="33">
        <v>21</v>
      </c>
      <c r="O400" s="34">
        <f t="shared" si="75"/>
        <v>53</v>
      </c>
      <c r="P400" s="69">
        <v>24</v>
      </c>
      <c r="Q400" s="69">
        <v>9</v>
      </c>
      <c r="R400" s="69">
        <v>10</v>
      </c>
      <c r="S400" s="68">
        <f t="shared" si="76"/>
        <v>43</v>
      </c>
      <c r="T400" s="34">
        <f t="shared" si="77"/>
        <v>203</v>
      </c>
    </row>
    <row r="401" spans="3:20" ht="15.75" x14ac:dyDescent="0.25">
      <c r="C401" s="5" t="s">
        <v>64</v>
      </c>
      <c r="D401" s="33">
        <v>0</v>
      </c>
      <c r="E401" s="33">
        <v>0</v>
      </c>
      <c r="F401" s="33">
        <v>2</v>
      </c>
      <c r="G401" s="34">
        <f t="shared" si="73"/>
        <v>2</v>
      </c>
      <c r="H401" s="33">
        <v>0</v>
      </c>
      <c r="I401" s="33">
        <v>0</v>
      </c>
      <c r="J401" s="37">
        <v>1</v>
      </c>
      <c r="K401" s="34">
        <f t="shared" si="74"/>
        <v>1</v>
      </c>
      <c r="L401" s="33">
        <v>0</v>
      </c>
      <c r="M401" s="33">
        <v>0</v>
      </c>
      <c r="N401" s="33">
        <v>0</v>
      </c>
      <c r="O401" s="34">
        <f t="shared" si="75"/>
        <v>0</v>
      </c>
      <c r="P401" s="68">
        <v>0</v>
      </c>
      <c r="Q401" s="68">
        <v>3</v>
      </c>
      <c r="R401" s="68">
        <v>0</v>
      </c>
      <c r="S401" s="68">
        <f t="shared" si="76"/>
        <v>3</v>
      </c>
      <c r="T401" s="34">
        <f t="shared" si="77"/>
        <v>6</v>
      </c>
    </row>
    <row r="402" spans="3:20" ht="15.75" x14ac:dyDescent="0.25">
      <c r="C402" s="5" t="s">
        <v>67</v>
      </c>
      <c r="D402" s="33">
        <v>36</v>
      </c>
      <c r="E402" s="33">
        <v>29</v>
      </c>
      <c r="F402" s="33">
        <v>33</v>
      </c>
      <c r="G402" s="34">
        <f t="shared" si="73"/>
        <v>98</v>
      </c>
      <c r="H402" s="35">
        <v>23</v>
      </c>
      <c r="I402" s="35">
        <v>32</v>
      </c>
      <c r="J402" s="36">
        <v>21</v>
      </c>
      <c r="K402" s="34">
        <f t="shared" si="74"/>
        <v>76</v>
      </c>
      <c r="L402" s="33">
        <v>20</v>
      </c>
      <c r="M402" s="33">
        <v>48</v>
      </c>
      <c r="N402" s="33">
        <v>57</v>
      </c>
      <c r="O402" s="34">
        <f t="shared" si="75"/>
        <v>125</v>
      </c>
      <c r="P402" s="69">
        <v>39</v>
      </c>
      <c r="Q402" s="69">
        <v>24</v>
      </c>
      <c r="R402" s="69">
        <v>28</v>
      </c>
      <c r="S402" s="68">
        <f t="shared" si="76"/>
        <v>91</v>
      </c>
      <c r="T402" s="34">
        <f t="shared" si="77"/>
        <v>390</v>
      </c>
    </row>
    <row r="403" spans="3:20" ht="15.75" x14ac:dyDescent="0.25">
      <c r="C403" s="5" t="s">
        <v>68</v>
      </c>
      <c r="D403" s="33">
        <v>12</v>
      </c>
      <c r="E403" s="33">
        <v>15</v>
      </c>
      <c r="F403" s="33">
        <v>12</v>
      </c>
      <c r="G403" s="34">
        <f>+SUM(D403:F403)</f>
        <v>39</v>
      </c>
      <c r="H403" s="35">
        <v>51</v>
      </c>
      <c r="I403" s="35">
        <v>96</v>
      </c>
      <c r="J403" s="36">
        <v>55</v>
      </c>
      <c r="K403" s="34">
        <f t="shared" si="74"/>
        <v>202</v>
      </c>
      <c r="L403" s="33">
        <v>87</v>
      </c>
      <c r="M403" s="33">
        <v>157</v>
      </c>
      <c r="N403" s="33">
        <v>122</v>
      </c>
      <c r="O403" s="34">
        <f t="shared" si="75"/>
        <v>366</v>
      </c>
      <c r="P403" s="69">
        <v>129</v>
      </c>
      <c r="Q403" s="69">
        <v>65</v>
      </c>
      <c r="R403" s="69">
        <v>148</v>
      </c>
      <c r="S403" s="68">
        <f t="shared" si="76"/>
        <v>342</v>
      </c>
      <c r="T403" s="34">
        <f t="shared" si="77"/>
        <v>949</v>
      </c>
    </row>
    <row r="404" spans="3:20" ht="15.75" x14ac:dyDescent="0.25">
      <c r="C404" s="51" t="s">
        <v>69</v>
      </c>
      <c r="D404" s="34">
        <f>SUM(D391:D403)</f>
        <v>1546</v>
      </c>
      <c r="E404" s="34">
        <f t="shared" ref="E404:T404" si="78">SUM(E391:E403)</f>
        <v>1484</v>
      </c>
      <c r="F404" s="34">
        <f>SUM(F391:F403)</f>
        <v>1754</v>
      </c>
      <c r="G404" s="34">
        <f t="shared" si="78"/>
        <v>4784</v>
      </c>
      <c r="H404" s="34">
        <f t="shared" si="78"/>
        <v>1343</v>
      </c>
      <c r="I404" s="34">
        <f t="shared" si="78"/>
        <v>1664</v>
      </c>
      <c r="J404" s="34">
        <f t="shared" si="78"/>
        <v>1489</v>
      </c>
      <c r="K404" s="34">
        <f t="shared" si="78"/>
        <v>4496</v>
      </c>
      <c r="L404" s="34">
        <f t="shared" si="78"/>
        <v>2364</v>
      </c>
      <c r="M404" s="34">
        <f t="shared" si="78"/>
        <v>2404</v>
      </c>
      <c r="N404" s="34">
        <f t="shared" si="78"/>
        <v>2546</v>
      </c>
      <c r="O404" s="34">
        <f t="shared" si="78"/>
        <v>7314</v>
      </c>
      <c r="P404" s="34">
        <f t="shared" si="78"/>
        <v>2538</v>
      </c>
      <c r="Q404" s="34">
        <f t="shared" si="78"/>
        <v>1929</v>
      </c>
      <c r="R404" s="34">
        <f t="shared" si="78"/>
        <v>2541</v>
      </c>
      <c r="S404" s="34">
        <f t="shared" si="78"/>
        <v>7008</v>
      </c>
      <c r="T404" s="34">
        <f t="shared" si="78"/>
        <v>23602</v>
      </c>
    </row>
    <row r="405" spans="3:20" ht="15.75" x14ac:dyDescent="0.25">
      <c r="C405" s="91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3:20" ht="15.75" x14ac:dyDescent="0.25">
      <c r="C406" s="91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3:20" ht="15.75" x14ac:dyDescent="0.25">
      <c r="C407" s="91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3:20" ht="15.75" x14ac:dyDescent="0.25">
      <c r="C408" s="91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3:20" ht="15.75" x14ac:dyDescent="0.25">
      <c r="C409" s="91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3:20" ht="15.75" x14ac:dyDescent="0.25">
      <c r="C410" s="91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3:20" ht="15.75" x14ac:dyDescent="0.25">
      <c r="C411" s="91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3:20" ht="15.75" x14ac:dyDescent="0.25">
      <c r="C412" s="91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3:20" ht="15.75" x14ac:dyDescent="0.25">
      <c r="C413" s="91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3:20" ht="15.75" x14ac:dyDescent="0.25">
      <c r="C414" s="91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3:20" ht="15.75" x14ac:dyDescent="0.25">
      <c r="C415" s="91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3:20" ht="15.75" x14ac:dyDescent="0.25">
      <c r="C416" s="91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3:20" ht="15.75" x14ac:dyDescent="0.25">
      <c r="C417" s="91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3:20" ht="15.75" x14ac:dyDescent="0.25">
      <c r="C418" s="91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3:20" ht="15.75" x14ac:dyDescent="0.25">
      <c r="C419" s="91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3:20" ht="15.75" x14ac:dyDescent="0.25">
      <c r="C420" s="91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3:20" ht="15.75" x14ac:dyDescent="0.25">
      <c r="C421" s="91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3:20" ht="15.75" x14ac:dyDescent="0.25">
      <c r="C422" s="91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3:20" ht="15.75" x14ac:dyDescent="0.25">
      <c r="C423" s="91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3:20" ht="15.75" x14ac:dyDescent="0.25">
      <c r="C424" s="91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3:20" ht="15.75" x14ac:dyDescent="0.25">
      <c r="C425" s="91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3:20" ht="16.5" thickBot="1" x14ac:dyDescent="0.3">
      <c r="C426" s="3"/>
      <c r="D426" s="4"/>
      <c r="E426" s="4"/>
      <c r="F426" s="4"/>
      <c r="G426" s="9"/>
      <c r="H426" s="4"/>
      <c r="I426" s="4"/>
      <c r="J426" s="4"/>
      <c r="K426" s="9"/>
      <c r="L426" s="4"/>
      <c r="M426" s="4"/>
      <c r="N426" s="4"/>
      <c r="O426" s="9"/>
      <c r="P426" s="82"/>
      <c r="Q426" s="82"/>
      <c r="R426" s="82"/>
      <c r="S426" s="83"/>
    </row>
    <row r="427" spans="3:20" ht="15.75" x14ac:dyDescent="0.25">
      <c r="C427" s="96" t="s">
        <v>86</v>
      </c>
      <c r="D427" s="97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8"/>
    </row>
    <row r="428" spans="3:20" ht="15.75" x14ac:dyDescent="0.25">
      <c r="C428" s="102" t="s">
        <v>71</v>
      </c>
      <c r="D428" s="99" t="s">
        <v>2</v>
      </c>
      <c r="E428" s="99"/>
      <c r="F428" s="99"/>
      <c r="G428" s="99"/>
      <c r="H428" s="99" t="s">
        <v>3</v>
      </c>
      <c r="I428" s="99"/>
      <c r="J428" s="99"/>
      <c r="K428" s="99"/>
      <c r="L428" s="99" t="s">
        <v>4</v>
      </c>
      <c r="M428" s="99"/>
      <c r="N428" s="99"/>
      <c r="O428" s="99"/>
      <c r="P428" s="99" t="s">
        <v>5</v>
      </c>
      <c r="Q428" s="99"/>
      <c r="R428" s="99"/>
      <c r="S428" s="99"/>
      <c r="T428" s="100" t="s">
        <v>6</v>
      </c>
    </row>
    <row r="429" spans="3:20" ht="16.5" thickBot="1" x14ac:dyDescent="0.3">
      <c r="C429" s="103"/>
      <c r="D429" s="50" t="s">
        <v>7</v>
      </c>
      <c r="E429" s="50" t="s">
        <v>8</v>
      </c>
      <c r="F429" s="50" t="s">
        <v>9</v>
      </c>
      <c r="G429" s="50" t="s">
        <v>10</v>
      </c>
      <c r="H429" s="50" t="s">
        <v>11</v>
      </c>
      <c r="I429" s="50" t="s">
        <v>12</v>
      </c>
      <c r="J429" s="50" t="s">
        <v>13</v>
      </c>
      <c r="K429" s="50" t="s">
        <v>14</v>
      </c>
      <c r="L429" s="50" t="s">
        <v>15</v>
      </c>
      <c r="M429" s="50" t="s">
        <v>16</v>
      </c>
      <c r="N429" s="50" t="s">
        <v>17</v>
      </c>
      <c r="O429" s="50" t="s">
        <v>18</v>
      </c>
      <c r="P429" s="50" t="s">
        <v>19</v>
      </c>
      <c r="Q429" s="50" t="s">
        <v>20</v>
      </c>
      <c r="R429" s="50" t="s">
        <v>21</v>
      </c>
      <c r="S429" s="50" t="s">
        <v>22</v>
      </c>
      <c r="T429" s="101"/>
    </row>
    <row r="430" spans="3:20" ht="15.75" x14ac:dyDescent="0.25">
      <c r="C430" s="6" t="s">
        <v>24</v>
      </c>
      <c r="D430" s="33">
        <v>409</v>
      </c>
      <c r="E430" s="33">
        <v>421</v>
      </c>
      <c r="F430" s="33">
        <v>392</v>
      </c>
      <c r="G430" s="34">
        <f>+SUM(D430:F430)</f>
        <v>1222</v>
      </c>
      <c r="H430" s="27">
        <v>316</v>
      </c>
      <c r="I430" s="27">
        <v>364</v>
      </c>
      <c r="J430" s="37">
        <v>284</v>
      </c>
      <c r="K430" s="34">
        <f>SUM(H430:J430)</f>
        <v>964</v>
      </c>
      <c r="L430" s="33">
        <v>328</v>
      </c>
      <c r="M430" s="33">
        <v>334</v>
      </c>
      <c r="N430" s="33">
        <v>330</v>
      </c>
      <c r="O430" s="34">
        <f>SUM(L430:N430)</f>
        <v>992</v>
      </c>
      <c r="P430" s="68">
        <v>321</v>
      </c>
      <c r="Q430" s="68">
        <v>235</v>
      </c>
      <c r="R430" s="68">
        <v>235</v>
      </c>
      <c r="S430" s="68">
        <f>SUM(P430:R430)</f>
        <v>791</v>
      </c>
      <c r="T430" s="34">
        <f>SUM(G430,O430,K430, S430)</f>
        <v>3969</v>
      </c>
    </row>
    <row r="431" spans="3:20" ht="15.75" x14ac:dyDescent="0.25">
      <c r="C431" s="5" t="s">
        <v>26</v>
      </c>
      <c r="D431" s="33">
        <v>336</v>
      </c>
      <c r="E431" s="33">
        <v>367</v>
      </c>
      <c r="F431" s="33">
        <v>421</v>
      </c>
      <c r="G431" s="34">
        <f t="shared" ref="G431:G443" si="79">+SUM(D431:F431)</f>
        <v>1124</v>
      </c>
      <c r="H431" s="27">
        <v>262</v>
      </c>
      <c r="I431" s="27">
        <v>309</v>
      </c>
      <c r="J431" s="37">
        <v>304</v>
      </c>
      <c r="K431" s="34">
        <f t="shared" ref="K431:K443" si="80">SUM(H431:J431)</f>
        <v>875</v>
      </c>
      <c r="L431" s="33">
        <v>290</v>
      </c>
      <c r="M431" s="33">
        <v>293</v>
      </c>
      <c r="N431" s="33">
        <v>264</v>
      </c>
      <c r="O431" s="34">
        <f t="shared" ref="O431:O443" si="81">SUM(L431:N431)</f>
        <v>847</v>
      </c>
      <c r="P431" s="68">
        <v>337</v>
      </c>
      <c r="Q431" s="68">
        <v>212</v>
      </c>
      <c r="R431" s="68">
        <v>262</v>
      </c>
      <c r="S431" s="68">
        <f t="shared" ref="S431:S443" si="82">SUM(P431:R431)</f>
        <v>811</v>
      </c>
      <c r="T431" s="34">
        <f t="shared" ref="T431:T443" si="83">SUM(G431,O431,K431, S431)</f>
        <v>3657</v>
      </c>
    </row>
    <row r="432" spans="3:20" ht="15.75" x14ac:dyDescent="0.25">
      <c r="C432" s="5" t="s">
        <v>28</v>
      </c>
      <c r="D432" s="33">
        <v>4</v>
      </c>
      <c r="E432" s="33">
        <v>6</v>
      </c>
      <c r="F432" s="33">
        <v>7</v>
      </c>
      <c r="G432" s="34">
        <f t="shared" si="79"/>
        <v>17</v>
      </c>
      <c r="H432" s="27">
        <v>3</v>
      </c>
      <c r="I432" s="27">
        <v>2</v>
      </c>
      <c r="J432" s="37">
        <v>5</v>
      </c>
      <c r="K432" s="34">
        <f t="shared" si="80"/>
        <v>10</v>
      </c>
      <c r="L432" s="33">
        <v>13</v>
      </c>
      <c r="M432" s="33">
        <v>7</v>
      </c>
      <c r="N432" s="33">
        <v>9</v>
      </c>
      <c r="O432" s="34">
        <f t="shared" si="81"/>
        <v>29</v>
      </c>
      <c r="P432" s="68">
        <v>5</v>
      </c>
      <c r="Q432" s="68">
        <v>3</v>
      </c>
      <c r="R432" s="68">
        <v>9</v>
      </c>
      <c r="S432" s="68">
        <f t="shared" si="82"/>
        <v>17</v>
      </c>
      <c r="T432" s="34">
        <f t="shared" si="83"/>
        <v>73</v>
      </c>
    </row>
    <row r="433" spans="3:20" ht="15.75" x14ac:dyDescent="0.25">
      <c r="C433" s="5" t="s">
        <v>59</v>
      </c>
      <c r="D433" s="33">
        <v>11</v>
      </c>
      <c r="E433" s="33">
        <v>13</v>
      </c>
      <c r="F433" s="33">
        <v>9</v>
      </c>
      <c r="G433" s="34">
        <f>+SUM(D433:F433)</f>
        <v>33</v>
      </c>
      <c r="H433" s="35">
        <v>7</v>
      </c>
      <c r="I433" s="35">
        <v>9</v>
      </c>
      <c r="J433" s="36">
        <v>8</v>
      </c>
      <c r="K433" s="34">
        <f>SUM(H433:J433)</f>
        <v>24</v>
      </c>
      <c r="L433" s="33">
        <v>654</v>
      </c>
      <c r="M433" s="33">
        <v>681</v>
      </c>
      <c r="N433" s="33">
        <v>628</v>
      </c>
      <c r="O433" s="34">
        <f t="shared" si="81"/>
        <v>1963</v>
      </c>
      <c r="P433" s="68">
        <v>586</v>
      </c>
      <c r="Q433" s="68">
        <v>557</v>
      </c>
      <c r="R433" s="68">
        <v>662</v>
      </c>
      <c r="S433" s="68">
        <f t="shared" si="82"/>
        <v>1805</v>
      </c>
      <c r="T433" s="34">
        <f>SUM(G433,O433,K433, S433)</f>
        <v>3825</v>
      </c>
    </row>
    <row r="434" spans="3:20" ht="15.75" x14ac:dyDescent="0.25">
      <c r="C434" s="5" t="s">
        <v>30</v>
      </c>
      <c r="D434" s="33">
        <v>22</v>
      </c>
      <c r="E434" s="33">
        <v>17</v>
      </c>
      <c r="F434" s="33">
        <v>25</v>
      </c>
      <c r="G434" s="34">
        <f t="shared" si="79"/>
        <v>64</v>
      </c>
      <c r="H434" s="27">
        <v>26</v>
      </c>
      <c r="I434" s="27">
        <v>21</v>
      </c>
      <c r="J434" s="37">
        <v>24</v>
      </c>
      <c r="K434" s="34">
        <f t="shared" si="80"/>
        <v>71</v>
      </c>
      <c r="L434" s="33">
        <v>29</v>
      </c>
      <c r="M434" s="33">
        <v>35</v>
      </c>
      <c r="N434" s="33">
        <v>29</v>
      </c>
      <c r="O434" s="34">
        <f t="shared" si="81"/>
        <v>93</v>
      </c>
      <c r="P434" s="68">
        <v>24</v>
      </c>
      <c r="Q434" s="68">
        <v>15</v>
      </c>
      <c r="R434" s="68">
        <v>30</v>
      </c>
      <c r="S434" s="68">
        <f t="shared" si="82"/>
        <v>69</v>
      </c>
      <c r="T434" s="34">
        <f t="shared" si="83"/>
        <v>297</v>
      </c>
    </row>
    <row r="435" spans="3:20" ht="15.75" x14ac:dyDescent="0.25">
      <c r="C435" s="5" t="s">
        <v>32</v>
      </c>
      <c r="D435" s="33">
        <v>0</v>
      </c>
      <c r="E435" s="33">
        <v>1</v>
      </c>
      <c r="F435" s="33">
        <v>2</v>
      </c>
      <c r="G435" s="34">
        <f t="shared" si="79"/>
        <v>3</v>
      </c>
      <c r="H435" s="33">
        <v>0</v>
      </c>
      <c r="I435" s="27">
        <v>2</v>
      </c>
      <c r="J435" s="37">
        <v>4</v>
      </c>
      <c r="K435" s="34">
        <f t="shared" si="80"/>
        <v>6</v>
      </c>
      <c r="L435" s="33">
        <v>5</v>
      </c>
      <c r="M435" s="33">
        <v>1</v>
      </c>
      <c r="N435" s="33">
        <v>0</v>
      </c>
      <c r="O435" s="34">
        <f t="shared" si="81"/>
        <v>6</v>
      </c>
      <c r="P435" s="68">
        <v>0</v>
      </c>
      <c r="Q435" s="68">
        <v>0</v>
      </c>
      <c r="R435" s="68">
        <v>0</v>
      </c>
      <c r="S435" s="68">
        <f t="shared" si="82"/>
        <v>0</v>
      </c>
      <c r="T435" s="34">
        <f>SUM(G435,O435,K435, S435)</f>
        <v>15</v>
      </c>
    </row>
    <row r="436" spans="3:20" ht="15.75" x14ac:dyDescent="0.25">
      <c r="C436" s="5" t="s">
        <v>42</v>
      </c>
      <c r="D436" s="33">
        <v>0</v>
      </c>
      <c r="E436" s="33">
        <v>2</v>
      </c>
      <c r="F436" s="33">
        <v>2</v>
      </c>
      <c r="G436" s="34">
        <v>0</v>
      </c>
      <c r="H436" s="27">
        <v>1</v>
      </c>
      <c r="I436" s="27">
        <v>1</v>
      </c>
      <c r="J436" s="37">
        <v>3</v>
      </c>
      <c r="K436" s="34">
        <f t="shared" si="80"/>
        <v>5</v>
      </c>
      <c r="L436" s="33">
        <v>3</v>
      </c>
      <c r="M436" s="33">
        <v>3</v>
      </c>
      <c r="N436" s="33">
        <v>2</v>
      </c>
      <c r="O436" s="34">
        <f t="shared" si="81"/>
        <v>8</v>
      </c>
      <c r="P436" s="68">
        <v>4</v>
      </c>
      <c r="Q436" s="68">
        <v>2</v>
      </c>
      <c r="R436" s="68">
        <v>5</v>
      </c>
      <c r="S436" s="68">
        <f t="shared" si="82"/>
        <v>11</v>
      </c>
      <c r="T436" s="34">
        <f>SUM(G436,O436,K436, S436)</f>
        <v>24</v>
      </c>
    </row>
    <row r="437" spans="3:20" ht="15.75" x14ac:dyDescent="0.25">
      <c r="C437" s="5" t="s">
        <v>60</v>
      </c>
      <c r="D437" s="33">
        <v>1</v>
      </c>
      <c r="E437" s="33">
        <v>1</v>
      </c>
      <c r="F437" s="33">
        <v>1</v>
      </c>
      <c r="G437" s="34">
        <f t="shared" si="79"/>
        <v>3</v>
      </c>
      <c r="H437" s="35">
        <v>2</v>
      </c>
      <c r="I437" s="35">
        <v>2</v>
      </c>
      <c r="J437" s="36">
        <v>1</v>
      </c>
      <c r="K437" s="34">
        <f t="shared" si="80"/>
        <v>5</v>
      </c>
      <c r="L437" s="33">
        <v>2</v>
      </c>
      <c r="M437" s="33">
        <v>1</v>
      </c>
      <c r="N437" s="33">
        <v>0</v>
      </c>
      <c r="O437" s="34">
        <f t="shared" si="81"/>
        <v>3</v>
      </c>
      <c r="P437" s="69">
        <v>1</v>
      </c>
      <c r="Q437" s="69">
        <v>0</v>
      </c>
      <c r="R437" s="69">
        <v>1</v>
      </c>
      <c r="S437" s="68">
        <f t="shared" si="82"/>
        <v>2</v>
      </c>
      <c r="T437" s="34">
        <f t="shared" si="83"/>
        <v>13</v>
      </c>
    </row>
    <row r="438" spans="3:20" ht="15.75" x14ac:dyDescent="0.25">
      <c r="C438" s="5" t="s">
        <v>61</v>
      </c>
      <c r="D438" s="33">
        <v>582</v>
      </c>
      <c r="E438" s="33">
        <v>403</v>
      </c>
      <c r="F438" s="33">
        <v>479</v>
      </c>
      <c r="G438" s="34">
        <f t="shared" si="79"/>
        <v>1464</v>
      </c>
      <c r="H438" s="35">
        <v>411</v>
      </c>
      <c r="I438" s="35">
        <v>503</v>
      </c>
      <c r="J438" s="36">
        <v>469</v>
      </c>
      <c r="K438" s="34">
        <f t="shared" si="80"/>
        <v>1383</v>
      </c>
      <c r="L438" s="33">
        <v>527</v>
      </c>
      <c r="M438" s="33">
        <v>528</v>
      </c>
      <c r="N438" s="33">
        <v>486</v>
      </c>
      <c r="O438" s="34">
        <f t="shared" si="81"/>
        <v>1541</v>
      </c>
      <c r="P438" s="69">
        <v>457</v>
      </c>
      <c r="Q438" s="69">
        <v>462</v>
      </c>
      <c r="R438" s="69">
        <v>542</v>
      </c>
      <c r="S438" s="68">
        <f t="shared" si="82"/>
        <v>1461</v>
      </c>
      <c r="T438" s="34">
        <f t="shared" si="83"/>
        <v>5849</v>
      </c>
    </row>
    <row r="439" spans="3:20" ht="15.75" x14ac:dyDescent="0.25">
      <c r="C439" s="5" t="s">
        <v>62</v>
      </c>
      <c r="D439" s="33">
        <v>130</v>
      </c>
      <c r="E439" s="33">
        <v>94</v>
      </c>
      <c r="F439" s="33">
        <v>113</v>
      </c>
      <c r="G439" s="34">
        <f t="shared" si="79"/>
        <v>337</v>
      </c>
      <c r="H439" s="27">
        <v>79</v>
      </c>
      <c r="I439" s="27">
        <v>111</v>
      </c>
      <c r="J439" s="37">
        <v>89</v>
      </c>
      <c r="K439" s="34">
        <f t="shared" si="80"/>
        <v>279</v>
      </c>
      <c r="L439" s="33">
        <v>98</v>
      </c>
      <c r="M439" s="33">
        <v>125</v>
      </c>
      <c r="N439" s="33">
        <v>103</v>
      </c>
      <c r="O439" s="34">
        <f t="shared" si="81"/>
        <v>326</v>
      </c>
      <c r="P439" s="68">
        <v>100</v>
      </c>
      <c r="Q439" s="68">
        <v>72</v>
      </c>
      <c r="R439" s="68">
        <v>87</v>
      </c>
      <c r="S439" s="68">
        <f t="shared" si="82"/>
        <v>259</v>
      </c>
      <c r="T439" s="34">
        <f t="shared" si="83"/>
        <v>1201</v>
      </c>
    </row>
    <row r="440" spans="3:20" ht="15.75" x14ac:dyDescent="0.25">
      <c r="C440" s="5" t="s">
        <v>63</v>
      </c>
      <c r="D440" s="33">
        <v>11</v>
      </c>
      <c r="E440" s="33">
        <v>10</v>
      </c>
      <c r="F440" s="33">
        <v>11</v>
      </c>
      <c r="G440" s="34">
        <f>+SUM(D440:F440)</f>
        <v>32</v>
      </c>
      <c r="H440" s="35">
        <v>23</v>
      </c>
      <c r="I440" s="35">
        <v>9</v>
      </c>
      <c r="J440" s="36">
        <v>22</v>
      </c>
      <c r="K440" s="34">
        <f t="shared" si="80"/>
        <v>54</v>
      </c>
      <c r="L440" s="33">
        <v>14</v>
      </c>
      <c r="M440" s="33">
        <v>16</v>
      </c>
      <c r="N440" s="33">
        <v>22</v>
      </c>
      <c r="O440" s="34">
        <f t="shared" si="81"/>
        <v>52</v>
      </c>
      <c r="P440" s="69">
        <v>15</v>
      </c>
      <c r="Q440" s="69">
        <v>14</v>
      </c>
      <c r="R440" s="69">
        <v>17</v>
      </c>
      <c r="S440" s="68">
        <f t="shared" si="82"/>
        <v>46</v>
      </c>
      <c r="T440" s="34">
        <f t="shared" si="83"/>
        <v>184</v>
      </c>
    </row>
    <row r="441" spans="3:20" ht="15.75" x14ac:dyDescent="0.25">
      <c r="C441" s="5" t="s">
        <v>64</v>
      </c>
      <c r="D441" s="33">
        <v>2</v>
      </c>
      <c r="E441" s="33">
        <v>6</v>
      </c>
      <c r="F441" s="33">
        <v>7</v>
      </c>
      <c r="G441" s="34">
        <f>+SUM(D441:F441)</f>
        <v>15</v>
      </c>
      <c r="H441" s="27">
        <v>7</v>
      </c>
      <c r="I441" s="27">
        <v>3</v>
      </c>
      <c r="J441" s="37">
        <v>4</v>
      </c>
      <c r="K441" s="34">
        <f t="shared" si="80"/>
        <v>14</v>
      </c>
      <c r="L441" s="33">
        <v>8</v>
      </c>
      <c r="M441" s="33">
        <v>6</v>
      </c>
      <c r="N441" s="33">
        <v>6</v>
      </c>
      <c r="O441" s="34">
        <f t="shared" si="81"/>
        <v>20</v>
      </c>
      <c r="P441" s="68">
        <v>7</v>
      </c>
      <c r="Q441" s="68">
        <v>5</v>
      </c>
      <c r="R441" s="68">
        <v>6</v>
      </c>
      <c r="S441" s="68">
        <f t="shared" si="82"/>
        <v>18</v>
      </c>
      <c r="T441" s="34">
        <f t="shared" si="83"/>
        <v>67</v>
      </c>
    </row>
    <row r="442" spans="3:20" ht="15.75" x14ac:dyDescent="0.25">
      <c r="C442" s="5" t="s">
        <v>67</v>
      </c>
      <c r="D442" s="33">
        <v>22</v>
      </c>
      <c r="E442" s="33">
        <v>18</v>
      </c>
      <c r="F442" s="33">
        <v>34</v>
      </c>
      <c r="G442" s="34">
        <f t="shared" si="79"/>
        <v>74</v>
      </c>
      <c r="H442" s="35">
        <v>24</v>
      </c>
      <c r="I442" s="35">
        <v>32</v>
      </c>
      <c r="J442" s="36">
        <v>25</v>
      </c>
      <c r="K442" s="34">
        <f t="shared" si="80"/>
        <v>81</v>
      </c>
      <c r="L442" s="33">
        <v>32</v>
      </c>
      <c r="M442" s="33">
        <v>49</v>
      </c>
      <c r="N442" s="33">
        <v>33</v>
      </c>
      <c r="O442" s="34">
        <f t="shared" si="81"/>
        <v>114</v>
      </c>
      <c r="P442" s="69">
        <v>25</v>
      </c>
      <c r="Q442" s="69">
        <v>26</v>
      </c>
      <c r="R442" s="69">
        <v>42</v>
      </c>
      <c r="S442" s="68">
        <f t="shared" si="82"/>
        <v>93</v>
      </c>
      <c r="T442" s="34">
        <f t="shared" si="83"/>
        <v>362</v>
      </c>
    </row>
    <row r="443" spans="3:20" ht="15.75" x14ac:dyDescent="0.25">
      <c r="C443" s="5" t="s">
        <v>68</v>
      </c>
      <c r="D443" s="33">
        <v>107</v>
      </c>
      <c r="E443" s="33">
        <v>99</v>
      </c>
      <c r="F443" s="33">
        <v>125</v>
      </c>
      <c r="G443" s="34">
        <f t="shared" si="79"/>
        <v>331</v>
      </c>
      <c r="H443" s="35">
        <v>85</v>
      </c>
      <c r="I443" s="35">
        <v>133</v>
      </c>
      <c r="J443" s="36">
        <v>141</v>
      </c>
      <c r="K443" s="34">
        <f t="shared" si="80"/>
        <v>359</v>
      </c>
      <c r="L443" s="33">
        <v>151</v>
      </c>
      <c r="M443" s="33">
        <v>147</v>
      </c>
      <c r="N443" s="33">
        <v>112</v>
      </c>
      <c r="O443" s="34">
        <f t="shared" si="81"/>
        <v>410</v>
      </c>
      <c r="P443" s="69">
        <v>118</v>
      </c>
      <c r="Q443" s="69">
        <v>87</v>
      </c>
      <c r="R443" s="69">
        <v>122</v>
      </c>
      <c r="S443" s="68">
        <f t="shared" si="82"/>
        <v>327</v>
      </c>
      <c r="T443" s="34">
        <f t="shared" si="83"/>
        <v>1427</v>
      </c>
    </row>
    <row r="444" spans="3:20" ht="15.75" x14ac:dyDescent="0.25">
      <c r="C444" s="51" t="s">
        <v>69</v>
      </c>
      <c r="D444" s="34">
        <f t="shared" ref="D444:T444" si="84">SUM(D430:D443)</f>
        <v>1637</v>
      </c>
      <c r="E444" s="34">
        <f t="shared" si="84"/>
        <v>1458</v>
      </c>
      <c r="F444" s="34">
        <f t="shared" si="84"/>
        <v>1628</v>
      </c>
      <c r="G444" s="34">
        <f t="shared" si="84"/>
        <v>4719</v>
      </c>
      <c r="H444" s="34">
        <f t="shared" si="84"/>
        <v>1246</v>
      </c>
      <c r="I444" s="34">
        <f t="shared" si="84"/>
        <v>1501</v>
      </c>
      <c r="J444" s="34">
        <f t="shared" si="84"/>
        <v>1383</v>
      </c>
      <c r="K444" s="34">
        <f t="shared" si="84"/>
        <v>4130</v>
      </c>
      <c r="L444" s="34">
        <f t="shared" si="84"/>
        <v>2154</v>
      </c>
      <c r="M444" s="34">
        <f t="shared" si="84"/>
        <v>2226</v>
      </c>
      <c r="N444" s="34">
        <f t="shared" si="84"/>
        <v>2024</v>
      </c>
      <c r="O444" s="34">
        <f t="shared" si="84"/>
        <v>6404</v>
      </c>
      <c r="P444" s="34">
        <f t="shared" si="84"/>
        <v>2000</v>
      </c>
      <c r="Q444" s="34">
        <f t="shared" si="84"/>
        <v>1690</v>
      </c>
      <c r="R444" s="34">
        <f t="shared" si="84"/>
        <v>2020</v>
      </c>
      <c r="S444" s="34">
        <f t="shared" si="84"/>
        <v>5710</v>
      </c>
      <c r="T444" s="34">
        <f t="shared" si="84"/>
        <v>20963</v>
      </c>
    </row>
    <row r="445" spans="3:20" ht="15.75" x14ac:dyDescent="0.25">
      <c r="C445" s="91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3:20" ht="15.75" x14ac:dyDescent="0.25">
      <c r="C446" s="91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3:20" ht="15.75" x14ac:dyDescent="0.25">
      <c r="C447" s="91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3:20" ht="15.75" x14ac:dyDescent="0.25">
      <c r="C448" s="91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3:20" ht="15.75" x14ac:dyDescent="0.25">
      <c r="C449" s="91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3:20" ht="15.75" x14ac:dyDescent="0.25">
      <c r="C450" s="91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3:20" ht="15.75" x14ac:dyDescent="0.25">
      <c r="C451" s="91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3:20" ht="15.75" x14ac:dyDescent="0.25">
      <c r="C452" s="91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3:20" ht="15.75" x14ac:dyDescent="0.25">
      <c r="C453" s="91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3:20" ht="15.75" x14ac:dyDescent="0.25">
      <c r="C454" s="91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3:20" ht="15.75" x14ac:dyDescent="0.25">
      <c r="C455" s="91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3:20" ht="15.75" x14ac:dyDescent="0.25">
      <c r="C456" s="91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3:20" ht="15.75" x14ac:dyDescent="0.25">
      <c r="C457" s="91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3:20" ht="15.75" x14ac:dyDescent="0.25">
      <c r="C458" s="91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3:20" ht="15.75" x14ac:dyDescent="0.25">
      <c r="C459" s="91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3:20" ht="15.75" x14ac:dyDescent="0.25">
      <c r="C460" s="91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3:20" ht="15.75" x14ac:dyDescent="0.25">
      <c r="C461" s="91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3:20" ht="15.75" x14ac:dyDescent="0.25">
      <c r="C462" s="91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3:20" ht="15.75" x14ac:dyDescent="0.25">
      <c r="C463" s="3"/>
      <c r="D463" s="4"/>
      <c r="E463" s="4"/>
      <c r="F463" s="4"/>
      <c r="G463" s="9"/>
      <c r="H463" s="4"/>
      <c r="I463" s="4"/>
      <c r="J463" s="4"/>
      <c r="K463" s="9"/>
      <c r="L463" s="4"/>
      <c r="M463" s="4"/>
      <c r="N463" s="4"/>
      <c r="O463" s="9"/>
      <c r="P463" s="82"/>
      <c r="Q463" s="82"/>
      <c r="R463" s="82"/>
      <c r="S463" s="83"/>
    </row>
    <row r="464" spans="3:20" ht="15.75" x14ac:dyDescent="0.25">
      <c r="D464" s="4"/>
      <c r="E464" s="4"/>
      <c r="F464" s="4"/>
      <c r="G464" s="9"/>
      <c r="H464" s="4"/>
      <c r="I464" s="4"/>
      <c r="J464" s="4"/>
      <c r="K464" s="9"/>
      <c r="L464" s="4"/>
      <c r="M464" s="4"/>
      <c r="N464" s="4"/>
      <c r="O464" s="9"/>
      <c r="P464" s="82"/>
      <c r="Q464" s="82"/>
      <c r="R464" s="82"/>
      <c r="S464" s="83"/>
      <c r="T464" s="83"/>
    </row>
    <row r="465" spans="3:20" ht="15.75" thickBot="1" x14ac:dyDescent="0.3"/>
    <row r="466" spans="3:20" ht="15.75" x14ac:dyDescent="0.25">
      <c r="C466" s="96" t="s">
        <v>87</v>
      </c>
      <c r="D466" s="97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8"/>
    </row>
    <row r="467" spans="3:20" ht="15.75" x14ac:dyDescent="0.25">
      <c r="C467" s="102" t="s">
        <v>71</v>
      </c>
      <c r="D467" s="99" t="s">
        <v>2</v>
      </c>
      <c r="E467" s="99"/>
      <c r="F467" s="99"/>
      <c r="G467" s="99"/>
      <c r="H467" s="99" t="s">
        <v>3</v>
      </c>
      <c r="I467" s="99"/>
      <c r="J467" s="99"/>
      <c r="K467" s="99"/>
      <c r="L467" s="99" t="s">
        <v>4</v>
      </c>
      <c r="M467" s="99"/>
      <c r="N467" s="99"/>
      <c r="O467" s="99"/>
      <c r="P467" s="99" t="s">
        <v>5</v>
      </c>
      <c r="Q467" s="99"/>
      <c r="R467" s="99"/>
      <c r="S467" s="99"/>
      <c r="T467" s="100" t="s">
        <v>6</v>
      </c>
    </row>
    <row r="468" spans="3:20" ht="16.5" thickBot="1" x14ac:dyDescent="0.3">
      <c r="C468" s="103"/>
      <c r="D468" s="50" t="s">
        <v>7</v>
      </c>
      <c r="E468" s="50" t="s">
        <v>8</v>
      </c>
      <c r="F468" s="50" t="s">
        <v>9</v>
      </c>
      <c r="G468" s="50" t="s">
        <v>10</v>
      </c>
      <c r="H468" s="50" t="s">
        <v>11</v>
      </c>
      <c r="I468" s="50" t="s">
        <v>12</v>
      </c>
      <c r="J468" s="50" t="s">
        <v>13</v>
      </c>
      <c r="K468" s="50" t="s">
        <v>14</v>
      </c>
      <c r="L468" s="50" t="s">
        <v>15</v>
      </c>
      <c r="M468" s="50" t="s">
        <v>16</v>
      </c>
      <c r="N468" s="50" t="s">
        <v>17</v>
      </c>
      <c r="O468" s="50" t="s">
        <v>18</v>
      </c>
      <c r="P468" s="50" t="s">
        <v>19</v>
      </c>
      <c r="Q468" s="50" t="s">
        <v>20</v>
      </c>
      <c r="R468" s="50" t="s">
        <v>21</v>
      </c>
      <c r="S468" s="50" t="s">
        <v>22</v>
      </c>
      <c r="T468" s="101"/>
    </row>
    <row r="469" spans="3:20" ht="15.75" x14ac:dyDescent="0.25">
      <c r="C469" s="6" t="s">
        <v>24</v>
      </c>
      <c r="D469" s="22">
        <v>612</v>
      </c>
      <c r="E469" s="22">
        <v>614</v>
      </c>
      <c r="F469" s="22">
        <v>754</v>
      </c>
      <c r="G469" s="38">
        <f>+SUM(D469:F469)</f>
        <v>1980</v>
      </c>
      <c r="H469" s="27">
        <v>587</v>
      </c>
      <c r="I469" s="27">
        <v>596</v>
      </c>
      <c r="J469" s="37">
        <v>512</v>
      </c>
      <c r="K469" s="38">
        <f>SUM(H469:J469)</f>
        <v>1695</v>
      </c>
      <c r="L469" s="22">
        <v>517</v>
      </c>
      <c r="M469" s="22">
        <v>505</v>
      </c>
      <c r="N469" s="22">
        <v>513</v>
      </c>
      <c r="O469" s="38">
        <f>SUM(L469:N469)</f>
        <v>1535</v>
      </c>
      <c r="P469" s="68">
        <v>524</v>
      </c>
      <c r="Q469" s="68">
        <v>498</v>
      </c>
      <c r="R469" s="68">
        <v>515</v>
      </c>
      <c r="S469" s="68">
        <f>SUM(P469:R469)</f>
        <v>1537</v>
      </c>
      <c r="T469" s="38">
        <f>SUM(G469,O469,K469, S469)</f>
        <v>6747</v>
      </c>
    </row>
    <row r="470" spans="3:20" ht="15.75" x14ac:dyDescent="0.25">
      <c r="C470" s="5" t="s">
        <v>88</v>
      </c>
      <c r="D470" s="22">
        <v>452</v>
      </c>
      <c r="E470" s="22">
        <v>476</v>
      </c>
      <c r="F470" s="22">
        <v>515</v>
      </c>
      <c r="G470" s="38">
        <f t="shared" ref="G470:G480" si="85">+SUM(D470:F470)</f>
        <v>1443</v>
      </c>
      <c r="H470" s="27">
        <v>457</v>
      </c>
      <c r="I470" s="27">
        <v>537</v>
      </c>
      <c r="J470" s="37">
        <v>461</v>
      </c>
      <c r="K470" s="38">
        <f t="shared" ref="K470:K480" si="86">SUM(H470:J470)</f>
        <v>1455</v>
      </c>
      <c r="L470" s="22">
        <v>499</v>
      </c>
      <c r="M470" s="22">
        <v>477</v>
      </c>
      <c r="N470" s="22">
        <v>469</v>
      </c>
      <c r="O470" s="38">
        <f t="shared" ref="O470:O480" si="87">SUM(L470:N470)</f>
        <v>1445</v>
      </c>
      <c r="P470" s="68">
        <v>449</v>
      </c>
      <c r="Q470" s="68">
        <v>385</v>
      </c>
      <c r="R470" s="68">
        <v>513</v>
      </c>
      <c r="S470" s="68">
        <f t="shared" ref="S470:S480" si="88">SUM(P470:R470)</f>
        <v>1347</v>
      </c>
      <c r="T470" s="38">
        <f t="shared" ref="T470:T480" si="89">SUM(G470,O470,K470, S470)</f>
        <v>5690</v>
      </c>
    </row>
    <row r="471" spans="3:20" ht="15.75" x14ac:dyDescent="0.25">
      <c r="C471" s="5" t="s">
        <v>59</v>
      </c>
      <c r="D471" s="22">
        <v>11</v>
      </c>
      <c r="E471" s="22">
        <v>9</v>
      </c>
      <c r="F471" s="22">
        <v>16</v>
      </c>
      <c r="G471" s="38">
        <f>+SUM(D471:F471)</f>
        <v>36</v>
      </c>
      <c r="H471" s="35">
        <v>12</v>
      </c>
      <c r="I471" s="35">
        <v>12</v>
      </c>
      <c r="J471" s="36">
        <v>16</v>
      </c>
      <c r="K471" s="38">
        <f>SUM(H471:J471)</f>
        <v>40</v>
      </c>
      <c r="L471" s="22">
        <v>943</v>
      </c>
      <c r="M471" s="22">
        <v>962</v>
      </c>
      <c r="N471" s="22">
        <v>1013</v>
      </c>
      <c r="O471" s="38">
        <f t="shared" si="87"/>
        <v>2918</v>
      </c>
      <c r="P471" s="68">
        <v>1049</v>
      </c>
      <c r="Q471" s="68">
        <v>960</v>
      </c>
      <c r="R471" s="68">
        <v>1121</v>
      </c>
      <c r="S471" s="68">
        <f t="shared" si="88"/>
        <v>3130</v>
      </c>
      <c r="T471" s="38">
        <f>SUM(G471,O471,K471, S471)</f>
        <v>6124</v>
      </c>
    </row>
    <row r="472" spans="3:20" ht="15.75" x14ac:dyDescent="0.25">
      <c r="C472" s="5" t="s">
        <v>30</v>
      </c>
      <c r="D472" s="22">
        <v>67</v>
      </c>
      <c r="E472" s="22">
        <v>82</v>
      </c>
      <c r="F472" s="22">
        <v>75</v>
      </c>
      <c r="G472" s="38">
        <f t="shared" si="85"/>
        <v>224</v>
      </c>
      <c r="H472" s="27">
        <v>53</v>
      </c>
      <c r="I472" s="27">
        <v>68</v>
      </c>
      <c r="J472" s="37">
        <v>73</v>
      </c>
      <c r="K472" s="38">
        <f t="shared" si="86"/>
        <v>194</v>
      </c>
      <c r="L472" s="22">
        <v>80</v>
      </c>
      <c r="M472" s="22">
        <v>60</v>
      </c>
      <c r="N472" s="22">
        <v>83</v>
      </c>
      <c r="O472" s="38">
        <f t="shared" si="87"/>
        <v>223</v>
      </c>
      <c r="P472" s="68">
        <v>83</v>
      </c>
      <c r="Q472" s="68">
        <v>48</v>
      </c>
      <c r="R472" s="68">
        <v>69</v>
      </c>
      <c r="S472" s="68">
        <f t="shared" si="88"/>
        <v>200</v>
      </c>
      <c r="T472" s="38">
        <f t="shared" si="89"/>
        <v>841</v>
      </c>
    </row>
    <row r="473" spans="3:20" ht="15.75" x14ac:dyDescent="0.25">
      <c r="C473" s="5" t="s">
        <v>32</v>
      </c>
      <c r="D473" s="22">
        <v>3</v>
      </c>
      <c r="E473" s="22">
        <v>2</v>
      </c>
      <c r="F473" s="22">
        <v>7</v>
      </c>
      <c r="G473" s="38">
        <f t="shared" si="85"/>
        <v>12</v>
      </c>
      <c r="H473" s="27">
        <v>5</v>
      </c>
      <c r="I473" s="27">
        <v>2</v>
      </c>
      <c r="J473" s="37">
        <v>4</v>
      </c>
      <c r="K473" s="38">
        <f t="shared" si="86"/>
        <v>11</v>
      </c>
      <c r="L473" s="22">
        <v>2</v>
      </c>
      <c r="M473" s="22">
        <v>0</v>
      </c>
      <c r="N473" s="22">
        <v>0</v>
      </c>
      <c r="O473" s="38">
        <f t="shared" si="87"/>
        <v>2</v>
      </c>
      <c r="P473" s="68">
        <v>0</v>
      </c>
      <c r="Q473" s="68"/>
      <c r="R473" s="68">
        <v>0</v>
      </c>
      <c r="S473" s="68">
        <f t="shared" si="88"/>
        <v>0</v>
      </c>
      <c r="T473" s="38">
        <f t="shared" si="89"/>
        <v>25</v>
      </c>
    </row>
    <row r="474" spans="3:20" ht="15.75" x14ac:dyDescent="0.25">
      <c r="C474" s="5" t="s">
        <v>60</v>
      </c>
      <c r="D474" s="22">
        <v>1</v>
      </c>
      <c r="E474" s="22">
        <v>0</v>
      </c>
      <c r="F474" s="22">
        <v>2</v>
      </c>
      <c r="G474" s="38">
        <f t="shared" si="85"/>
        <v>3</v>
      </c>
      <c r="H474" s="22">
        <v>0</v>
      </c>
      <c r="I474" s="22">
        <v>0</v>
      </c>
      <c r="J474" s="36">
        <v>2</v>
      </c>
      <c r="K474" s="38">
        <f t="shared" si="86"/>
        <v>2</v>
      </c>
      <c r="L474" s="22">
        <v>0</v>
      </c>
      <c r="M474" s="22">
        <v>0</v>
      </c>
      <c r="N474" s="22">
        <v>0</v>
      </c>
      <c r="O474" s="38">
        <f t="shared" si="87"/>
        <v>0</v>
      </c>
      <c r="P474" s="69">
        <v>1</v>
      </c>
      <c r="Q474" s="69">
        <v>0</v>
      </c>
      <c r="R474" s="69">
        <v>0</v>
      </c>
      <c r="S474" s="68">
        <f t="shared" si="88"/>
        <v>1</v>
      </c>
      <c r="T474" s="38">
        <f t="shared" si="89"/>
        <v>6</v>
      </c>
    </row>
    <row r="475" spans="3:20" ht="15.75" x14ac:dyDescent="0.25">
      <c r="C475" s="5" t="s">
        <v>61</v>
      </c>
      <c r="D475" s="22">
        <v>582</v>
      </c>
      <c r="E475" s="22">
        <v>774</v>
      </c>
      <c r="F475" s="22">
        <v>772</v>
      </c>
      <c r="G475" s="38">
        <f t="shared" si="85"/>
        <v>2128</v>
      </c>
      <c r="H475" s="35">
        <v>673</v>
      </c>
      <c r="I475" s="35">
        <v>754</v>
      </c>
      <c r="J475" s="36">
        <v>700</v>
      </c>
      <c r="K475" s="38">
        <f t="shared" si="86"/>
        <v>2127</v>
      </c>
      <c r="L475" s="22">
        <v>711</v>
      </c>
      <c r="M475" s="22">
        <v>702</v>
      </c>
      <c r="N475" s="22">
        <v>765</v>
      </c>
      <c r="O475" s="38">
        <f t="shared" si="87"/>
        <v>2178</v>
      </c>
      <c r="P475" s="69">
        <v>800</v>
      </c>
      <c r="Q475" s="69">
        <v>736</v>
      </c>
      <c r="R475" s="69">
        <v>821</v>
      </c>
      <c r="S475" s="68">
        <f t="shared" si="88"/>
        <v>2357</v>
      </c>
      <c r="T475" s="38">
        <f t="shared" si="89"/>
        <v>8790</v>
      </c>
    </row>
    <row r="476" spans="3:20" ht="15.75" x14ac:dyDescent="0.25">
      <c r="C476" s="5" t="s">
        <v>62</v>
      </c>
      <c r="D476" s="22">
        <v>130</v>
      </c>
      <c r="E476" s="22">
        <v>203</v>
      </c>
      <c r="F476" s="22">
        <v>204</v>
      </c>
      <c r="G476" s="38">
        <f>+SUM(D476:F476)</f>
        <v>537</v>
      </c>
      <c r="H476" s="27">
        <v>177</v>
      </c>
      <c r="I476" s="27">
        <v>220</v>
      </c>
      <c r="J476" s="37">
        <v>197</v>
      </c>
      <c r="K476" s="38">
        <f t="shared" si="86"/>
        <v>594</v>
      </c>
      <c r="L476" s="22">
        <v>176</v>
      </c>
      <c r="M476" s="22">
        <v>196</v>
      </c>
      <c r="N476" s="22">
        <v>193</v>
      </c>
      <c r="O476" s="38">
        <f t="shared" si="87"/>
        <v>565</v>
      </c>
      <c r="P476" s="68">
        <v>194</v>
      </c>
      <c r="Q476" s="68">
        <v>163</v>
      </c>
      <c r="R476" s="68">
        <v>223</v>
      </c>
      <c r="S476" s="68">
        <f t="shared" si="88"/>
        <v>580</v>
      </c>
      <c r="T476" s="38">
        <f t="shared" si="89"/>
        <v>2276</v>
      </c>
    </row>
    <row r="477" spans="3:20" ht="15.75" x14ac:dyDescent="0.25">
      <c r="C477" s="5" t="s">
        <v>63</v>
      </c>
      <c r="D477" s="22">
        <v>11</v>
      </c>
      <c r="E477" s="22">
        <v>28</v>
      </c>
      <c r="F477" s="22">
        <v>50</v>
      </c>
      <c r="G477" s="38">
        <f t="shared" si="85"/>
        <v>89</v>
      </c>
      <c r="H477" s="35">
        <v>26</v>
      </c>
      <c r="I477" s="35">
        <v>30</v>
      </c>
      <c r="J477" s="36">
        <v>26</v>
      </c>
      <c r="K477" s="38">
        <f t="shared" si="86"/>
        <v>82</v>
      </c>
      <c r="L477" s="22">
        <v>30</v>
      </c>
      <c r="M477" s="22">
        <v>42</v>
      </c>
      <c r="N477" s="22">
        <v>38</v>
      </c>
      <c r="O477" s="38">
        <f t="shared" si="87"/>
        <v>110</v>
      </c>
      <c r="P477" s="69">
        <v>35</v>
      </c>
      <c r="Q477" s="69">
        <v>46</v>
      </c>
      <c r="R477" s="69">
        <v>47</v>
      </c>
      <c r="S477" s="68">
        <f t="shared" si="88"/>
        <v>128</v>
      </c>
      <c r="T477" s="38">
        <f t="shared" si="89"/>
        <v>409</v>
      </c>
    </row>
    <row r="478" spans="3:20" ht="15.75" x14ac:dyDescent="0.25">
      <c r="C478" s="5" t="s">
        <v>64</v>
      </c>
      <c r="D478" s="22">
        <v>2</v>
      </c>
      <c r="E478" s="22">
        <v>3</v>
      </c>
      <c r="F478" s="22">
        <v>7</v>
      </c>
      <c r="G478" s="38">
        <f t="shared" si="85"/>
        <v>12</v>
      </c>
      <c r="H478" s="27">
        <v>1</v>
      </c>
      <c r="I478" s="27">
        <v>5</v>
      </c>
      <c r="J478" s="37">
        <v>2</v>
      </c>
      <c r="K478" s="38">
        <f t="shared" si="86"/>
        <v>8</v>
      </c>
      <c r="L478" s="22">
        <v>5</v>
      </c>
      <c r="M478" s="22">
        <v>7</v>
      </c>
      <c r="N478" s="22">
        <v>1</v>
      </c>
      <c r="O478" s="38">
        <f t="shared" si="87"/>
        <v>13</v>
      </c>
      <c r="P478" s="68">
        <v>4</v>
      </c>
      <c r="Q478" s="68">
        <v>5</v>
      </c>
      <c r="R478" s="68">
        <v>5</v>
      </c>
      <c r="S478" s="68">
        <f t="shared" si="88"/>
        <v>14</v>
      </c>
      <c r="T478" s="38">
        <f t="shared" si="89"/>
        <v>47</v>
      </c>
    </row>
    <row r="479" spans="3:20" ht="15.75" x14ac:dyDescent="0.25">
      <c r="C479" s="5" t="s">
        <v>67</v>
      </c>
      <c r="D479" s="22">
        <v>7</v>
      </c>
      <c r="E479" s="22">
        <v>2</v>
      </c>
      <c r="F479" s="22">
        <v>10</v>
      </c>
      <c r="G479" s="38">
        <f t="shared" si="85"/>
        <v>19</v>
      </c>
      <c r="H479" s="35">
        <v>14</v>
      </c>
      <c r="I479" s="35">
        <v>12</v>
      </c>
      <c r="J479" s="36">
        <v>21</v>
      </c>
      <c r="K479" s="38">
        <f t="shared" si="86"/>
        <v>47</v>
      </c>
      <c r="L479" s="22">
        <v>32</v>
      </c>
      <c r="M479" s="22">
        <v>13</v>
      </c>
      <c r="N479" s="22">
        <v>5</v>
      </c>
      <c r="O479" s="38">
        <f t="shared" si="87"/>
        <v>50</v>
      </c>
      <c r="P479" s="69">
        <v>63</v>
      </c>
      <c r="Q479" s="69">
        <v>24</v>
      </c>
      <c r="R479" s="69">
        <v>9</v>
      </c>
      <c r="S479" s="68">
        <f t="shared" si="88"/>
        <v>96</v>
      </c>
      <c r="T479" s="38">
        <f t="shared" si="89"/>
        <v>212</v>
      </c>
    </row>
    <row r="480" spans="3:20" ht="15.75" x14ac:dyDescent="0.25">
      <c r="C480" s="5" t="s">
        <v>68</v>
      </c>
      <c r="D480" s="22">
        <v>0</v>
      </c>
      <c r="E480" s="22">
        <v>17</v>
      </c>
      <c r="F480" s="22">
        <v>70</v>
      </c>
      <c r="G480" s="38">
        <f t="shared" si="85"/>
        <v>87</v>
      </c>
      <c r="H480" s="35">
        <v>40</v>
      </c>
      <c r="I480" s="35">
        <v>62</v>
      </c>
      <c r="J480" s="36">
        <v>70</v>
      </c>
      <c r="K480" s="38">
        <f t="shared" si="86"/>
        <v>172</v>
      </c>
      <c r="L480" s="22">
        <v>32</v>
      </c>
      <c r="M480" s="22">
        <v>54</v>
      </c>
      <c r="N480" s="22">
        <v>35</v>
      </c>
      <c r="O480" s="38">
        <f t="shared" si="87"/>
        <v>121</v>
      </c>
      <c r="P480" s="69">
        <v>41</v>
      </c>
      <c r="Q480" s="69">
        <v>32</v>
      </c>
      <c r="R480" s="69">
        <v>52</v>
      </c>
      <c r="S480" s="68">
        <f t="shared" si="88"/>
        <v>125</v>
      </c>
      <c r="T480" s="38">
        <f t="shared" si="89"/>
        <v>505</v>
      </c>
    </row>
    <row r="481" spans="3:20" ht="15.75" x14ac:dyDescent="0.25">
      <c r="C481" s="51" t="s">
        <v>69</v>
      </c>
      <c r="D481" s="38">
        <f t="shared" ref="D481:I481" si="90">SUM(D469:D480)</f>
        <v>1878</v>
      </c>
      <c r="E481" s="38">
        <f t="shared" si="90"/>
        <v>2210</v>
      </c>
      <c r="F481" s="38">
        <f t="shared" si="90"/>
        <v>2482</v>
      </c>
      <c r="G481" s="38">
        <f t="shared" si="90"/>
        <v>6570</v>
      </c>
      <c r="H481" s="38">
        <f t="shared" si="90"/>
        <v>2045</v>
      </c>
      <c r="I481" s="38">
        <f t="shared" si="90"/>
        <v>2298</v>
      </c>
      <c r="J481" s="38">
        <f>SUM(J469:J479)</f>
        <v>2014</v>
      </c>
      <c r="K481" s="38">
        <f t="shared" ref="K481:T481" si="91">SUM(K469:K480)</f>
        <v>6427</v>
      </c>
      <c r="L481" s="38">
        <f t="shared" si="91"/>
        <v>3027</v>
      </c>
      <c r="M481" s="38">
        <f t="shared" si="91"/>
        <v>3018</v>
      </c>
      <c r="N481" s="38">
        <f t="shared" si="91"/>
        <v>3115</v>
      </c>
      <c r="O481" s="38">
        <f t="shared" si="91"/>
        <v>9160</v>
      </c>
      <c r="P481" s="38">
        <f t="shared" si="91"/>
        <v>3243</v>
      </c>
      <c r="Q481" s="38">
        <f t="shared" si="91"/>
        <v>2897</v>
      </c>
      <c r="R481" s="38">
        <f t="shared" si="91"/>
        <v>3375</v>
      </c>
      <c r="S481" s="38">
        <f t="shared" si="91"/>
        <v>9515</v>
      </c>
      <c r="T481" s="38">
        <f t="shared" si="91"/>
        <v>31672</v>
      </c>
    </row>
    <row r="482" spans="3:20" ht="15.75" x14ac:dyDescent="0.25">
      <c r="C482" s="91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</row>
    <row r="483" spans="3:20" ht="15.75" x14ac:dyDescent="0.25">
      <c r="C483" s="91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</row>
    <row r="484" spans="3:20" ht="15.75" x14ac:dyDescent="0.25">
      <c r="C484" s="91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</row>
    <row r="485" spans="3:20" ht="15.75" x14ac:dyDescent="0.25">
      <c r="C485" s="91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</row>
    <row r="486" spans="3:20" ht="15.75" x14ac:dyDescent="0.25">
      <c r="C486" s="91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</row>
    <row r="487" spans="3:20" ht="15.75" x14ac:dyDescent="0.25">
      <c r="C487" s="91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</row>
    <row r="488" spans="3:20" ht="15.75" x14ac:dyDescent="0.25">
      <c r="C488" s="91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</row>
    <row r="489" spans="3:20" ht="15.75" x14ac:dyDescent="0.25">
      <c r="C489" s="91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</row>
    <row r="490" spans="3:20" ht="15.75" x14ac:dyDescent="0.25">
      <c r="C490" s="91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</row>
    <row r="491" spans="3:20" ht="15.75" x14ac:dyDescent="0.25">
      <c r="C491" s="91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</row>
    <row r="492" spans="3:20" ht="15.75" x14ac:dyDescent="0.25">
      <c r="C492" s="91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</row>
    <row r="493" spans="3:20" ht="15.75" x14ac:dyDescent="0.25">
      <c r="C493" s="91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</row>
    <row r="494" spans="3:20" ht="15.75" x14ac:dyDescent="0.25">
      <c r="C494" s="91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</row>
    <row r="495" spans="3:20" ht="15.75" x14ac:dyDescent="0.25">
      <c r="C495" s="91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</row>
    <row r="496" spans="3:20" ht="15.75" x14ac:dyDescent="0.25">
      <c r="C496" s="91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</row>
    <row r="499" spans="3:20" ht="15.75" thickBot="1" x14ac:dyDescent="0.3"/>
    <row r="500" spans="3:20" ht="15.75" x14ac:dyDescent="0.25">
      <c r="C500" s="96" t="s">
        <v>89</v>
      </c>
      <c r="D500" s="97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8"/>
    </row>
    <row r="501" spans="3:20" ht="15.75" x14ac:dyDescent="0.25">
      <c r="C501" s="102" t="s">
        <v>71</v>
      </c>
      <c r="D501" s="99" t="s">
        <v>2</v>
      </c>
      <c r="E501" s="99"/>
      <c r="F501" s="99"/>
      <c r="G501" s="99"/>
      <c r="H501" s="99" t="s">
        <v>3</v>
      </c>
      <c r="I501" s="99"/>
      <c r="J501" s="99"/>
      <c r="K501" s="99"/>
      <c r="L501" s="99" t="s">
        <v>4</v>
      </c>
      <c r="M501" s="99"/>
      <c r="N501" s="99"/>
      <c r="O501" s="99"/>
      <c r="P501" s="99" t="s">
        <v>5</v>
      </c>
      <c r="Q501" s="99"/>
      <c r="R501" s="99"/>
      <c r="S501" s="99"/>
      <c r="T501" s="100" t="s">
        <v>6</v>
      </c>
    </row>
    <row r="502" spans="3:20" ht="16.5" thickBot="1" x14ac:dyDescent="0.3">
      <c r="C502" s="103"/>
      <c r="D502" s="50" t="s">
        <v>7</v>
      </c>
      <c r="E502" s="50" t="s">
        <v>8</v>
      </c>
      <c r="F502" s="50" t="s">
        <v>9</v>
      </c>
      <c r="G502" s="50" t="s">
        <v>10</v>
      </c>
      <c r="H502" s="50" t="s">
        <v>11</v>
      </c>
      <c r="I502" s="50" t="s">
        <v>12</v>
      </c>
      <c r="J502" s="50" t="s">
        <v>13</v>
      </c>
      <c r="K502" s="50" t="s">
        <v>14</v>
      </c>
      <c r="L502" s="50" t="s">
        <v>15</v>
      </c>
      <c r="M502" s="50" t="s">
        <v>16</v>
      </c>
      <c r="N502" s="50" t="s">
        <v>17</v>
      </c>
      <c r="O502" s="50" t="s">
        <v>18</v>
      </c>
      <c r="P502" s="50" t="s">
        <v>19</v>
      </c>
      <c r="Q502" s="50" t="s">
        <v>20</v>
      </c>
      <c r="R502" s="50" t="s">
        <v>21</v>
      </c>
      <c r="S502" s="50" t="s">
        <v>22</v>
      </c>
      <c r="T502" s="101"/>
    </row>
    <row r="503" spans="3:20" ht="15.75" x14ac:dyDescent="0.25">
      <c r="C503" s="6" t="s">
        <v>24</v>
      </c>
      <c r="D503" s="33">
        <v>252</v>
      </c>
      <c r="E503" s="33">
        <v>188</v>
      </c>
      <c r="F503" s="33">
        <v>223</v>
      </c>
      <c r="G503" s="34">
        <f>+SUM(D503:F503)</f>
        <v>663</v>
      </c>
      <c r="H503" s="27">
        <v>177</v>
      </c>
      <c r="I503" s="27">
        <v>166</v>
      </c>
      <c r="J503" s="37">
        <v>145</v>
      </c>
      <c r="K503" s="34">
        <f>SUM(H503:J503)</f>
        <v>488</v>
      </c>
      <c r="L503" s="33">
        <v>161</v>
      </c>
      <c r="M503" s="33">
        <v>178</v>
      </c>
      <c r="N503" s="33">
        <v>165</v>
      </c>
      <c r="O503" s="34">
        <f>SUM(L503:N503)</f>
        <v>504</v>
      </c>
      <c r="P503" s="68">
        <v>141</v>
      </c>
      <c r="Q503" s="68">
        <v>107</v>
      </c>
      <c r="R503" s="68">
        <v>138</v>
      </c>
      <c r="S503" s="68">
        <f>SUM(P503:R503)</f>
        <v>386</v>
      </c>
      <c r="T503" s="34">
        <f>SUM(G503,O503,K503, S503)</f>
        <v>2041</v>
      </c>
    </row>
    <row r="504" spans="3:20" ht="15.75" x14ac:dyDescent="0.25">
      <c r="C504" s="5" t="s">
        <v>26</v>
      </c>
      <c r="D504" s="33">
        <v>178</v>
      </c>
      <c r="E504" s="33">
        <v>185</v>
      </c>
      <c r="F504" s="33">
        <v>174</v>
      </c>
      <c r="G504" s="34">
        <f t="shared" ref="G504:G515" si="92">+SUM(D504:F504)</f>
        <v>537</v>
      </c>
      <c r="H504" s="27">
        <v>129</v>
      </c>
      <c r="I504" s="27">
        <v>187</v>
      </c>
      <c r="J504" s="37">
        <v>136</v>
      </c>
      <c r="K504" s="34">
        <f t="shared" ref="K504:K515" si="93">SUM(H504:J504)</f>
        <v>452</v>
      </c>
      <c r="L504" s="33">
        <v>173</v>
      </c>
      <c r="M504" s="33">
        <v>174</v>
      </c>
      <c r="N504" s="33">
        <v>154</v>
      </c>
      <c r="O504" s="34">
        <f t="shared" ref="O504:O515" si="94">SUM(L504:N504)</f>
        <v>501</v>
      </c>
      <c r="P504" s="68">
        <v>120</v>
      </c>
      <c r="Q504" s="68">
        <v>87</v>
      </c>
      <c r="R504" s="68">
        <v>126</v>
      </c>
      <c r="S504" s="68">
        <f t="shared" ref="S504:S515" si="95">SUM(P504:R504)</f>
        <v>333</v>
      </c>
      <c r="T504" s="34">
        <f t="shared" ref="T504:T515" si="96">SUM(G504,O504,K504, S504)</f>
        <v>1823</v>
      </c>
    </row>
    <row r="505" spans="3:20" ht="15.75" x14ac:dyDescent="0.25">
      <c r="C505" s="5" t="s">
        <v>28</v>
      </c>
      <c r="D505" s="33">
        <v>0</v>
      </c>
      <c r="E505" s="33">
        <v>0</v>
      </c>
      <c r="F505" s="33">
        <v>0</v>
      </c>
      <c r="G505" s="34">
        <f t="shared" si="92"/>
        <v>0</v>
      </c>
      <c r="H505" s="33">
        <v>0</v>
      </c>
      <c r="I505" s="27">
        <v>1</v>
      </c>
      <c r="J505" s="33">
        <v>0</v>
      </c>
      <c r="K505" s="34">
        <f t="shared" si="93"/>
        <v>1</v>
      </c>
      <c r="L505" s="33">
        <v>7</v>
      </c>
      <c r="M505" s="33">
        <v>6</v>
      </c>
      <c r="N505" s="33">
        <v>9</v>
      </c>
      <c r="O505" s="34">
        <f t="shared" si="94"/>
        <v>22</v>
      </c>
      <c r="P505" s="68">
        <v>4</v>
      </c>
      <c r="Q505" s="68">
        <v>1</v>
      </c>
      <c r="R505" s="68">
        <v>0</v>
      </c>
      <c r="S505" s="68">
        <f t="shared" si="95"/>
        <v>5</v>
      </c>
      <c r="T505" s="34">
        <f t="shared" si="96"/>
        <v>28</v>
      </c>
    </row>
    <row r="506" spans="3:20" ht="15.75" x14ac:dyDescent="0.25">
      <c r="C506" s="5" t="s">
        <v>59</v>
      </c>
      <c r="D506" s="33">
        <v>10</v>
      </c>
      <c r="E506" s="33">
        <v>5</v>
      </c>
      <c r="F506" s="33">
        <v>4</v>
      </c>
      <c r="G506" s="34">
        <f>+SUM(D506:F506)</f>
        <v>19</v>
      </c>
      <c r="H506" s="35">
        <v>5</v>
      </c>
      <c r="I506" s="35">
        <v>6</v>
      </c>
      <c r="J506" s="36">
        <v>7</v>
      </c>
      <c r="K506" s="34">
        <f>SUM(H506:J506)</f>
        <v>18</v>
      </c>
      <c r="L506" s="33">
        <v>345</v>
      </c>
      <c r="M506" s="33">
        <v>294</v>
      </c>
      <c r="N506" s="33">
        <v>292</v>
      </c>
      <c r="O506" s="34">
        <f t="shared" si="94"/>
        <v>931</v>
      </c>
      <c r="P506" s="68">
        <v>335</v>
      </c>
      <c r="Q506" s="68">
        <v>322</v>
      </c>
      <c r="R506" s="68">
        <v>363</v>
      </c>
      <c r="S506" s="68">
        <f t="shared" si="95"/>
        <v>1020</v>
      </c>
      <c r="T506" s="34">
        <f>SUM(G506,O506,K506, S506)</f>
        <v>1988</v>
      </c>
    </row>
    <row r="507" spans="3:20" ht="15.75" x14ac:dyDescent="0.25">
      <c r="C507" s="5" t="s">
        <v>30</v>
      </c>
      <c r="D507" s="33">
        <v>23</v>
      </c>
      <c r="E507" s="33">
        <v>11</v>
      </c>
      <c r="F507" s="33">
        <v>25</v>
      </c>
      <c r="G507" s="34">
        <f t="shared" si="92"/>
        <v>59</v>
      </c>
      <c r="H507" s="27">
        <v>11</v>
      </c>
      <c r="I507" s="27">
        <v>16</v>
      </c>
      <c r="J507" s="37">
        <v>13</v>
      </c>
      <c r="K507" s="34">
        <f t="shared" si="93"/>
        <v>40</v>
      </c>
      <c r="L507" s="33">
        <v>20</v>
      </c>
      <c r="M507" s="33">
        <v>16</v>
      </c>
      <c r="N507" s="33">
        <v>18</v>
      </c>
      <c r="O507" s="34">
        <f t="shared" si="94"/>
        <v>54</v>
      </c>
      <c r="P507" s="68">
        <v>17</v>
      </c>
      <c r="Q507" s="68">
        <v>7</v>
      </c>
      <c r="R507" s="68">
        <v>15</v>
      </c>
      <c r="S507" s="68">
        <f t="shared" si="95"/>
        <v>39</v>
      </c>
      <c r="T507" s="34">
        <f t="shared" si="96"/>
        <v>192</v>
      </c>
    </row>
    <row r="508" spans="3:20" ht="15.75" x14ac:dyDescent="0.25">
      <c r="C508" s="5" t="s">
        <v>42</v>
      </c>
      <c r="D508" s="33">
        <v>0</v>
      </c>
      <c r="E508" s="33">
        <v>1</v>
      </c>
      <c r="F508" s="33">
        <v>1</v>
      </c>
      <c r="G508" s="34">
        <f t="shared" si="92"/>
        <v>2</v>
      </c>
      <c r="H508" s="33">
        <v>0</v>
      </c>
      <c r="I508" s="27">
        <v>1</v>
      </c>
      <c r="J508" s="33">
        <v>0</v>
      </c>
      <c r="K508" s="34">
        <f t="shared" si="93"/>
        <v>1</v>
      </c>
      <c r="L508" s="33">
        <v>2</v>
      </c>
      <c r="M508" s="33">
        <v>1</v>
      </c>
      <c r="N508" s="33">
        <v>1</v>
      </c>
      <c r="O508" s="34">
        <f t="shared" si="94"/>
        <v>4</v>
      </c>
      <c r="P508" s="68">
        <v>2</v>
      </c>
      <c r="Q508" s="68">
        <v>1</v>
      </c>
      <c r="R508" s="68">
        <v>1</v>
      </c>
      <c r="S508" s="68">
        <f t="shared" si="95"/>
        <v>4</v>
      </c>
      <c r="T508" s="34">
        <f t="shared" si="96"/>
        <v>11</v>
      </c>
    </row>
    <row r="509" spans="3:20" ht="15.75" x14ac:dyDescent="0.25">
      <c r="C509" s="5" t="s">
        <v>60</v>
      </c>
      <c r="D509" s="33">
        <v>1</v>
      </c>
      <c r="E509" s="33">
        <v>0</v>
      </c>
      <c r="F509" s="33">
        <v>1</v>
      </c>
      <c r="G509" s="34">
        <f t="shared" si="92"/>
        <v>2</v>
      </c>
      <c r="H509" s="33">
        <v>0</v>
      </c>
      <c r="I509" s="35">
        <v>1</v>
      </c>
      <c r="J509" s="36">
        <v>1</v>
      </c>
      <c r="K509" s="34">
        <f t="shared" si="93"/>
        <v>2</v>
      </c>
      <c r="L509" s="33">
        <v>2</v>
      </c>
      <c r="M509" s="33">
        <v>0</v>
      </c>
      <c r="N509" s="33">
        <v>2</v>
      </c>
      <c r="O509" s="34">
        <f t="shared" si="94"/>
        <v>4</v>
      </c>
      <c r="P509" s="68">
        <v>0</v>
      </c>
      <c r="Q509" s="68">
        <v>0</v>
      </c>
      <c r="R509" s="68">
        <v>1</v>
      </c>
      <c r="S509" s="68">
        <f t="shared" si="95"/>
        <v>1</v>
      </c>
      <c r="T509" s="34">
        <f t="shared" si="96"/>
        <v>9</v>
      </c>
    </row>
    <row r="510" spans="3:20" ht="15.75" x14ac:dyDescent="0.25">
      <c r="C510" s="5" t="s">
        <v>61</v>
      </c>
      <c r="D510" s="33">
        <v>267</v>
      </c>
      <c r="E510" s="33">
        <v>203</v>
      </c>
      <c r="F510" s="33">
        <v>224</v>
      </c>
      <c r="G510" s="34">
        <f t="shared" si="92"/>
        <v>694</v>
      </c>
      <c r="H510" s="35">
        <v>187</v>
      </c>
      <c r="I510" s="35">
        <v>218</v>
      </c>
      <c r="J510" s="36">
        <v>225</v>
      </c>
      <c r="K510" s="34">
        <f t="shared" si="93"/>
        <v>630</v>
      </c>
      <c r="L510" s="33">
        <v>250</v>
      </c>
      <c r="M510" s="33">
        <v>211</v>
      </c>
      <c r="N510" s="33">
        <v>210</v>
      </c>
      <c r="O510" s="34">
        <f t="shared" si="94"/>
        <v>671</v>
      </c>
      <c r="P510" s="69">
        <v>237</v>
      </c>
      <c r="Q510" s="69">
        <v>219</v>
      </c>
      <c r="R510" s="69">
        <v>259</v>
      </c>
      <c r="S510" s="68">
        <f t="shared" si="95"/>
        <v>715</v>
      </c>
      <c r="T510" s="34">
        <f t="shared" si="96"/>
        <v>2710</v>
      </c>
    </row>
    <row r="511" spans="3:20" ht="15.75" x14ac:dyDescent="0.25">
      <c r="C511" s="5" t="s">
        <v>62</v>
      </c>
      <c r="D511" s="33">
        <v>75</v>
      </c>
      <c r="E511" s="33">
        <v>54</v>
      </c>
      <c r="F511" s="33">
        <v>77</v>
      </c>
      <c r="G511" s="34">
        <f t="shared" si="92"/>
        <v>206</v>
      </c>
      <c r="H511" s="27">
        <v>56</v>
      </c>
      <c r="I511" s="27">
        <v>80</v>
      </c>
      <c r="J511" s="37">
        <v>68</v>
      </c>
      <c r="K511" s="34">
        <f t="shared" si="93"/>
        <v>204</v>
      </c>
      <c r="L511" s="33">
        <v>74</v>
      </c>
      <c r="M511" s="33">
        <v>69</v>
      </c>
      <c r="N511" s="33">
        <v>63</v>
      </c>
      <c r="O511" s="34">
        <f t="shared" si="94"/>
        <v>206</v>
      </c>
      <c r="P511" s="68">
        <v>78</v>
      </c>
      <c r="Q511" s="68">
        <v>88</v>
      </c>
      <c r="R511" s="68">
        <v>84</v>
      </c>
      <c r="S511" s="68">
        <f t="shared" si="95"/>
        <v>250</v>
      </c>
      <c r="T511" s="34">
        <f t="shared" si="96"/>
        <v>866</v>
      </c>
    </row>
    <row r="512" spans="3:20" ht="15.75" x14ac:dyDescent="0.25">
      <c r="C512" s="5" t="s">
        <v>63</v>
      </c>
      <c r="D512" s="33">
        <v>11</v>
      </c>
      <c r="E512" s="33">
        <v>14</v>
      </c>
      <c r="F512" s="33">
        <v>21</v>
      </c>
      <c r="G512" s="34">
        <f t="shared" si="92"/>
        <v>46</v>
      </c>
      <c r="H512" s="35">
        <v>14</v>
      </c>
      <c r="I512" s="35">
        <v>17</v>
      </c>
      <c r="J512" s="36">
        <v>11</v>
      </c>
      <c r="K512" s="34">
        <f t="shared" si="93"/>
        <v>42</v>
      </c>
      <c r="L512" s="33">
        <v>11</v>
      </c>
      <c r="M512" s="33">
        <v>5</v>
      </c>
      <c r="N512" s="33">
        <v>7</v>
      </c>
      <c r="O512" s="34">
        <f t="shared" si="94"/>
        <v>23</v>
      </c>
      <c r="P512" s="69">
        <v>12</v>
      </c>
      <c r="Q512" s="69">
        <v>10</v>
      </c>
      <c r="R512" s="69">
        <v>11</v>
      </c>
      <c r="S512" s="68">
        <f t="shared" si="95"/>
        <v>33</v>
      </c>
      <c r="T512" s="34">
        <f t="shared" si="96"/>
        <v>144</v>
      </c>
    </row>
    <row r="513" spans="3:20" ht="15.75" x14ac:dyDescent="0.25">
      <c r="C513" s="5" t="s">
        <v>64</v>
      </c>
      <c r="D513" s="33">
        <v>2</v>
      </c>
      <c r="E513" s="33">
        <v>3</v>
      </c>
      <c r="F513" s="33">
        <v>0</v>
      </c>
      <c r="G513" s="34">
        <f t="shared" si="92"/>
        <v>5</v>
      </c>
      <c r="H513" s="27">
        <v>2</v>
      </c>
      <c r="I513" s="33">
        <v>0</v>
      </c>
      <c r="J513" s="37">
        <v>2</v>
      </c>
      <c r="K513" s="34">
        <f t="shared" si="93"/>
        <v>4</v>
      </c>
      <c r="L513" s="33">
        <v>4</v>
      </c>
      <c r="M513" s="33">
        <v>3</v>
      </c>
      <c r="N513" s="33">
        <v>1</v>
      </c>
      <c r="O513" s="34">
        <f t="shared" si="94"/>
        <v>8</v>
      </c>
      <c r="P513" s="68">
        <v>4</v>
      </c>
      <c r="Q513" s="68">
        <v>1</v>
      </c>
      <c r="R513" s="68">
        <v>3</v>
      </c>
      <c r="S513" s="68">
        <f t="shared" si="95"/>
        <v>8</v>
      </c>
      <c r="T513" s="34">
        <f t="shared" si="96"/>
        <v>25</v>
      </c>
    </row>
    <row r="514" spans="3:20" ht="15.75" x14ac:dyDescent="0.25">
      <c r="C514" s="5" t="s">
        <v>67</v>
      </c>
      <c r="D514" s="33">
        <v>7</v>
      </c>
      <c r="E514" s="33">
        <v>5</v>
      </c>
      <c r="F514" s="33">
        <v>4</v>
      </c>
      <c r="G514" s="34">
        <f t="shared" si="92"/>
        <v>16</v>
      </c>
      <c r="H514" s="35">
        <v>3</v>
      </c>
      <c r="I514" s="35">
        <v>2</v>
      </c>
      <c r="J514" s="36">
        <v>3</v>
      </c>
      <c r="K514" s="34">
        <f t="shared" si="93"/>
        <v>8</v>
      </c>
      <c r="L514" s="33">
        <v>4</v>
      </c>
      <c r="M514" s="33">
        <v>9</v>
      </c>
      <c r="N514" s="33">
        <v>7</v>
      </c>
      <c r="O514" s="34">
        <f t="shared" si="94"/>
        <v>20</v>
      </c>
      <c r="P514" s="69">
        <v>9</v>
      </c>
      <c r="Q514" s="69">
        <v>4</v>
      </c>
      <c r="R514" s="69">
        <v>10</v>
      </c>
      <c r="S514" s="68">
        <f t="shared" si="95"/>
        <v>23</v>
      </c>
      <c r="T514" s="34">
        <f t="shared" si="96"/>
        <v>67</v>
      </c>
    </row>
    <row r="515" spans="3:20" ht="15.75" x14ac:dyDescent="0.25">
      <c r="C515" s="5" t="s">
        <v>68</v>
      </c>
      <c r="D515" s="33">
        <v>15</v>
      </c>
      <c r="E515" s="33">
        <v>24</v>
      </c>
      <c r="F515" s="33">
        <v>15</v>
      </c>
      <c r="G515" s="34">
        <f t="shared" si="92"/>
        <v>54</v>
      </c>
      <c r="H515" s="35">
        <v>18</v>
      </c>
      <c r="I515" s="35">
        <v>44</v>
      </c>
      <c r="J515" s="36">
        <v>56</v>
      </c>
      <c r="K515" s="34">
        <f t="shared" si="93"/>
        <v>118</v>
      </c>
      <c r="L515" s="33">
        <v>51</v>
      </c>
      <c r="M515" s="33">
        <v>37</v>
      </c>
      <c r="N515" s="33">
        <v>32</v>
      </c>
      <c r="O515" s="34">
        <f t="shared" si="94"/>
        <v>120</v>
      </c>
      <c r="P515" s="69">
        <v>53</v>
      </c>
      <c r="Q515" s="69">
        <v>46</v>
      </c>
      <c r="R515" s="69">
        <v>60</v>
      </c>
      <c r="S515" s="68">
        <f t="shared" si="95"/>
        <v>159</v>
      </c>
      <c r="T515" s="34">
        <f t="shared" si="96"/>
        <v>451</v>
      </c>
    </row>
    <row r="516" spans="3:20" ht="15.75" x14ac:dyDescent="0.25">
      <c r="C516" s="51" t="s">
        <v>69</v>
      </c>
      <c r="D516" s="34">
        <f t="shared" ref="D516:T516" si="97">SUM(D503:D515)</f>
        <v>841</v>
      </c>
      <c r="E516" s="34">
        <f t="shared" si="97"/>
        <v>693</v>
      </c>
      <c r="F516" s="34">
        <f t="shared" si="97"/>
        <v>769</v>
      </c>
      <c r="G516" s="34">
        <f t="shared" si="97"/>
        <v>2303</v>
      </c>
      <c r="H516" s="34">
        <f t="shared" si="97"/>
        <v>602</v>
      </c>
      <c r="I516" s="34">
        <f t="shared" si="97"/>
        <v>739</v>
      </c>
      <c r="J516" s="34">
        <f t="shared" si="97"/>
        <v>667</v>
      </c>
      <c r="K516" s="34">
        <f t="shared" si="97"/>
        <v>2008</v>
      </c>
      <c r="L516" s="34">
        <f t="shared" si="97"/>
        <v>1104</v>
      </c>
      <c r="M516" s="34">
        <f t="shared" si="97"/>
        <v>1003</v>
      </c>
      <c r="N516" s="34">
        <f t="shared" si="97"/>
        <v>961</v>
      </c>
      <c r="O516" s="34">
        <f t="shared" si="97"/>
        <v>3068</v>
      </c>
      <c r="P516" s="34">
        <f t="shared" si="97"/>
        <v>1012</v>
      </c>
      <c r="Q516" s="34">
        <f t="shared" si="97"/>
        <v>893</v>
      </c>
      <c r="R516" s="34">
        <f t="shared" si="97"/>
        <v>1071</v>
      </c>
      <c r="S516" s="34">
        <f t="shared" si="97"/>
        <v>2976</v>
      </c>
      <c r="T516" s="34">
        <f t="shared" si="97"/>
        <v>10355</v>
      </c>
    </row>
    <row r="517" spans="3:20" ht="15.75" x14ac:dyDescent="0.25">
      <c r="C517" s="91"/>
      <c r="D517" s="92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3:20" ht="15.75" x14ac:dyDescent="0.25">
      <c r="C518" s="91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3:20" ht="15.75" x14ac:dyDescent="0.25">
      <c r="C519" s="91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3:20" ht="15.75" x14ac:dyDescent="0.25">
      <c r="C520" s="91"/>
      <c r="D520" s="92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3:20" ht="15.75" x14ac:dyDescent="0.25">
      <c r="C521" s="91"/>
      <c r="D521" s="92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3:20" ht="15.75" x14ac:dyDescent="0.25">
      <c r="C522" s="91"/>
      <c r="D522" s="92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3:20" ht="15.75" x14ac:dyDescent="0.25">
      <c r="C523" s="91"/>
      <c r="D523" s="92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3:20" ht="15.75" x14ac:dyDescent="0.25">
      <c r="C524" s="91"/>
      <c r="D524" s="92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3:20" ht="15.75" x14ac:dyDescent="0.25">
      <c r="C525" s="91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3:20" ht="15.75" x14ac:dyDescent="0.25">
      <c r="C526" s="91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3:20" ht="15.75" x14ac:dyDescent="0.25">
      <c r="C527" s="91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3:20" ht="15.75" x14ac:dyDescent="0.25">
      <c r="C528" s="91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3:20" ht="15.75" x14ac:dyDescent="0.25">
      <c r="C529" s="91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3:20" ht="15.75" x14ac:dyDescent="0.25">
      <c r="C530" s="91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3:20" ht="15.75" x14ac:dyDescent="0.25">
      <c r="C531" s="91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3:20" ht="15.75" x14ac:dyDescent="0.25">
      <c r="C532" s="91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3:20" ht="15.75" x14ac:dyDescent="0.25">
      <c r="C533" s="91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3:20" ht="15.75" x14ac:dyDescent="0.25">
      <c r="C534" s="91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3:20" ht="15.75" x14ac:dyDescent="0.25">
      <c r="C535" s="91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3:20" ht="15.75" x14ac:dyDescent="0.25">
      <c r="C536" s="91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8" spans="3:20" ht="14.25" customHeight="1" thickBot="1" x14ac:dyDescent="0.3"/>
    <row r="539" spans="3:20" ht="15.75" x14ac:dyDescent="0.25">
      <c r="C539" s="96" t="s">
        <v>90</v>
      </c>
      <c r="D539" s="97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8"/>
    </row>
    <row r="540" spans="3:20" ht="15.75" x14ac:dyDescent="0.25">
      <c r="C540" s="102" t="s">
        <v>71</v>
      </c>
      <c r="D540" s="99" t="s">
        <v>2</v>
      </c>
      <c r="E540" s="99"/>
      <c r="F540" s="99"/>
      <c r="G540" s="99"/>
      <c r="H540" s="99" t="s">
        <v>3</v>
      </c>
      <c r="I540" s="99"/>
      <c r="J540" s="99"/>
      <c r="K540" s="99"/>
      <c r="L540" s="99" t="s">
        <v>4</v>
      </c>
      <c r="M540" s="99"/>
      <c r="N540" s="99"/>
      <c r="O540" s="99"/>
      <c r="P540" s="99" t="s">
        <v>5</v>
      </c>
      <c r="Q540" s="99"/>
      <c r="R540" s="99"/>
      <c r="S540" s="99"/>
      <c r="T540" s="100" t="s">
        <v>6</v>
      </c>
    </row>
    <row r="541" spans="3:20" ht="16.5" thickBot="1" x14ac:dyDescent="0.3">
      <c r="C541" s="103"/>
      <c r="D541" s="50" t="s">
        <v>7</v>
      </c>
      <c r="E541" s="50" t="s">
        <v>8</v>
      </c>
      <c r="F541" s="50" t="s">
        <v>9</v>
      </c>
      <c r="G541" s="50" t="s">
        <v>10</v>
      </c>
      <c r="H541" s="50" t="s">
        <v>11</v>
      </c>
      <c r="I541" s="50" t="s">
        <v>12</v>
      </c>
      <c r="J541" s="50" t="s">
        <v>13</v>
      </c>
      <c r="K541" s="50" t="s">
        <v>14</v>
      </c>
      <c r="L541" s="50" t="s">
        <v>15</v>
      </c>
      <c r="M541" s="50" t="s">
        <v>16</v>
      </c>
      <c r="N541" s="50" t="s">
        <v>17</v>
      </c>
      <c r="O541" s="50" t="s">
        <v>18</v>
      </c>
      <c r="P541" s="50" t="s">
        <v>19</v>
      </c>
      <c r="Q541" s="50" t="s">
        <v>20</v>
      </c>
      <c r="R541" s="50" t="s">
        <v>21</v>
      </c>
      <c r="S541" s="50" t="s">
        <v>22</v>
      </c>
      <c r="T541" s="101"/>
    </row>
    <row r="542" spans="3:20" ht="15.75" x14ac:dyDescent="0.25">
      <c r="C542" s="6" t="s">
        <v>24</v>
      </c>
      <c r="D542" s="33">
        <v>204</v>
      </c>
      <c r="E542" s="33">
        <v>123</v>
      </c>
      <c r="F542" s="33">
        <v>158</v>
      </c>
      <c r="G542" s="34">
        <f>+SUM(D542:F542)</f>
        <v>485</v>
      </c>
      <c r="H542" s="27">
        <v>110</v>
      </c>
      <c r="I542" s="27">
        <v>115</v>
      </c>
      <c r="J542" s="37">
        <v>127</v>
      </c>
      <c r="K542" s="34">
        <f>SUM(H542:J542)</f>
        <v>352</v>
      </c>
      <c r="L542" s="33">
        <v>133</v>
      </c>
      <c r="M542" s="33">
        <v>127</v>
      </c>
      <c r="N542" s="33">
        <v>143</v>
      </c>
      <c r="O542" s="34">
        <f>SUM(L542:N542)</f>
        <v>403</v>
      </c>
      <c r="P542" s="68">
        <v>124</v>
      </c>
      <c r="Q542" s="68">
        <v>112</v>
      </c>
      <c r="R542" s="68">
        <v>131</v>
      </c>
      <c r="S542" s="68">
        <f>SUM(P542:R542)</f>
        <v>367</v>
      </c>
      <c r="T542" s="34">
        <f>SUM(G542,O542,K542, S542)</f>
        <v>1607</v>
      </c>
    </row>
    <row r="543" spans="3:20" ht="15.75" x14ac:dyDescent="0.25">
      <c r="C543" s="5" t="s">
        <v>26</v>
      </c>
      <c r="D543" s="33">
        <v>146</v>
      </c>
      <c r="E543" s="33">
        <v>120</v>
      </c>
      <c r="F543" s="33">
        <v>126</v>
      </c>
      <c r="G543" s="34">
        <f t="shared" ref="G543:G554" si="98">+SUM(D543:F543)</f>
        <v>392</v>
      </c>
      <c r="H543" s="27">
        <v>98</v>
      </c>
      <c r="I543" s="27">
        <v>126</v>
      </c>
      <c r="J543" s="37">
        <v>112</v>
      </c>
      <c r="K543" s="34">
        <f t="shared" ref="K543:K554" si="99">SUM(H543:J543)</f>
        <v>336</v>
      </c>
      <c r="L543" s="33">
        <v>130</v>
      </c>
      <c r="M543" s="33">
        <v>129</v>
      </c>
      <c r="N543" s="33">
        <v>105</v>
      </c>
      <c r="O543" s="34">
        <f t="shared" ref="O543:O554" si="100">SUM(L543:N543)</f>
        <v>364</v>
      </c>
      <c r="P543" s="68">
        <v>115</v>
      </c>
      <c r="Q543" s="68">
        <v>104</v>
      </c>
      <c r="R543" s="68">
        <v>119</v>
      </c>
      <c r="S543" s="68">
        <f t="shared" ref="S543:S554" si="101">SUM(P543:R543)</f>
        <v>338</v>
      </c>
      <c r="T543" s="34">
        <f t="shared" ref="T543:T554" si="102">SUM(G543,O543,K543, S543)</f>
        <v>1430</v>
      </c>
    </row>
    <row r="544" spans="3:20" ht="15.75" x14ac:dyDescent="0.25">
      <c r="C544" s="5" t="s">
        <v>28</v>
      </c>
      <c r="D544" s="33">
        <v>0</v>
      </c>
      <c r="E544" s="33">
        <v>1</v>
      </c>
      <c r="F544" s="33">
        <v>2</v>
      </c>
      <c r="G544" s="34">
        <f t="shared" si="98"/>
        <v>3</v>
      </c>
      <c r="H544" s="27">
        <v>1</v>
      </c>
      <c r="I544" s="33">
        <v>0</v>
      </c>
      <c r="J544" s="37">
        <v>4</v>
      </c>
      <c r="K544" s="34">
        <f t="shared" si="99"/>
        <v>5</v>
      </c>
      <c r="L544" s="33">
        <v>4</v>
      </c>
      <c r="M544" s="33">
        <v>1</v>
      </c>
      <c r="N544" s="33">
        <v>2</v>
      </c>
      <c r="O544" s="34">
        <f t="shared" si="100"/>
        <v>7</v>
      </c>
      <c r="P544" s="68">
        <v>5</v>
      </c>
      <c r="Q544" s="68">
        <v>2</v>
      </c>
      <c r="R544" s="68">
        <v>3</v>
      </c>
      <c r="S544" s="68">
        <f t="shared" si="101"/>
        <v>10</v>
      </c>
      <c r="T544" s="34">
        <f t="shared" si="102"/>
        <v>25</v>
      </c>
    </row>
    <row r="545" spans="3:20" ht="15.75" x14ac:dyDescent="0.25">
      <c r="C545" s="5" t="s">
        <v>59</v>
      </c>
      <c r="D545" s="33">
        <v>9</v>
      </c>
      <c r="E545" s="33">
        <v>2</v>
      </c>
      <c r="F545" s="33">
        <v>3</v>
      </c>
      <c r="G545" s="34">
        <f>+SUM(D545:F545)</f>
        <v>14</v>
      </c>
      <c r="H545" s="35">
        <v>2</v>
      </c>
      <c r="I545" s="35">
        <v>7</v>
      </c>
      <c r="J545" s="36">
        <v>4</v>
      </c>
      <c r="K545" s="34">
        <f>SUM(H545:J545)</f>
        <v>13</v>
      </c>
      <c r="L545" s="33">
        <v>313</v>
      </c>
      <c r="M545" s="33">
        <v>348</v>
      </c>
      <c r="N545" s="33">
        <v>352</v>
      </c>
      <c r="O545" s="34">
        <f t="shared" si="100"/>
        <v>1013</v>
      </c>
      <c r="P545" s="68">
        <v>347</v>
      </c>
      <c r="Q545" s="68">
        <v>334</v>
      </c>
      <c r="R545" s="68">
        <v>453</v>
      </c>
      <c r="S545" s="68">
        <f t="shared" si="101"/>
        <v>1134</v>
      </c>
      <c r="T545" s="34">
        <f>SUM(G545,O545,K545, S545)</f>
        <v>2174</v>
      </c>
    </row>
    <row r="546" spans="3:20" ht="15.75" x14ac:dyDescent="0.25">
      <c r="C546" s="5" t="s">
        <v>30</v>
      </c>
      <c r="D546" s="33">
        <v>20</v>
      </c>
      <c r="E546" s="33">
        <v>16</v>
      </c>
      <c r="F546" s="33">
        <v>7</v>
      </c>
      <c r="G546" s="34">
        <f t="shared" si="98"/>
        <v>43</v>
      </c>
      <c r="H546" s="27">
        <v>11</v>
      </c>
      <c r="I546" s="27">
        <v>12</v>
      </c>
      <c r="J546" s="37">
        <v>14</v>
      </c>
      <c r="K546" s="34">
        <f t="shared" si="99"/>
        <v>37</v>
      </c>
      <c r="L546" s="33">
        <v>16</v>
      </c>
      <c r="M546" s="33">
        <v>19</v>
      </c>
      <c r="N546" s="33">
        <v>25</v>
      </c>
      <c r="O546" s="34">
        <f t="shared" si="100"/>
        <v>60</v>
      </c>
      <c r="P546" s="68">
        <v>18</v>
      </c>
      <c r="Q546" s="68">
        <v>19</v>
      </c>
      <c r="R546" s="68">
        <v>27</v>
      </c>
      <c r="S546" s="68">
        <f t="shared" si="101"/>
        <v>64</v>
      </c>
      <c r="T546" s="34">
        <f t="shared" si="102"/>
        <v>204</v>
      </c>
    </row>
    <row r="547" spans="3:20" ht="15.75" x14ac:dyDescent="0.25">
      <c r="C547" s="5" t="s">
        <v>32</v>
      </c>
      <c r="D547" s="33">
        <v>0</v>
      </c>
      <c r="E547" s="33">
        <v>0</v>
      </c>
      <c r="F547" s="33">
        <v>0</v>
      </c>
      <c r="G547" s="34">
        <f t="shared" si="98"/>
        <v>0</v>
      </c>
      <c r="H547" s="33">
        <v>0</v>
      </c>
      <c r="I547" s="33">
        <v>0</v>
      </c>
      <c r="J547" s="37">
        <v>1</v>
      </c>
      <c r="K547" s="34">
        <f t="shared" si="99"/>
        <v>1</v>
      </c>
      <c r="L547" s="33">
        <v>0</v>
      </c>
      <c r="M547" s="33">
        <v>1</v>
      </c>
      <c r="N547" s="33">
        <v>0</v>
      </c>
      <c r="O547" s="34">
        <f t="shared" si="100"/>
        <v>1</v>
      </c>
      <c r="P547" s="68">
        <v>0</v>
      </c>
      <c r="Q547" s="68"/>
      <c r="R547" s="68">
        <v>0</v>
      </c>
      <c r="S547" s="68">
        <f t="shared" si="101"/>
        <v>0</v>
      </c>
      <c r="T547" s="34">
        <f t="shared" si="102"/>
        <v>2</v>
      </c>
    </row>
    <row r="548" spans="3:20" ht="15.75" x14ac:dyDescent="0.25">
      <c r="C548" s="5" t="s">
        <v>60</v>
      </c>
      <c r="D548" s="33">
        <v>0</v>
      </c>
      <c r="E548" s="33">
        <v>0</v>
      </c>
      <c r="F548" s="33">
        <v>0</v>
      </c>
      <c r="G548" s="34">
        <f t="shared" si="98"/>
        <v>0</v>
      </c>
      <c r="H548" s="33">
        <v>0</v>
      </c>
      <c r="I548" s="35">
        <v>1</v>
      </c>
      <c r="J548" s="33">
        <v>0</v>
      </c>
      <c r="K548" s="34">
        <f t="shared" si="99"/>
        <v>1</v>
      </c>
      <c r="L548" s="33">
        <v>3</v>
      </c>
      <c r="M548" s="33">
        <v>0</v>
      </c>
      <c r="N548" s="33">
        <v>1</v>
      </c>
      <c r="O548" s="34">
        <f t="shared" si="100"/>
        <v>4</v>
      </c>
      <c r="P548" s="69">
        <v>2</v>
      </c>
      <c r="Q548" s="69">
        <v>1</v>
      </c>
      <c r="R548" s="69">
        <v>0</v>
      </c>
      <c r="S548" s="68">
        <f t="shared" si="101"/>
        <v>3</v>
      </c>
      <c r="T548" s="34">
        <f t="shared" si="102"/>
        <v>8</v>
      </c>
    </row>
    <row r="549" spans="3:20" ht="15.75" x14ac:dyDescent="0.25">
      <c r="C549" s="5" t="s">
        <v>61</v>
      </c>
      <c r="D549" s="33">
        <v>348</v>
      </c>
      <c r="E549" s="33">
        <v>234</v>
      </c>
      <c r="F549" s="33">
        <v>233</v>
      </c>
      <c r="G549" s="34">
        <f t="shared" si="98"/>
        <v>815</v>
      </c>
      <c r="H549" s="35">
        <v>200</v>
      </c>
      <c r="I549" s="35">
        <v>221</v>
      </c>
      <c r="J549" s="33">
        <v>235</v>
      </c>
      <c r="K549" s="34">
        <f t="shared" si="99"/>
        <v>656</v>
      </c>
      <c r="L549" s="33">
        <v>241</v>
      </c>
      <c r="M549" s="33">
        <v>253</v>
      </c>
      <c r="N549" s="33">
        <v>256</v>
      </c>
      <c r="O549" s="34">
        <f t="shared" si="100"/>
        <v>750</v>
      </c>
      <c r="P549" s="69">
        <v>252</v>
      </c>
      <c r="Q549" s="69">
        <v>245</v>
      </c>
      <c r="R549" s="69">
        <v>355</v>
      </c>
      <c r="S549" s="68">
        <f t="shared" si="101"/>
        <v>852</v>
      </c>
      <c r="T549" s="34">
        <f t="shared" si="102"/>
        <v>3073</v>
      </c>
    </row>
    <row r="550" spans="3:20" ht="15.75" x14ac:dyDescent="0.25">
      <c r="C550" s="5" t="s">
        <v>62</v>
      </c>
      <c r="D550" s="33">
        <v>92</v>
      </c>
      <c r="E550" s="33">
        <v>72</v>
      </c>
      <c r="F550" s="33">
        <v>94</v>
      </c>
      <c r="G550" s="34">
        <f t="shared" si="98"/>
        <v>258</v>
      </c>
      <c r="H550" s="27">
        <v>52</v>
      </c>
      <c r="I550" s="27">
        <v>62</v>
      </c>
      <c r="J550" s="33">
        <v>86</v>
      </c>
      <c r="K550" s="34">
        <f t="shared" si="99"/>
        <v>200</v>
      </c>
      <c r="L550" s="33">
        <v>61</v>
      </c>
      <c r="M550" s="33">
        <v>84</v>
      </c>
      <c r="N550" s="33">
        <v>75</v>
      </c>
      <c r="O550" s="34">
        <f t="shared" si="100"/>
        <v>220</v>
      </c>
      <c r="P550" s="68">
        <v>80</v>
      </c>
      <c r="Q550" s="68">
        <v>72</v>
      </c>
      <c r="R550" s="68">
        <v>79</v>
      </c>
      <c r="S550" s="68">
        <f t="shared" si="101"/>
        <v>231</v>
      </c>
      <c r="T550" s="34">
        <f t="shared" si="102"/>
        <v>909</v>
      </c>
    </row>
    <row r="551" spans="3:20" ht="15.75" x14ac:dyDescent="0.25">
      <c r="C551" s="5" t="s">
        <v>63</v>
      </c>
      <c r="D551" s="33">
        <v>10</v>
      </c>
      <c r="E551" s="33">
        <v>3</v>
      </c>
      <c r="F551" s="33">
        <v>9</v>
      </c>
      <c r="G551" s="34">
        <f t="shared" si="98"/>
        <v>22</v>
      </c>
      <c r="H551" s="35">
        <v>4</v>
      </c>
      <c r="I551" s="35">
        <v>7</v>
      </c>
      <c r="J551" s="33">
        <v>9</v>
      </c>
      <c r="K551" s="34">
        <f t="shared" si="99"/>
        <v>20</v>
      </c>
      <c r="L551" s="33">
        <v>3</v>
      </c>
      <c r="M551" s="33">
        <v>8</v>
      </c>
      <c r="N551" s="33">
        <v>4</v>
      </c>
      <c r="O551" s="34">
        <f t="shared" si="100"/>
        <v>15</v>
      </c>
      <c r="P551" s="69">
        <v>7</v>
      </c>
      <c r="Q551" s="69">
        <v>10</v>
      </c>
      <c r="R551" s="69">
        <v>7</v>
      </c>
      <c r="S551" s="68">
        <f t="shared" si="101"/>
        <v>24</v>
      </c>
      <c r="T551" s="34">
        <f t="shared" si="102"/>
        <v>81</v>
      </c>
    </row>
    <row r="552" spans="3:20" ht="15.75" x14ac:dyDescent="0.25">
      <c r="C552" s="5" t="s">
        <v>64</v>
      </c>
      <c r="D552" s="33">
        <v>3</v>
      </c>
      <c r="E552" s="33">
        <v>6</v>
      </c>
      <c r="F552" s="33">
        <v>2</v>
      </c>
      <c r="G552" s="34">
        <f t="shared" si="98"/>
        <v>11</v>
      </c>
      <c r="H552" s="27">
        <v>1</v>
      </c>
      <c r="I552" s="27">
        <v>4</v>
      </c>
      <c r="J552" s="33">
        <v>0</v>
      </c>
      <c r="K552" s="34">
        <f t="shared" si="99"/>
        <v>5</v>
      </c>
      <c r="L552" s="33">
        <v>1</v>
      </c>
      <c r="M552" s="33">
        <v>1</v>
      </c>
      <c r="N552" s="33">
        <v>7</v>
      </c>
      <c r="O552" s="34">
        <f t="shared" si="100"/>
        <v>9</v>
      </c>
      <c r="P552" s="68">
        <v>1</v>
      </c>
      <c r="Q552" s="68">
        <v>5</v>
      </c>
      <c r="R552" s="68">
        <v>6</v>
      </c>
      <c r="S552" s="68">
        <f t="shared" si="101"/>
        <v>12</v>
      </c>
      <c r="T552" s="34">
        <f t="shared" si="102"/>
        <v>37</v>
      </c>
    </row>
    <row r="553" spans="3:20" ht="15.75" x14ac:dyDescent="0.25">
      <c r="C553" s="5" t="s">
        <v>67</v>
      </c>
      <c r="D553" s="33">
        <v>1</v>
      </c>
      <c r="E553" s="33">
        <v>5</v>
      </c>
      <c r="F553" s="33">
        <v>4</v>
      </c>
      <c r="G553" s="34">
        <f t="shared" si="98"/>
        <v>10</v>
      </c>
      <c r="H553" s="35">
        <v>7</v>
      </c>
      <c r="I553" s="35">
        <v>14</v>
      </c>
      <c r="J553" s="33">
        <v>7</v>
      </c>
      <c r="K553" s="34">
        <f t="shared" si="99"/>
        <v>28</v>
      </c>
      <c r="L553" s="33">
        <v>27</v>
      </c>
      <c r="M553" s="33">
        <v>2</v>
      </c>
      <c r="N553" s="33">
        <v>18</v>
      </c>
      <c r="O553" s="34">
        <f t="shared" si="100"/>
        <v>47</v>
      </c>
      <c r="P553" s="69">
        <v>15</v>
      </c>
      <c r="Q553" s="69">
        <v>4</v>
      </c>
      <c r="R553" s="69">
        <v>13</v>
      </c>
      <c r="S553" s="68">
        <f t="shared" si="101"/>
        <v>32</v>
      </c>
      <c r="T553" s="34">
        <f t="shared" si="102"/>
        <v>117</v>
      </c>
    </row>
    <row r="554" spans="3:20" ht="15.75" x14ac:dyDescent="0.25">
      <c r="C554" s="5" t="s">
        <v>68</v>
      </c>
      <c r="D554" s="33">
        <v>35</v>
      </c>
      <c r="E554" s="33">
        <v>24</v>
      </c>
      <c r="F554" s="33">
        <v>29</v>
      </c>
      <c r="G554" s="34">
        <f t="shared" si="98"/>
        <v>88</v>
      </c>
      <c r="H554" s="35">
        <v>27</v>
      </c>
      <c r="I554" s="35">
        <v>33</v>
      </c>
      <c r="J554" s="33">
        <v>49</v>
      </c>
      <c r="K554" s="34">
        <f t="shared" si="99"/>
        <v>109</v>
      </c>
      <c r="L554" s="33">
        <v>49</v>
      </c>
      <c r="M554" s="33">
        <v>41</v>
      </c>
      <c r="N554" s="33">
        <v>45</v>
      </c>
      <c r="O554" s="34">
        <f t="shared" si="100"/>
        <v>135</v>
      </c>
      <c r="P554" s="69">
        <v>44</v>
      </c>
      <c r="Q554" s="69">
        <v>34</v>
      </c>
      <c r="R554" s="69">
        <v>50</v>
      </c>
      <c r="S554" s="68">
        <f t="shared" si="101"/>
        <v>128</v>
      </c>
      <c r="T554" s="34">
        <f t="shared" si="102"/>
        <v>460</v>
      </c>
    </row>
    <row r="555" spans="3:20" ht="15.75" x14ac:dyDescent="0.25">
      <c r="C555" s="51" t="s">
        <v>69</v>
      </c>
      <c r="D555" s="34">
        <f t="shared" ref="D555:T555" si="103">SUM(D542:D554)</f>
        <v>868</v>
      </c>
      <c r="E555" s="34">
        <f t="shared" si="103"/>
        <v>606</v>
      </c>
      <c r="F555" s="34">
        <f t="shared" si="103"/>
        <v>667</v>
      </c>
      <c r="G555" s="34">
        <f t="shared" si="103"/>
        <v>2141</v>
      </c>
      <c r="H555" s="34">
        <f t="shared" si="103"/>
        <v>513</v>
      </c>
      <c r="I555" s="34">
        <f t="shared" si="103"/>
        <v>602</v>
      </c>
      <c r="J555" s="34">
        <f t="shared" si="103"/>
        <v>648</v>
      </c>
      <c r="K555" s="34">
        <f t="shared" si="103"/>
        <v>1763</v>
      </c>
      <c r="L555" s="34">
        <f t="shared" si="103"/>
        <v>981</v>
      </c>
      <c r="M555" s="34">
        <f t="shared" si="103"/>
        <v>1014</v>
      </c>
      <c r="N555" s="34">
        <f t="shared" si="103"/>
        <v>1033</v>
      </c>
      <c r="O555" s="34">
        <f t="shared" si="103"/>
        <v>3028</v>
      </c>
      <c r="P555" s="34">
        <f t="shared" si="103"/>
        <v>1010</v>
      </c>
      <c r="Q555" s="34">
        <f t="shared" si="103"/>
        <v>942</v>
      </c>
      <c r="R555" s="34">
        <f t="shared" si="103"/>
        <v>1243</v>
      </c>
      <c r="S555" s="34">
        <f t="shared" si="103"/>
        <v>3195</v>
      </c>
      <c r="T555" s="34">
        <f t="shared" si="103"/>
        <v>10127</v>
      </c>
    </row>
    <row r="556" spans="3:20" ht="15.75" x14ac:dyDescent="0.25">
      <c r="C556" s="91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3:20" ht="15.75" x14ac:dyDescent="0.25">
      <c r="C557" s="91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3:20" ht="15.75" x14ac:dyDescent="0.25">
      <c r="C558" s="91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3:20" ht="15.75" x14ac:dyDescent="0.25">
      <c r="C559" s="91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3:20" ht="15.75" x14ac:dyDescent="0.25">
      <c r="C560" s="91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3:20" ht="15.75" x14ac:dyDescent="0.25">
      <c r="C561" s="91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3:20" ht="15.75" x14ac:dyDescent="0.25">
      <c r="C562" s="91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3:20" ht="15.75" x14ac:dyDescent="0.25">
      <c r="C563" s="91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3:20" ht="15.75" x14ac:dyDescent="0.25">
      <c r="C564" s="91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3:20" ht="15.75" x14ac:dyDescent="0.25">
      <c r="C565" s="91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3:20" ht="15.75" x14ac:dyDescent="0.25">
      <c r="C566" s="91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3:20" ht="15.75" x14ac:dyDescent="0.25">
      <c r="C567" s="91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3:20" ht="15.75" x14ac:dyDescent="0.25">
      <c r="C568" s="91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3:20" ht="15.75" x14ac:dyDescent="0.25">
      <c r="C569" s="91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3:20" ht="15.75" x14ac:dyDescent="0.25">
      <c r="C570" s="91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3:20" ht="15.75" x14ac:dyDescent="0.25">
      <c r="C571" s="91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3:20" ht="15.75" x14ac:dyDescent="0.25">
      <c r="C572" s="91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5" spans="3:20" ht="15.75" thickBot="1" x14ac:dyDescent="0.3"/>
    <row r="576" spans="3:20" ht="15.75" x14ac:dyDescent="0.25">
      <c r="C576" s="104" t="s">
        <v>91</v>
      </c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6"/>
    </row>
    <row r="577" spans="3:20" ht="15.75" x14ac:dyDescent="0.25">
      <c r="C577" s="102" t="s">
        <v>71</v>
      </c>
      <c r="D577" s="99" t="s">
        <v>2</v>
      </c>
      <c r="E577" s="99"/>
      <c r="F577" s="99"/>
      <c r="G577" s="99"/>
      <c r="H577" s="99" t="s">
        <v>3</v>
      </c>
      <c r="I577" s="99"/>
      <c r="J577" s="99"/>
      <c r="K577" s="99"/>
      <c r="L577" s="99" t="s">
        <v>4</v>
      </c>
      <c r="M577" s="99"/>
      <c r="N577" s="99"/>
      <c r="O577" s="99"/>
      <c r="P577" s="99" t="s">
        <v>5</v>
      </c>
      <c r="Q577" s="99"/>
      <c r="R577" s="99"/>
      <c r="S577" s="99"/>
      <c r="T577" s="100" t="s">
        <v>6</v>
      </c>
    </row>
    <row r="578" spans="3:20" ht="16.5" thickBot="1" x14ac:dyDescent="0.3">
      <c r="C578" s="103"/>
      <c r="D578" s="50" t="s">
        <v>7</v>
      </c>
      <c r="E578" s="50" t="s">
        <v>8</v>
      </c>
      <c r="F578" s="50" t="s">
        <v>9</v>
      </c>
      <c r="G578" s="50" t="s">
        <v>10</v>
      </c>
      <c r="H578" s="50" t="s">
        <v>11</v>
      </c>
      <c r="I578" s="50" t="s">
        <v>12</v>
      </c>
      <c r="J578" s="50" t="s">
        <v>13</v>
      </c>
      <c r="K578" s="50" t="s">
        <v>14</v>
      </c>
      <c r="L578" s="50" t="s">
        <v>15</v>
      </c>
      <c r="M578" s="50" t="s">
        <v>16</v>
      </c>
      <c r="N578" s="50" t="s">
        <v>17</v>
      </c>
      <c r="O578" s="50" t="s">
        <v>18</v>
      </c>
      <c r="P578" s="50" t="s">
        <v>19</v>
      </c>
      <c r="Q578" s="50" t="s">
        <v>20</v>
      </c>
      <c r="R578" s="50" t="s">
        <v>21</v>
      </c>
      <c r="S578" s="50" t="s">
        <v>22</v>
      </c>
      <c r="T578" s="101"/>
    </row>
    <row r="579" spans="3:20" ht="15.75" x14ac:dyDescent="0.25">
      <c r="C579" s="6" t="s">
        <v>24</v>
      </c>
      <c r="D579" s="33">
        <v>276</v>
      </c>
      <c r="E579" s="33">
        <v>290</v>
      </c>
      <c r="F579" s="33">
        <v>392</v>
      </c>
      <c r="G579" s="34">
        <f>+SUM(D579:F579)</f>
        <v>958</v>
      </c>
      <c r="H579" s="27">
        <v>267</v>
      </c>
      <c r="I579" s="27">
        <v>326</v>
      </c>
      <c r="J579" s="33">
        <v>325</v>
      </c>
      <c r="K579" s="34">
        <f>SUM(H579:J579)</f>
        <v>918</v>
      </c>
      <c r="L579" s="33">
        <v>300</v>
      </c>
      <c r="M579" s="33">
        <v>323</v>
      </c>
      <c r="N579" s="33">
        <v>292</v>
      </c>
      <c r="O579" s="34">
        <f>SUM(L579:N579)</f>
        <v>915</v>
      </c>
      <c r="P579" s="68">
        <v>329</v>
      </c>
      <c r="Q579" s="68">
        <v>247</v>
      </c>
      <c r="R579" s="68">
        <v>227</v>
      </c>
      <c r="S579" s="68">
        <f>SUM(P579:R579)</f>
        <v>803</v>
      </c>
      <c r="T579" s="34">
        <f>SUM(G579,O579,K579, S579)</f>
        <v>3594</v>
      </c>
    </row>
    <row r="580" spans="3:20" ht="15.75" x14ac:dyDescent="0.25">
      <c r="C580" s="5" t="s">
        <v>26</v>
      </c>
      <c r="D580" s="33">
        <v>241</v>
      </c>
      <c r="E580" s="33">
        <v>278</v>
      </c>
      <c r="F580" s="33">
        <v>288</v>
      </c>
      <c r="G580" s="34">
        <f t="shared" ref="G580:G591" si="104">+SUM(D580:F580)</f>
        <v>807</v>
      </c>
      <c r="H580" s="27">
        <v>204</v>
      </c>
      <c r="I580" s="27">
        <v>294</v>
      </c>
      <c r="J580" s="33">
        <v>365</v>
      </c>
      <c r="K580" s="34">
        <f t="shared" ref="K580:K591" si="105">SUM(H580:J580)</f>
        <v>863</v>
      </c>
      <c r="L580" s="33">
        <v>276</v>
      </c>
      <c r="M580" s="33">
        <v>257</v>
      </c>
      <c r="N580" s="33">
        <v>277</v>
      </c>
      <c r="O580" s="34">
        <f t="shared" ref="O580:O591" si="106">SUM(L580:N580)</f>
        <v>810</v>
      </c>
      <c r="P580" s="68">
        <v>254</v>
      </c>
      <c r="Q580" s="68">
        <v>224</v>
      </c>
      <c r="R580" s="68">
        <v>262</v>
      </c>
      <c r="S580" s="68">
        <f t="shared" ref="S580:S591" si="107">SUM(P580:R580)</f>
        <v>740</v>
      </c>
      <c r="T580" s="34">
        <f t="shared" ref="T580:T591" si="108">SUM(G580,O580,K580, S580)</f>
        <v>3220</v>
      </c>
    </row>
    <row r="581" spans="3:20" ht="15.75" x14ac:dyDescent="0.25">
      <c r="C581" s="5" t="s">
        <v>28</v>
      </c>
      <c r="D581" s="33">
        <v>3</v>
      </c>
      <c r="E581" s="33">
        <v>5</v>
      </c>
      <c r="F581" s="33">
        <v>5</v>
      </c>
      <c r="G581" s="34">
        <f t="shared" si="104"/>
        <v>13</v>
      </c>
      <c r="H581" s="27">
        <v>5</v>
      </c>
      <c r="I581" s="27">
        <v>5</v>
      </c>
      <c r="J581" s="33">
        <v>3</v>
      </c>
      <c r="K581" s="34">
        <f t="shared" si="105"/>
        <v>13</v>
      </c>
      <c r="L581" s="33">
        <v>8</v>
      </c>
      <c r="M581" s="33">
        <v>2</v>
      </c>
      <c r="N581" s="33">
        <v>13</v>
      </c>
      <c r="O581" s="34">
        <f t="shared" si="106"/>
        <v>23</v>
      </c>
      <c r="P581" s="68">
        <v>12</v>
      </c>
      <c r="Q581" s="68">
        <v>2</v>
      </c>
      <c r="R581" s="68">
        <v>3</v>
      </c>
      <c r="S581" s="68">
        <f t="shared" si="107"/>
        <v>17</v>
      </c>
      <c r="T581" s="34">
        <f t="shared" si="108"/>
        <v>66</v>
      </c>
    </row>
    <row r="582" spans="3:20" ht="15.75" x14ac:dyDescent="0.25">
      <c r="C582" s="5" t="s">
        <v>59</v>
      </c>
      <c r="D582" s="33">
        <v>7</v>
      </c>
      <c r="E582" s="33">
        <v>13</v>
      </c>
      <c r="F582" s="33">
        <v>9</v>
      </c>
      <c r="G582" s="34">
        <f>+SUM(D582:F582)</f>
        <v>29</v>
      </c>
      <c r="H582" s="35">
        <v>4</v>
      </c>
      <c r="I582" s="35">
        <v>8</v>
      </c>
      <c r="J582" s="35">
        <v>9</v>
      </c>
      <c r="K582" s="34">
        <f>SUM(H582:J582)</f>
        <v>21</v>
      </c>
      <c r="L582" s="33">
        <v>464</v>
      </c>
      <c r="M582" s="33">
        <v>406</v>
      </c>
      <c r="N582" s="33">
        <v>447</v>
      </c>
      <c r="O582" s="34">
        <f t="shared" si="106"/>
        <v>1317</v>
      </c>
      <c r="P582" s="68">
        <v>510</v>
      </c>
      <c r="Q582" s="68">
        <v>479</v>
      </c>
      <c r="R582" s="68">
        <v>541</v>
      </c>
      <c r="S582" s="68">
        <f t="shared" si="107"/>
        <v>1530</v>
      </c>
      <c r="T582" s="34">
        <f>SUM(G582,O582,K582, S582)</f>
        <v>2897</v>
      </c>
    </row>
    <row r="583" spans="3:20" ht="15.75" x14ac:dyDescent="0.25">
      <c r="C583" s="5" t="s">
        <v>30</v>
      </c>
      <c r="D583" s="33">
        <v>25</v>
      </c>
      <c r="E583" s="33">
        <v>13</v>
      </c>
      <c r="F583" s="33">
        <v>23</v>
      </c>
      <c r="G583" s="34">
        <f t="shared" si="104"/>
        <v>61</v>
      </c>
      <c r="H583" s="27">
        <v>19</v>
      </c>
      <c r="I583" s="27">
        <v>25</v>
      </c>
      <c r="J583" s="33">
        <v>23</v>
      </c>
      <c r="K583" s="34">
        <f t="shared" si="105"/>
        <v>67</v>
      </c>
      <c r="L583" s="33">
        <v>18</v>
      </c>
      <c r="M583" s="33">
        <v>26</v>
      </c>
      <c r="N583" s="33">
        <v>25</v>
      </c>
      <c r="O583" s="34">
        <f t="shared" si="106"/>
        <v>69</v>
      </c>
      <c r="P583" s="68">
        <v>30</v>
      </c>
      <c r="Q583" s="68">
        <v>26</v>
      </c>
      <c r="R583" s="68">
        <v>27</v>
      </c>
      <c r="S583" s="68">
        <f t="shared" si="107"/>
        <v>83</v>
      </c>
      <c r="T583" s="34">
        <f t="shared" si="108"/>
        <v>280</v>
      </c>
    </row>
    <row r="584" spans="3:20" ht="15.75" x14ac:dyDescent="0.25">
      <c r="C584" s="5" t="s">
        <v>32</v>
      </c>
      <c r="D584" s="33">
        <v>1</v>
      </c>
      <c r="E584" s="33">
        <v>2</v>
      </c>
      <c r="F584" s="33">
        <v>1</v>
      </c>
      <c r="G584" s="34">
        <f t="shared" si="104"/>
        <v>4</v>
      </c>
      <c r="H584" s="33">
        <v>0</v>
      </c>
      <c r="I584" s="27">
        <v>2</v>
      </c>
      <c r="J584" s="33">
        <v>1</v>
      </c>
      <c r="K584" s="34">
        <f t="shared" si="105"/>
        <v>3</v>
      </c>
      <c r="L584" s="33">
        <v>0</v>
      </c>
      <c r="M584" s="33">
        <v>0</v>
      </c>
      <c r="N584" s="33">
        <v>0</v>
      </c>
      <c r="O584" s="34">
        <f t="shared" si="106"/>
        <v>0</v>
      </c>
      <c r="P584" s="68">
        <v>0</v>
      </c>
      <c r="Q584" s="68">
        <v>0</v>
      </c>
      <c r="R584" s="68">
        <v>0</v>
      </c>
      <c r="S584" s="68">
        <f t="shared" si="107"/>
        <v>0</v>
      </c>
      <c r="T584" s="34">
        <f t="shared" si="108"/>
        <v>7</v>
      </c>
    </row>
    <row r="585" spans="3:20" ht="15.75" x14ac:dyDescent="0.25">
      <c r="C585" s="5" t="s">
        <v>60</v>
      </c>
      <c r="D585" s="33">
        <v>0</v>
      </c>
      <c r="E585" s="33">
        <v>1</v>
      </c>
      <c r="F585" s="33">
        <v>1</v>
      </c>
      <c r="G585" s="34">
        <f>+SUM(D585:F585)</f>
        <v>2</v>
      </c>
      <c r="H585" s="35">
        <v>2</v>
      </c>
      <c r="I585" s="35">
        <v>1</v>
      </c>
      <c r="J585" s="35">
        <v>1</v>
      </c>
      <c r="K585" s="34">
        <f t="shared" si="105"/>
        <v>4</v>
      </c>
      <c r="L585" s="33">
        <v>4</v>
      </c>
      <c r="M585" s="33">
        <v>0</v>
      </c>
      <c r="N585" s="33">
        <v>1</v>
      </c>
      <c r="O585" s="34">
        <f t="shared" si="106"/>
        <v>5</v>
      </c>
      <c r="P585" s="68">
        <v>0</v>
      </c>
      <c r="Q585" s="68">
        <v>1</v>
      </c>
      <c r="R585" s="68">
        <v>0</v>
      </c>
      <c r="S585" s="68">
        <f t="shared" si="107"/>
        <v>1</v>
      </c>
      <c r="T585" s="34">
        <f t="shared" si="108"/>
        <v>12</v>
      </c>
    </row>
    <row r="586" spans="3:20" ht="15.75" x14ac:dyDescent="0.25">
      <c r="C586" s="5" t="s">
        <v>61</v>
      </c>
      <c r="D586" s="33">
        <v>392</v>
      </c>
      <c r="E586" s="33">
        <v>389</v>
      </c>
      <c r="F586" s="33">
        <v>401</v>
      </c>
      <c r="G586" s="34">
        <f t="shared" si="104"/>
        <v>1182</v>
      </c>
      <c r="H586" s="35">
        <v>342</v>
      </c>
      <c r="I586" s="35">
        <v>356</v>
      </c>
      <c r="J586" s="35">
        <v>363</v>
      </c>
      <c r="K586" s="34">
        <f t="shared" si="105"/>
        <v>1061</v>
      </c>
      <c r="L586" s="33">
        <v>376</v>
      </c>
      <c r="M586" s="33">
        <v>327</v>
      </c>
      <c r="N586" s="33">
        <v>364</v>
      </c>
      <c r="O586" s="34">
        <f t="shared" si="106"/>
        <v>1067</v>
      </c>
      <c r="P586" s="69">
        <v>397</v>
      </c>
      <c r="Q586" s="69">
        <v>387</v>
      </c>
      <c r="R586" s="69">
        <v>432</v>
      </c>
      <c r="S586" s="68">
        <f t="shared" si="107"/>
        <v>1216</v>
      </c>
      <c r="T586" s="34">
        <f t="shared" si="108"/>
        <v>4526</v>
      </c>
    </row>
    <row r="587" spans="3:20" ht="15.75" x14ac:dyDescent="0.25">
      <c r="C587" s="5" t="s">
        <v>62</v>
      </c>
      <c r="D587" s="33">
        <v>76</v>
      </c>
      <c r="E587" s="33">
        <v>82</v>
      </c>
      <c r="F587" s="33">
        <v>80</v>
      </c>
      <c r="G587" s="34">
        <f t="shared" si="104"/>
        <v>238</v>
      </c>
      <c r="H587" s="27">
        <v>55</v>
      </c>
      <c r="I587" s="27">
        <v>71</v>
      </c>
      <c r="J587" s="27">
        <v>71</v>
      </c>
      <c r="K587" s="34">
        <f t="shared" si="105"/>
        <v>197</v>
      </c>
      <c r="L587" s="33">
        <v>65</v>
      </c>
      <c r="M587" s="33">
        <v>65</v>
      </c>
      <c r="N587" s="33">
        <v>68</v>
      </c>
      <c r="O587" s="34">
        <f t="shared" si="106"/>
        <v>198</v>
      </c>
      <c r="P587" s="68">
        <v>94</v>
      </c>
      <c r="Q587" s="68">
        <v>75</v>
      </c>
      <c r="R587" s="68">
        <v>87</v>
      </c>
      <c r="S587" s="68">
        <f t="shared" si="107"/>
        <v>256</v>
      </c>
      <c r="T587" s="34">
        <f t="shared" si="108"/>
        <v>889</v>
      </c>
    </row>
    <row r="588" spans="3:20" ht="15.75" x14ac:dyDescent="0.25">
      <c r="C588" s="5" t="s">
        <v>63</v>
      </c>
      <c r="D588" s="33">
        <v>8</v>
      </c>
      <c r="E588" s="33">
        <v>6</v>
      </c>
      <c r="F588" s="33">
        <v>10</v>
      </c>
      <c r="G588" s="34">
        <f t="shared" si="104"/>
        <v>24</v>
      </c>
      <c r="H588" s="35">
        <v>4</v>
      </c>
      <c r="I588" s="35">
        <v>4</v>
      </c>
      <c r="J588" s="35">
        <v>7</v>
      </c>
      <c r="K588" s="34">
        <f t="shared" si="105"/>
        <v>15</v>
      </c>
      <c r="L588" s="33">
        <v>8</v>
      </c>
      <c r="M588" s="33">
        <v>9</v>
      </c>
      <c r="N588" s="33">
        <v>11</v>
      </c>
      <c r="O588" s="34">
        <f t="shared" si="106"/>
        <v>28</v>
      </c>
      <c r="P588" s="69">
        <v>8</v>
      </c>
      <c r="Q588" s="69">
        <v>9</v>
      </c>
      <c r="R588" s="69">
        <v>8</v>
      </c>
      <c r="S588" s="68">
        <f t="shared" si="107"/>
        <v>25</v>
      </c>
      <c r="T588" s="34">
        <f t="shared" si="108"/>
        <v>92</v>
      </c>
    </row>
    <row r="589" spans="3:20" ht="15.75" x14ac:dyDescent="0.25">
      <c r="C589" s="5" t="s">
        <v>64</v>
      </c>
      <c r="D589" s="33">
        <v>0</v>
      </c>
      <c r="E589" s="33">
        <v>3</v>
      </c>
      <c r="F589" s="33">
        <v>1</v>
      </c>
      <c r="G589" s="34">
        <f t="shared" si="104"/>
        <v>4</v>
      </c>
      <c r="H589" s="27">
        <v>4</v>
      </c>
      <c r="I589" s="27">
        <v>3</v>
      </c>
      <c r="J589" s="27">
        <v>3</v>
      </c>
      <c r="K589" s="34">
        <f t="shared" si="105"/>
        <v>10</v>
      </c>
      <c r="L589" s="33">
        <v>3</v>
      </c>
      <c r="M589" s="33">
        <v>1</v>
      </c>
      <c r="N589" s="33">
        <v>0</v>
      </c>
      <c r="O589" s="34">
        <f t="shared" si="106"/>
        <v>4</v>
      </c>
      <c r="P589" s="68">
        <v>4</v>
      </c>
      <c r="Q589" s="68">
        <v>1</v>
      </c>
      <c r="R589" s="68">
        <v>3</v>
      </c>
      <c r="S589" s="68">
        <f t="shared" si="107"/>
        <v>8</v>
      </c>
      <c r="T589" s="34">
        <f t="shared" si="108"/>
        <v>26</v>
      </c>
    </row>
    <row r="590" spans="3:20" ht="15.75" x14ac:dyDescent="0.25">
      <c r="C590" s="5" t="s">
        <v>67</v>
      </c>
      <c r="D590" s="33">
        <v>32</v>
      </c>
      <c r="E590" s="33">
        <v>2</v>
      </c>
      <c r="F590" s="33">
        <v>10</v>
      </c>
      <c r="G590" s="34">
        <f t="shared" si="104"/>
        <v>44</v>
      </c>
      <c r="H590" s="33">
        <v>0</v>
      </c>
      <c r="I590" s="35">
        <v>11</v>
      </c>
      <c r="J590" s="35">
        <v>7</v>
      </c>
      <c r="K590" s="34">
        <f t="shared" si="105"/>
        <v>18</v>
      </c>
      <c r="L590" s="33">
        <v>3</v>
      </c>
      <c r="M590" s="33">
        <v>10</v>
      </c>
      <c r="N590" s="33">
        <v>3</v>
      </c>
      <c r="O590" s="34">
        <f t="shared" si="106"/>
        <v>16</v>
      </c>
      <c r="P590" s="69">
        <v>13</v>
      </c>
      <c r="Q590" s="69">
        <v>9</v>
      </c>
      <c r="R590" s="69">
        <v>8</v>
      </c>
      <c r="S590" s="68">
        <f t="shared" si="107"/>
        <v>30</v>
      </c>
      <c r="T590" s="34">
        <f t="shared" si="108"/>
        <v>108</v>
      </c>
    </row>
    <row r="591" spans="3:20" ht="15.75" x14ac:dyDescent="0.25">
      <c r="C591" s="5" t="s">
        <v>68</v>
      </c>
      <c r="D591" s="33">
        <v>0</v>
      </c>
      <c r="E591" s="33">
        <v>32</v>
      </c>
      <c r="F591" s="33">
        <v>50</v>
      </c>
      <c r="G591" s="34">
        <f t="shared" si="104"/>
        <v>82</v>
      </c>
      <c r="H591" s="35">
        <v>52</v>
      </c>
      <c r="I591" s="35">
        <v>98</v>
      </c>
      <c r="J591" s="35">
        <v>70</v>
      </c>
      <c r="K591" s="34">
        <f t="shared" si="105"/>
        <v>220</v>
      </c>
      <c r="L591" s="33">
        <v>77</v>
      </c>
      <c r="M591" s="33">
        <v>98</v>
      </c>
      <c r="N591" s="33">
        <v>58</v>
      </c>
      <c r="O591" s="34">
        <f t="shared" si="106"/>
        <v>233</v>
      </c>
      <c r="P591" s="69">
        <v>82</v>
      </c>
      <c r="Q591" s="69">
        <v>129</v>
      </c>
      <c r="R591" s="69">
        <v>90</v>
      </c>
      <c r="S591" s="68">
        <f t="shared" si="107"/>
        <v>301</v>
      </c>
      <c r="T591" s="34">
        <f t="shared" si="108"/>
        <v>836</v>
      </c>
    </row>
    <row r="592" spans="3:20" ht="15.75" x14ac:dyDescent="0.25">
      <c r="C592" s="55" t="s">
        <v>69</v>
      </c>
      <c r="D592" s="34">
        <f t="shared" ref="D592:T592" si="109">SUM(D579:D591)</f>
        <v>1061</v>
      </c>
      <c r="E592" s="34">
        <f t="shared" si="109"/>
        <v>1116</v>
      </c>
      <c r="F592" s="34">
        <f t="shared" si="109"/>
        <v>1271</v>
      </c>
      <c r="G592" s="34">
        <f t="shared" si="109"/>
        <v>3448</v>
      </c>
      <c r="H592" s="34">
        <f t="shared" si="109"/>
        <v>958</v>
      </c>
      <c r="I592" s="34">
        <f t="shared" si="109"/>
        <v>1204</v>
      </c>
      <c r="J592" s="34">
        <f t="shared" si="109"/>
        <v>1248</v>
      </c>
      <c r="K592" s="34">
        <f t="shared" si="109"/>
        <v>3410</v>
      </c>
      <c r="L592" s="34">
        <f t="shared" si="109"/>
        <v>1602</v>
      </c>
      <c r="M592" s="34">
        <f t="shared" si="109"/>
        <v>1524</v>
      </c>
      <c r="N592" s="34">
        <f t="shared" si="109"/>
        <v>1559</v>
      </c>
      <c r="O592" s="34">
        <f t="shared" si="109"/>
        <v>4685</v>
      </c>
      <c r="P592" s="34">
        <f t="shared" si="109"/>
        <v>1733</v>
      </c>
      <c r="Q592" s="34">
        <f t="shared" si="109"/>
        <v>1589</v>
      </c>
      <c r="R592" s="34">
        <f t="shared" si="109"/>
        <v>1688</v>
      </c>
      <c r="S592" s="34">
        <f t="shared" si="109"/>
        <v>5010</v>
      </c>
      <c r="T592" s="34">
        <f t="shared" si="109"/>
        <v>16553</v>
      </c>
    </row>
    <row r="593" spans="3:20" ht="15.75" x14ac:dyDescent="0.25">
      <c r="C593" s="95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3:20" ht="15.75" x14ac:dyDescent="0.25">
      <c r="C594" s="95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3:20" ht="15.75" x14ac:dyDescent="0.25">
      <c r="C595" s="95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3:20" ht="15.75" x14ac:dyDescent="0.25">
      <c r="C596" s="95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3:20" ht="15.75" x14ac:dyDescent="0.25">
      <c r="C597" s="95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3:20" ht="15.75" x14ac:dyDescent="0.25">
      <c r="C598" s="95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3:20" ht="15.75" x14ac:dyDescent="0.25">
      <c r="C599" s="95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3:20" ht="15.75" x14ac:dyDescent="0.25">
      <c r="C600" s="95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3:20" ht="15.75" x14ac:dyDescent="0.25">
      <c r="C601" s="95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3:20" ht="15.75" x14ac:dyDescent="0.25">
      <c r="C602" s="95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3:20" ht="15.75" x14ac:dyDescent="0.25">
      <c r="C603" s="95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3:20" ht="15.75" x14ac:dyDescent="0.25">
      <c r="C604" s="95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3:20" ht="15.75" x14ac:dyDescent="0.25">
      <c r="C605" s="95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3:20" ht="15.75" x14ac:dyDescent="0.25">
      <c r="C606" s="95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3:20" ht="15.75" x14ac:dyDescent="0.25">
      <c r="C607" s="95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3:20" ht="15.75" x14ac:dyDescent="0.25">
      <c r="C608" s="95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3:20" ht="15.75" x14ac:dyDescent="0.25">
      <c r="C609" s="95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3:20" ht="15.75" x14ac:dyDescent="0.25">
      <c r="C610" s="95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3:20" ht="15.75" x14ac:dyDescent="0.25">
      <c r="C611" s="95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3:20" ht="15.75" x14ac:dyDescent="0.25">
      <c r="C612" s="95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3:20" ht="15.75" x14ac:dyDescent="0.25">
      <c r="C613" s="95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3:20" ht="15.75" x14ac:dyDescent="0.25">
      <c r="C614" s="95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3:20" ht="15.75" x14ac:dyDescent="0.25">
      <c r="C615" s="95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7" spans="3:20" ht="15.75" thickBot="1" x14ac:dyDescent="0.3"/>
    <row r="618" spans="3:20" ht="15.75" x14ac:dyDescent="0.25">
      <c r="C618" s="104" t="s">
        <v>92</v>
      </c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6"/>
    </row>
    <row r="619" spans="3:20" ht="15.75" x14ac:dyDescent="0.25">
      <c r="C619" s="102" t="s">
        <v>71</v>
      </c>
      <c r="D619" s="99" t="s">
        <v>2</v>
      </c>
      <c r="E619" s="99"/>
      <c r="F619" s="99"/>
      <c r="G619" s="99"/>
      <c r="H619" s="99" t="s">
        <v>3</v>
      </c>
      <c r="I619" s="99"/>
      <c r="J619" s="99"/>
      <c r="K619" s="99"/>
      <c r="L619" s="99" t="s">
        <v>4</v>
      </c>
      <c r="M619" s="99"/>
      <c r="N619" s="99"/>
      <c r="O619" s="99"/>
      <c r="P619" s="99" t="s">
        <v>5</v>
      </c>
      <c r="Q619" s="99"/>
      <c r="R619" s="99"/>
      <c r="S619" s="99"/>
      <c r="T619" s="100" t="s">
        <v>6</v>
      </c>
    </row>
    <row r="620" spans="3:20" ht="16.5" thickBot="1" x14ac:dyDescent="0.3">
      <c r="C620" s="103"/>
      <c r="D620" s="50" t="s">
        <v>7</v>
      </c>
      <c r="E620" s="50" t="s">
        <v>8</v>
      </c>
      <c r="F620" s="50" t="s">
        <v>9</v>
      </c>
      <c r="G620" s="50" t="s">
        <v>10</v>
      </c>
      <c r="H620" s="50" t="s">
        <v>11</v>
      </c>
      <c r="I620" s="50" t="s">
        <v>12</v>
      </c>
      <c r="J620" s="50" t="s">
        <v>13</v>
      </c>
      <c r="K620" s="50" t="s">
        <v>14</v>
      </c>
      <c r="L620" s="50" t="s">
        <v>15</v>
      </c>
      <c r="M620" s="50" t="s">
        <v>16</v>
      </c>
      <c r="N620" s="50" t="s">
        <v>17</v>
      </c>
      <c r="O620" s="50" t="s">
        <v>18</v>
      </c>
      <c r="P620" s="50" t="s">
        <v>19</v>
      </c>
      <c r="Q620" s="50" t="s">
        <v>20</v>
      </c>
      <c r="R620" s="50" t="s">
        <v>21</v>
      </c>
      <c r="S620" s="50" t="s">
        <v>22</v>
      </c>
      <c r="T620" s="101"/>
    </row>
    <row r="621" spans="3:20" ht="15.75" x14ac:dyDescent="0.25">
      <c r="C621" s="6" t="s">
        <v>93</v>
      </c>
      <c r="D621" s="33">
        <v>682</v>
      </c>
      <c r="E621" s="33">
        <v>600</v>
      </c>
      <c r="F621" s="33">
        <v>737</v>
      </c>
      <c r="G621" s="34">
        <f>+SUM(D621:F621)</f>
        <v>2019</v>
      </c>
      <c r="H621" s="27">
        <v>505</v>
      </c>
      <c r="I621" s="27">
        <v>537</v>
      </c>
      <c r="J621" s="27">
        <v>422</v>
      </c>
      <c r="K621" s="34">
        <f>SUM(H621:J621)</f>
        <v>1464</v>
      </c>
      <c r="L621" s="33">
        <v>473</v>
      </c>
      <c r="M621" s="33">
        <v>421</v>
      </c>
      <c r="N621" s="33">
        <v>513</v>
      </c>
      <c r="O621" s="34">
        <f>SUM(L621:N621)</f>
        <v>1407</v>
      </c>
      <c r="P621" s="68">
        <v>438</v>
      </c>
      <c r="Q621" s="68">
        <v>369</v>
      </c>
      <c r="R621" s="68">
        <v>411</v>
      </c>
      <c r="S621" s="68">
        <f>SUM(P621:R621)</f>
        <v>1218</v>
      </c>
      <c r="T621" s="34">
        <f>SUM(G621,O621,K621, S621)</f>
        <v>6108</v>
      </c>
    </row>
    <row r="622" spans="3:20" ht="15.75" x14ac:dyDescent="0.25">
      <c r="C622" s="5" t="s">
        <v>26</v>
      </c>
      <c r="D622" s="33">
        <v>541</v>
      </c>
      <c r="E622" s="33">
        <v>586</v>
      </c>
      <c r="F622" s="33">
        <v>597</v>
      </c>
      <c r="G622" s="34">
        <f t="shared" ref="G622:G633" si="110">+SUM(D622:F622)</f>
        <v>1724</v>
      </c>
      <c r="H622" s="27">
        <v>498</v>
      </c>
      <c r="I622" s="27">
        <v>516</v>
      </c>
      <c r="J622" s="27">
        <v>366</v>
      </c>
      <c r="K622" s="34">
        <f t="shared" ref="K622:K633" si="111">SUM(H622:J622)</f>
        <v>1380</v>
      </c>
      <c r="L622" s="33">
        <v>395</v>
      </c>
      <c r="M622" s="33">
        <v>397</v>
      </c>
      <c r="N622" s="33">
        <v>377</v>
      </c>
      <c r="O622" s="34">
        <f t="shared" ref="O622:O633" si="112">SUM(L622:N622)</f>
        <v>1169</v>
      </c>
      <c r="P622" s="68">
        <v>444</v>
      </c>
      <c r="Q622" s="68">
        <v>302</v>
      </c>
      <c r="R622" s="68">
        <v>391</v>
      </c>
      <c r="S622" s="68">
        <f t="shared" ref="S622:S633" si="113">SUM(P622:R622)</f>
        <v>1137</v>
      </c>
      <c r="T622" s="34">
        <f t="shared" ref="T622:T633" si="114">SUM(G622,O622,K622, S622)</f>
        <v>5410</v>
      </c>
    </row>
    <row r="623" spans="3:20" ht="15.75" x14ac:dyDescent="0.25">
      <c r="C623" s="5" t="s">
        <v>28</v>
      </c>
      <c r="D623" s="33">
        <v>0</v>
      </c>
      <c r="E623" s="33">
        <v>0</v>
      </c>
      <c r="F623" s="33">
        <v>0</v>
      </c>
      <c r="G623" s="34">
        <f t="shared" si="110"/>
        <v>0</v>
      </c>
      <c r="H623" s="33">
        <v>0</v>
      </c>
      <c r="I623" s="33">
        <v>0</v>
      </c>
      <c r="J623" s="33">
        <v>0</v>
      </c>
      <c r="K623" s="34">
        <f t="shared" si="111"/>
        <v>0</v>
      </c>
      <c r="L623" s="33">
        <v>0</v>
      </c>
      <c r="M623" s="33">
        <v>0</v>
      </c>
      <c r="N623" s="33">
        <v>0</v>
      </c>
      <c r="O623" s="34">
        <f t="shared" si="112"/>
        <v>0</v>
      </c>
      <c r="P623" s="68">
        <v>0</v>
      </c>
      <c r="Q623" s="68">
        <v>0</v>
      </c>
      <c r="R623" s="68">
        <v>0</v>
      </c>
      <c r="S623" s="68">
        <f t="shared" si="113"/>
        <v>0</v>
      </c>
      <c r="T623" s="34">
        <f t="shared" si="114"/>
        <v>0</v>
      </c>
    </row>
    <row r="624" spans="3:20" ht="15.75" x14ac:dyDescent="0.25">
      <c r="C624" s="5" t="s">
        <v>59</v>
      </c>
      <c r="D624" s="33">
        <v>7</v>
      </c>
      <c r="E624" s="33">
        <v>15</v>
      </c>
      <c r="F624" s="33">
        <v>12</v>
      </c>
      <c r="G624" s="34">
        <f>+SUM(D624:F624)</f>
        <v>34</v>
      </c>
      <c r="H624" s="35">
        <v>12</v>
      </c>
      <c r="I624" s="35">
        <v>21</v>
      </c>
      <c r="J624" s="35">
        <v>8</v>
      </c>
      <c r="K624" s="34">
        <f>SUM(H624:J624)</f>
        <v>41</v>
      </c>
      <c r="L624" s="33">
        <v>949</v>
      </c>
      <c r="M624" s="33">
        <v>1011</v>
      </c>
      <c r="N624" s="33">
        <v>1014</v>
      </c>
      <c r="O624" s="34">
        <f t="shared" si="112"/>
        <v>2974</v>
      </c>
      <c r="P624" s="68">
        <v>993</v>
      </c>
      <c r="Q624" s="68">
        <v>479</v>
      </c>
      <c r="R624" s="68">
        <v>941</v>
      </c>
      <c r="S624" s="68">
        <f t="shared" si="113"/>
        <v>2413</v>
      </c>
      <c r="T624" s="34">
        <f>SUM(G624,O624,K624, S624)</f>
        <v>5462</v>
      </c>
    </row>
    <row r="625" spans="3:20" ht="15.75" x14ac:dyDescent="0.25">
      <c r="C625" s="5" t="s">
        <v>30</v>
      </c>
      <c r="D625" s="33">
        <v>54</v>
      </c>
      <c r="E625" s="33">
        <v>37</v>
      </c>
      <c r="F625" s="33">
        <v>47</v>
      </c>
      <c r="G625" s="34">
        <f t="shared" si="110"/>
        <v>138</v>
      </c>
      <c r="H625" s="27">
        <v>36</v>
      </c>
      <c r="I625" s="27">
        <v>56</v>
      </c>
      <c r="J625" s="27">
        <v>39</v>
      </c>
      <c r="K625" s="34">
        <f t="shared" si="111"/>
        <v>131</v>
      </c>
      <c r="L625" s="33">
        <v>35</v>
      </c>
      <c r="M625" s="33">
        <v>47</v>
      </c>
      <c r="N625" s="33">
        <v>40</v>
      </c>
      <c r="O625" s="34">
        <f t="shared" si="112"/>
        <v>122</v>
      </c>
      <c r="P625" s="68">
        <v>49</v>
      </c>
      <c r="Q625" s="68">
        <v>26</v>
      </c>
      <c r="R625" s="68">
        <v>34</v>
      </c>
      <c r="S625" s="68">
        <f t="shared" si="113"/>
        <v>109</v>
      </c>
      <c r="T625" s="34">
        <f t="shared" si="114"/>
        <v>500</v>
      </c>
    </row>
    <row r="626" spans="3:20" ht="15.75" x14ac:dyDescent="0.25">
      <c r="C626" s="5" t="s">
        <v>32</v>
      </c>
      <c r="D626" s="33">
        <v>5</v>
      </c>
      <c r="E626" s="33">
        <v>6</v>
      </c>
      <c r="F626" s="33">
        <v>3</v>
      </c>
      <c r="G626" s="34">
        <f t="shared" si="110"/>
        <v>14</v>
      </c>
      <c r="H626" s="27">
        <v>1</v>
      </c>
      <c r="I626" s="27">
        <v>5</v>
      </c>
      <c r="J626" s="27">
        <v>1</v>
      </c>
      <c r="K626" s="34">
        <f t="shared" si="111"/>
        <v>7</v>
      </c>
      <c r="L626" s="33">
        <v>1</v>
      </c>
      <c r="M626" s="33">
        <v>1</v>
      </c>
      <c r="N626" s="33">
        <v>0</v>
      </c>
      <c r="O626" s="34">
        <f t="shared" si="112"/>
        <v>2</v>
      </c>
      <c r="P626" s="68">
        <v>0</v>
      </c>
      <c r="Q626" s="68">
        <v>0</v>
      </c>
      <c r="R626" s="68">
        <v>0</v>
      </c>
      <c r="S626" s="68">
        <f t="shared" si="113"/>
        <v>0</v>
      </c>
      <c r="T626" s="34">
        <f t="shared" si="114"/>
        <v>23</v>
      </c>
    </row>
    <row r="627" spans="3:20" ht="15.75" x14ac:dyDescent="0.25">
      <c r="C627" s="5" t="s">
        <v>60</v>
      </c>
      <c r="D627" s="33">
        <v>0</v>
      </c>
      <c r="E627" s="33">
        <v>0</v>
      </c>
      <c r="F627" s="33">
        <v>0</v>
      </c>
      <c r="G627" s="34">
        <f t="shared" si="110"/>
        <v>0</v>
      </c>
      <c r="H627" s="33">
        <v>0</v>
      </c>
      <c r="I627" s="33">
        <v>0</v>
      </c>
      <c r="J627" s="33">
        <v>0</v>
      </c>
      <c r="K627" s="34">
        <f t="shared" si="111"/>
        <v>0</v>
      </c>
      <c r="L627" s="33">
        <v>0</v>
      </c>
      <c r="M627" s="33">
        <v>0</v>
      </c>
      <c r="N627" s="33">
        <v>0</v>
      </c>
      <c r="O627" s="34">
        <f t="shared" si="112"/>
        <v>0</v>
      </c>
      <c r="P627" s="68">
        <v>0</v>
      </c>
      <c r="Q627" s="68">
        <v>0</v>
      </c>
      <c r="R627" s="68">
        <v>0</v>
      </c>
      <c r="S627" s="68">
        <f t="shared" si="113"/>
        <v>0</v>
      </c>
      <c r="T627" s="34">
        <f t="shared" si="114"/>
        <v>0</v>
      </c>
    </row>
    <row r="628" spans="3:20" ht="15.75" x14ac:dyDescent="0.25">
      <c r="C628" s="5" t="s">
        <v>61</v>
      </c>
      <c r="D628" s="33">
        <v>1104</v>
      </c>
      <c r="E628" s="33">
        <v>910</v>
      </c>
      <c r="F628" s="33">
        <v>1033</v>
      </c>
      <c r="G628" s="34">
        <f t="shared" si="110"/>
        <v>3047</v>
      </c>
      <c r="H628" s="35">
        <v>798</v>
      </c>
      <c r="I628" s="35">
        <v>820</v>
      </c>
      <c r="J628" s="35">
        <v>740</v>
      </c>
      <c r="K628" s="34">
        <f t="shared" si="111"/>
        <v>2358</v>
      </c>
      <c r="L628" s="33">
        <v>764</v>
      </c>
      <c r="M628" s="33">
        <v>855</v>
      </c>
      <c r="N628" s="33">
        <v>845</v>
      </c>
      <c r="O628" s="34">
        <f t="shared" si="112"/>
        <v>2464</v>
      </c>
      <c r="P628" s="69">
        <v>826</v>
      </c>
      <c r="Q628" s="69">
        <v>716</v>
      </c>
      <c r="R628" s="69">
        <v>809</v>
      </c>
      <c r="S628" s="68">
        <f t="shared" si="113"/>
        <v>2351</v>
      </c>
      <c r="T628" s="34">
        <f t="shared" si="114"/>
        <v>10220</v>
      </c>
    </row>
    <row r="629" spans="3:20" ht="15.75" x14ac:dyDescent="0.25">
      <c r="C629" s="5" t="s">
        <v>62</v>
      </c>
      <c r="D629" s="33">
        <v>213</v>
      </c>
      <c r="E629" s="33">
        <v>167</v>
      </c>
      <c r="F629" s="33">
        <v>218</v>
      </c>
      <c r="G629" s="34">
        <f t="shared" si="110"/>
        <v>598</v>
      </c>
      <c r="H629" s="27">
        <v>137</v>
      </c>
      <c r="I629" s="27">
        <v>157</v>
      </c>
      <c r="J629" s="27">
        <v>112</v>
      </c>
      <c r="K629" s="34">
        <f t="shared" si="111"/>
        <v>406</v>
      </c>
      <c r="L629" s="33">
        <v>160</v>
      </c>
      <c r="M629" s="33">
        <v>129</v>
      </c>
      <c r="N629" s="33">
        <v>133</v>
      </c>
      <c r="O629" s="34">
        <f t="shared" si="112"/>
        <v>422</v>
      </c>
      <c r="P629" s="68">
        <v>132</v>
      </c>
      <c r="Q629" s="68">
        <v>112</v>
      </c>
      <c r="R629" s="68">
        <v>108</v>
      </c>
      <c r="S629" s="68">
        <f t="shared" si="113"/>
        <v>352</v>
      </c>
      <c r="T629" s="34">
        <f t="shared" si="114"/>
        <v>1778</v>
      </c>
    </row>
    <row r="630" spans="3:20" ht="15.75" x14ac:dyDescent="0.25">
      <c r="C630" s="5" t="s">
        <v>63</v>
      </c>
      <c r="D630" s="33">
        <v>30</v>
      </c>
      <c r="E630" s="33">
        <v>23</v>
      </c>
      <c r="F630" s="33">
        <v>18</v>
      </c>
      <c r="G630" s="34">
        <f>+SUM(D630:F630)</f>
        <v>71</v>
      </c>
      <c r="H630" s="35">
        <v>14</v>
      </c>
      <c r="I630" s="35">
        <v>21</v>
      </c>
      <c r="J630" s="35">
        <v>9</v>
      </c>
      <c r="K630" s="34">
        <f t="shared" si="111"/>
        <v>44</v>
      </c>
      <c r="L630" s="33">
        <v>10</v>
      </c>
      <c r="M630" s="33">
        <v>15</v>
      </c>
      <c r="N630" s="33">
        <v>17</v>
      </c>
      <c r="O630" s="34">
        <f t="shared" si="112"/>
        <v>42</v>
      </c>
      <c r="P630" s="69">
        <v>22</v>
      </c>
      <c r="Q630" s="69">
        <v>14</v>
      </c>
      <c r="R630" s="69">
        <v>15</v>
      </c>
      <c r="S630" s="68">
        <f t="shared" si="113"/>
        <v>51</v>
      </c>
      <c r="T630" s="34">
        <f t="shared" si="114"/>
        <v>208</v>
      </c>
    </row>
    <row r="631" spans="3:20" ht="15.75" x14ac:dyDescent="0.25">
      <c r="C631" s="5" t="s">
        <v>64</v>
      </c>
      <c r="D631" s="33">
        <v>4</v>
      </c>
      <c r="E631" s="33">
        <v>7</v>
      </c>
      <c r="F631" s="33">
        <v>8</v>
      </c>
      <c r="G631" s="34">
        <f t="shared" si="110"/>
        <v>19</v>
      </c>
      <c r="H631" s="27">
        <v>1</v>
      </c>
      <c r="I631" s="27">
        <v>4</v>
      </c>
      <c r="J631" s="27">
        <v>3</v>
      </c>
      <c r="K631" s="34">
        <f t="shared" si="111"/>
        <v>8</v>
      </c>
      <c r="L631" s="33">
        <v>1</v>
      </c>
      <c r="M631" s="33">
        <v>3</v>
      </c>
      <c r="N631" s="33">
        <v>5</v>
      </c>
      <c r="O631" s="34">
        <f t="shared" si="112"/>
        <v>9</v>
      </c>
      <c r="P631" s="68">
        <v>3</v>
      </c>
      <c r="Q631" s="68">
        <v>1</v>
      </c>
      <c r="R631" s="68">
        <v>8</v>
      </c>
      <c r="S631" s="68">
        <f t="shared" si="113"/>
        <v>12</v>
      </c>
      <c r="T631" s="34">
        <f t="shared" si="114"/>
        <v>48</v>
      </c>
    </row>
    <row r="632" spans="3:20" ht="15.75" x14ac:dyDescent="0.25">
      <c r="C632" s="5" t="s">
        <v>67</v>
      </c>
      <c r="D632" s="33">
        <v>356</v>
      </c>
      <c r="E632" s="33">
        <v>21</v>
      </c>
      <c r="F632" s="33">
        <v>407</v>
      </c>
      <c r="G632" s="34">
        <f t="shared" si="110"/>
        <v>784</v>
      </c>
      <c r="H632" s="35">
        <v>30</v>
      </c>
      <c r="I632" s="35">
        <v>443</v>
      </c>
      <c r="J632" s="35">
        <v>14</v>
      </c>
      <c r="K632" s="34">
        <f t="shared" si="111"/>
        <v>487</v>
      </c>
      <c r="L632" s="33">
        <v>42</v>
      </c>
      <c r="M632" s="33">
        <v>28</v>
      </c>
      <c r="N632" s="33">
        <v>30</v>
      </c>
      <c r="O632" s="34">
        <f t="shared" si="112"/>
        <v>100</v>
      </c>
      <c r="P632" s="69">
        <v>13</v>
      </c>
      <c r="Q632" s="69">
        <v>15</v>
      </c>
      <c r="R632" s="69">
        <v>25</v>
      </c>
      <c r="S632" s="68">
        <f t="shared" si="113"/>
        <v>53</v>
      </c>
      <c r="T632" s="34">
        <f t="shared" si="114"/>
        <v>1424</v>
      </c>
    </row>
    <row r="633" spans="3:20" ht="15.75" x14ac:dyDescent="0.25">
      <c r="C633" s="5" t="s">
        <v>68</v>
      </c>
      <c r="D633" s="33">
        <v>0</v>
      </c>
      <c r="E633" s="33">
        <v>0</v>
      </c>
      <c r="F633" s="33">
        <v>0</v>
      </c>
      <c r="G633" s="34">
        <f t="shared" si="110"/>
        <v>0</v>
      </c>
      <c r="H633" s="35">
        <v>74</v>
      </c>
      <c r="I633" s="33">
        <v>0</v>
      </c>
      <c r="J633" s="35">
        <v>142</v>
      </c>
      <c r="K633" s="34">
        <f t="shared" si="111"/>
        <v>216</v>
      </c>
      <c r="L633" s="33">
        <v>166</v>
      </c>
      <c r="M633" s="33">
        <v>181</v>
      </c>
      <c r="N633" s="33">
        <v>134</v>
      </c>
      <c r="O633" s="34">
        <f t="shared" si="112"/>
        <v>481</v>
      </c>
      <c r="P633" s="69">
        <v>199</v>
      </c>
      <c r="Q633" s="69">
        <v>91</v>
      </c>
      <c r="R633" s="69">
        <v>186</v>
      </c>
      <c r="S633" s="68">
        <f t="shared" si="113"/>
        <v>476</v>
      </c>
      <c r="T633" s="34">
        <f t="shared" si="114"/>
        <v>1173</v>
      </c>
    </row>
    <row r="634" spans="3:20" ht="15.75" x14ac:dyDescent="0.25">
      <c r="C634" s="55" t="s">
        <v>69</v>
      </c>
      <c r="D634" s="34">
        <f t="shared" ref="D634:T634" si="115">SUM(D621:D633)</f>
        <v>2996</v>
      </c>
      <c r="E634" s="34">
        <f t="shared" si="115"/>
        <v>2372</v>
      </c>
      <c r="F634" s="34">
        <f t="shared" si="115"/>
        <v>3080</v>
      </c>
      <c r="G634" s="34">
        <f t="shared" si="115"/>
        <v>8448</v>
      </c>
      <c r="H634" s="34">
        <f t="shared" si="115"/>
        <v>2106</v>
      </c>
      <c r="I634" s="34">
        <f t="shared" si="115"/>
        <v>2580</v>
      </c>
      <c r="J634" s="34">
        <f t="shared" si="115"/>
        <v>1856</v>
      </c>
      <c r="K634" s="34">
        <f t="shared" si="115"/>
        <v>6542</v>
      </c>
      <c r="L634" s="34">
        <f t="shared" si="115"/>
        <v>2996</v>
      </c>
      <c r="M634" s="34">
        <f t="shared" si="115"/>
        <v>3088</v>
      </c>
      <c r="N634" s="34">
        <f t="shared" si="115"/>
        <v>3108</v>
      </c>
      <c r="O634" s="34">
        <f t="shared" si="115"/>
        <v>9192</v>
      </c>
      <c r="P634" s="34">
        <f t="shared" si="115"/>
        <v>3119</v>
      </c>
      <c r="Q634" s="34">
        <f t="shared" si="115"/>
        <v>2125</v>
      </c>
      <c r="R634" s="34">
        <f t="shared" si="115"/>
        <v>2928</v>
      </c>
      <c r="S634" s="34">
        <f t="shared" si="115"/>
        <v>8172</v>
      </c>
      <c r="T634" s="34">
        <f t="shared" si="115"/>
        <v>32354</v>
      </c>
    </row>
    <row r="635" spans="3:20" ht="15.75" x14ac:dyDescent="0.25">
      <c r="C635" s="95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3:20" ht="15.75" x14ac:dyDescent="0.25">
      <c r="C636" s="95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3:20" ht="15.75" x14ac:dyDescent="0.25">
      <c r="C637" s="95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3:20" ht="15.75" x14ac:dyDescent="0.25">
      <c r="C638" s="95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3:20" ht="15.75" x14ac:dyDescent="0.25">
      <c r="C639" s="95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3:20" ht="15.75" x14ac:dyDescent="0.25">
      <c r="C640" s="95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3:20" ht="15.75" x14ac:dyDescent="0.25">
      <c r="C641" s="95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3:20" ht="15.75" x14ac:dyDescent="0.25">
      <c r="C642" s="95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3:20" ht="15.75" x14ac:dyDescent="0.25">
      <c r="C643" s="95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3:20" ht="15.75" x14ac:dyDescent="0.25">
      <c r="C644" s="95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3:20" ht="15.75" x14ac:dyDescent="0.25">
      <c r="C645" s="95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3:20" ht="15.75" x14ac:dyDescent="0.25">
      <c r="C646" s="95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3:20" ht="15.75" x14ac:dyDescent="0.25">
      <c r="C647" s="95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3:20" ht="15.75" x14ac:dyDescent="0.25">
      <c r="C648" s="95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3:20" ht="15.75" x14ac:dyDescent="0.25">
      <c r="C649" s="95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3:20" ht="15.75" x14ac:dyDescent="0.25">
      <c r="C650" s="95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3:20" ht="15.75" x14ac:dyDescent="0.25">
      <c r="C651" s="95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3:20" ht="15.75" x14ac:dyDescent="0.25">
      <c r="C652" s="95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4" spans="3:20" ht="15.75" thickBot="1" x14ac:dyDescent="0.3"/>
    <row r="655" spans="3:20" ht="15.75" x14ac:dyDescent="0.25">
      <c r="C655" s="104" t="s">
        <v>188</v>
      </c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6"/>
    </row>
    <row r="656" spans="3:20" ht="15.75" x14ac:dyDescent="0.25">
      <c r="C656" s="102" t="s">
        <v>71</v>
      </c>
      <c r="D656" s="99" t="s">
        <v>2</v>
      </c>
      <c r="E656" s="99"/>
      <c r="F656" s="99"/>
      <c r="G656" s="99"/>
      <c r="H656" s="99" t="s">
        <v>3</v>
      </c>
      <c r="I656" s="99"/>
      <c r="J656" s="99"/>
      <c r="K656" s="99"/>
      <c r="L656" s="99" t="s">
        <v>4</v>
      </c>
      <c r="M656" s="99"/>
      <c r="N656" s="99"/>
      <c r="O656" s="99"/>
      <c r="P656" s="99" t="s">
        <v>5</v>
      </c>
      <c r="Q656" s="99"/>
      <c r="R656" s="99"/>
      <c r="S656" s="99"/>
      <c r="T656" s="100" t="s">
        <v>6</v>
      </c>
    </row>
    <row r="657" spans="3:20" ht="16.5" thickBot="1" x14ac:dyDescent="0.3">
      <c r="C657" s="103"/>
      <c r="D657" s="50" t="s">
        <v>7</v>
      </c>
      <c r="E657" s="50" t="s">
        <v>8</v>
      </c>
      <c r="F657" s="50" t="s">
        <v>9</v>
      </c>
      <c r="G657" s="50" t="s">
        <v>10</v>
      </c>
      <c r="H657" s="50" t="s">
        <v>11</v>
      </c>
      <c r="I657" s="50" t="s">
        <v>12</v>
      </c>
      <c r="J657" s="50" t="s">
        <v>13</v>
      </c>
      <c r="K657" s="50" t="s">
        <v>14</v>
      </c>
      <c r="L657" s="50" t="s">
        <v>15</v>
      </c>
      <c r="M657" s="50" t="s">
        <v>16</v>
      </c>
      <c r="N657" s="50" t="s">
        <v>17</v>
      </c>
      <c r="O657" s="50" t="s">
        <v>18</v>
      </c>
      <c r="P657" s="50" t="s">
        <v>19</v>
      </c>
      <c r="Q657" s="50" t="s">
        <v>20</v>
      </c>
      <c r="R657" s="50" t="s">
        <v>21</v>
      </c>
      <c r="S657" s="50" t="s">
        <v>22</v>
      </c>
      <c r="T657" s="101"/>
    </row>
    <row r="658" spans="3:20" ht="15.75" x14ac:dyDescent="0.25">
      <c r="C658" s="5" t="s">
        <v>30</v>
      </c>
      <c r="D658" s="33">
        <v>82</v>
      </c>
      <c r="E658" s="33">
        <v>47</v>
      </c>
      <c r="F658" s="33">
        <v>0</v>
      </c>
      <c r="G658" s="34">
        <f>+SUM(D658:F658)</f>
        <v>129</v>
      </c>
      <c r="H658" s="33">
        <v>0</v>
      </c>
      <c r="I658" s="27">
        <v>68</v>
      </c>
      <c r="J658" s="27">
        <v>89</v>
      </c>
      <c r="K658" s="34">
        <f>SUM(H658:J658)</f>
        <v>157</v>
      </c>
      <c r="L658" s="33">
        <v>60</v>
      </c>
      <c r="M658" s="33">
        <v>92</v>
      </c>
      <c r="N658" s="33">
        <v>74</v>
      </c>
      <c r="O658" s="34">
        <f>SUM(L658:N658)</f>
        <v>226</v>
      </c>
      <c r="P658" s="68">
        <v>70</v>
      </c>
      <c r="Q658" s="68">
        <v>45</v>
      </c>
      <c r="R658" s="68">
        <v>70</v>
      </c>
      <c r="S658" s="68">
        <f>SUM(P658:R658)</f>
        <v>185</v>
      </c>
      <c r="T658" s="34">
        <f>SUM(G658,O658,K658, S658)</f>
        <v>697</v>
      </c>
    </row>
    <row r="659" spans="3:20" ht="15.75" x14ac:dyDescent="0.25">
      <c r="C659" s="5" t="s">
        <v>61</v>
      </c>
      <c r="D659" s="33">
        <v>235</v>
      </c>
      <c r="E659" s="33">
        <v>257</v>
      </c>
      <c r="F659" s="33">
        <v>347</v>
      </c>
      <c r="G659" s="34">
        <f t="shared" ref="G659:G662" si="116">+SUM(D659:F659)</f>
        <v>839</v>
      </c>
      <c r="H659" s="56">
        <v>313</v>
      </c>
      <c r="I659" s="27">
        <v>340</v>
      </c>
      <c r="J659" s="27">
        <v>519</v>
      </c>
      <c r="K659" s="34">
        <f t="shared" ref="K659:K662" si="117">SUM(H659:J659)</f>
        <v>1172</v>
      </c>
      <c r="L659" s="33">
        <v>502</v>
      </c>
      <c r="M659" s="33">
        <v>753</v>
      </c>
      <c r="N659" s="33">
        <v>621</v>
      </c>
      <c r="O659" s="34">
        <f t="shared" ref="O659:O662" si="118">SUM(L659:N659)</f>
        <v>1876</v>
      </c>
      <c r="P659" s="68">
        <v>467</v>
      </c>
      <c r="Q659" s="68">
        <v>298</v>
      </c>
      <c r="R659" s="68">
        <v>300</v>
      </c>
      <c r="S659" s="68">
        <f t="shared" ref="S659:S662" si="119">SUM(P659:R659)</f>
        <v>1065</v>
      </c>
      <c r="T659" s="34">
        <f>SUM(G659,O659,K659, S659)</f>
        <v>4952</v>
      </c>
    </row>
    <row r="660" spans="3:20" ht="15.75" x14ac:dyDescent="0.25">
      <c r="C660" s="5" t="s">
        <v>62</v>
      </c>
      <c r="D660" s="33">
        <v>28</v>
      </c>
      <c r="E660" s="33">
        <v>0</v>
      </c>
      <c r="F660" s="33">
        <v>0</v>
      </c>
      <c r="G660" s="34">
        <f t="shared" si="116"/>
        <v>28</v>
      </c>
      <c r="H660" s="33">
        <v>0</v>
      </c>
      <c r="I660" s="33">
        <v>0</v>
      </c>
      <c r="J660" s="33">
        <v>0</v>
      </c>
      <c r="K660" s="34">
        <f t="shared" si="117"/>
        <v>0</v>
      </c>
      <c r="L660" s="33">
        <v>0</v>
      </c>
      <c r="M660" s="33">
        <v>0</v>
      </c>
      <c r="N660" s="33">
        <v>0</v>
      </c>
      <c r="O660" s="34">
        <f t="shared" si="118"/>
        <v>0</v>
      </c>
      <c r="P660" s="68">
        <v>0</v>
      </c>
      <c r="Q660" s="68">
        <v>36</v>
      </c>
      <c r="R660" s="68">
        <v>39</v>
      </c>
      <c r="S660" s="68">
        <f t="shared" si="119"/>
        <v>75</v>
      </c>
      <c r="T660" s="34">
        <f t="shared" ref="T660:T661" si="120">SUM(G660,O660,K660, S660)</f>
        <v>103</v>
      </c>
    </row>
    <row r="661" spans="3:20" ht="15.75" x14ac:dyDescent="0.25">
      <c r="C661" s="5" t="s">
        <v>63</v>
      </c>
      <c r="D661" s="33">
        <v>5</v>
      </c>
      <c r="E661" s="33">
        <v>0</v>
      </c>
      <c r="F661" s="33">
        <v>0</v>
      </c>
      <c r="G661" s="34">
        <f t="shared" si="116"/>
        <v>5</v>
      </c>
      <c r="H661" s="33">
        <v>0</v>
      </c>
      <c r="I661" s="33">
        <v>0</v>
      </c>
      <c r="J661" s="33">
        <v>0</v>
      </c>
      <c r="K661" s="34">
        <f t="shared" si="117"/>
        <v>0</v>
      </c>
      <c r="L661" s="33">
        <v>0</v>
      </c>
      <c r="M661" s="33">
        <v>0</v>
      </c>
      <c r="N661" s="33">
        <v>0</v>
      </c>
      <c r="O661" s="34">
        <f t="shared" si="118"/>
        <v>0</v>
      </c>
      <c r="P661" s="68">
        <v>0</v>
      </c>
      <c r="Q661" s="68">
        <v>8</v>
      </c>
      <c r="R661" s="68">
        <v>5</v>
      </c>
      <c r="S661" s="68">
        <f t="shared" si="119"/>
        <v>13</v>
      </c>
      <c r="T661" s="34">
        <f t="shared" si="120"/>
        <v>18</v>
      </c>
    </row>
    <row r="662" spans="3:20" ht="15.75" x14ac:dyDescent="0.25">
      <c r="C662" s="5" t="s">
        <v>64</v>
      </c>
      <c r="D662" s="33">
        <v>0</v>
      </c>
      <c r="E662" s="33">
        <v>0</v>
      </c>
      <c r="F662" s="33">
        <v>0</v>
      </c>
      <c r="G662" s="34">
        <f t="shared" si="116"/>
        <v>0</v>
      </c>
      <c r="H662" s="33">
        <v>0</v>
      </c>
      <c r="I662" s="33">
        <v>0</v>
      </c>
      <c r="J662" s="33">
        <v>0</v>
      </c>
      <c r="K662" s="34">
        <f t="shared" si="117"/>
        <v>0</v>
      </c>
      <c r="L662" s="33">
        <v>0</v>
      </c>
      <c r="M662" s="33">
        <v>0</v>
      </c>
      <c r="N662" s="33">
        <v>0</v>
      </c>
      <c r="O662" s="34">
        <f t="shared" si="118"/>
        <v>0</v>
      </c>
      <c r="P662" s="68">
        <v>0</v>
      </c>
      <c r="Q662" s="68">
        <v>0</v>
      </c>
      <c r="R662" s="68">
        <v>0</v>
      </c>
      <c r="S662" s="68">
        <f t="shared" si="119"/>
        <v>0</v>
      </c>
      <c r="T662" s="34">
        <f>SUM(G662,O662,K662, S662)</f>
        <v>0</v>
      </c>
    </row>
    <row r="663" spans="3:20" ht="15.75" x14ac:dyDescent="0.25">
      <c r="C663" s="55" t="s">
        <v>69</v>
      </c>
      <c r="D663" s="34">
        <f t="shared" ref="D663:T663" si="121">SUM(D658:D659)</f>
        <v>317</v>
      </c>
      <c r="E663" s="34">
        <f t="shared" si="121"/>
        <v>304</v>
      </c>
      <c r="F663" s="34">
        <f t="shared" si="121"/>
        <v>347</v>
      </c>
      <c r="G663" s="34">
        <f t="shared" si="121"/>
        <v>968</v>
      </c>
      <c r="H663" s="34">
        <f t="shared" si="121"/>
        <v>313</v>
      </c>
      <c r="I663" s="34">
        <f t="shared" si="121"/>
        <v>408</v>
      </c>
      <c r="J663" s="34">
        <f t="shared" si="121"/>
        <v>608</v>
      </c>
      <c r="K663" s="34">
        <f t="shared" si="121"/>
        <v>1329</v>
      </c>
      <c r="L663" s="34">
        <f t="shared" si="121"/>
        <v>562</v>
      </c>
      <c r="M663" s="34">
        <f t="shared" si="121"/>
        <v>845</v>
      </c>
      <c r="N663" s="34">
        <f t="shared" si="121"/>
        <v>695</v>
      </c>
      <c r="O663" s="34">
        <f t="shared" si="121"/>
        <v>2102</v>
      </c>
      <c r="P663" s="34">
        <f t="shared" si="121"/>
        <v>537</v>
      </c>
      <c r="Q663" s="34">
        <f t="shared" si="121"/>
        <v>343</v>
      </c>
      <c r="R663" s="34">
        <f t="shared" si="121"/>
        <v>370</v>
      </c>
      <c r="S663" s="34">
        <f t="shared" si="121"/>
        <v>1250</v>
      </c>
      <c r="T663" s="34">
        <f t="shared" si="121"/>
        <v>5649</v>
      </c>
    </row>
    <row r="664" spans="3:20" ht="15.75" x14ac:dyDescent="0.25">
      <c r="C664" s="95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3:20" ht="15.75" x14ac:dyDescent="0.25">
      <c r="C665" s="95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3:20" ht="15.75" x14ac:dyDescent="0.25">
      <c r="C666" s="95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3:20" ht="15.75" x14ac:dyDescent="0.25">
      <c r="C667" s="95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3:20" ht="15.75" x14ac:dyDescent="0.25">
      <c r="C668" s="95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3:20" ht="15.75" x14ac:dyDescent="0.25">
      <c r="C669" s="95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3:20" ht="15.75" x14ac:dyDescent="0.25">
      <c r="C670" s="95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3:20" ht="15.75" x14ac:dyDescent="0.25">
      <c r="C671" s="95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3:20" ht="15.75" x14ac:dyDescent="0.25">
      <c r="C672" s="95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3:20" ht="15.75" x14ac:dyDescent="0.25">
      <c r="C673" s="95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3:20" ht="15.75" x14ac:dyDescent="0.25">
      <c r="C674" s="95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3:20" ht="15.75" x14ac:dyDescent="0.25">
      <c r="C675" s="95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3:20" ht="15.75" x14ac:dyDescent="0.25">
      <c r="C676" s="95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3:20" ht="15.75" x14ac:dyDescent="0.25">
      <c r="C677" s="95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3:20" ht="15.75" x14ac:dyDescent="0.25">
      <c r="C678" s="95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3:20" ht="15.75" x14ac:dyDescent="0.25">
      <c r="C679" s="95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3:20" ht="15.75" x14ac:dyDescent="0.25">
      <c r="C680" s="95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3:20" ht="16.5" thickBot="1" x14ac:dyDescent="0.3">
      <c r="C681" s="95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3:20" ht="15.75" x14ac:dyDescent="0.25">
      <c r="C682" s="104" t="s">
        <v>94</v>
      </c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6"/>
    </row>
    <row r="683" spans="3:20" ht="15.75" x14ac:dyDescent="0.25">
      <c r="C683" s="102" t="s">
        <v>71</v>
      </c>
      <c r="D683" s="99" t="s">
        <v>2</v>
      </c>
      <c r="E683" s="99"/>
      <c r="F683" s="99"/>
      <c r="G683" s="99"/>
      <c r="H683" s="99" t="s">
        <v>3</v>
      </c>
      <c r="I683" s="99"/>
      <c r="J683" s="99"/>
      <c r="K683" s="99"/>
      <c r="L683" s="99" t="s">
        <v>4</v>
      </c>
      <c r="M683" s="99"/>
      <c r="N683" s="99"/>
      <c r="O683" s="99"/>
      <c r="P683" s="99" t="s">
        <v>5</v>
      </c>
      <c r="Q683" s="99"/>
      <c r="R683" s="99"/>
      <c r="S683" s="99"/>
      <c r="T683" s="100" t="s">
        <v>6</v>
      </c>
    </row>
    <row r="684" spans="3:20" ht="16.5" thickBot="1" x14ac:dyDescent="0.3">
      <c r="C684" s="103"/>
      <c r="D684" s="50" t="s">
        <v>7</v>
      </c>
      <c r="E684" s="50" t="s">
        <v>8</v>
      </c>
      <c r="F684" s="50" t="s">
        <v>9</v>
      </c>
      <c r="G684" s="50" t="s">
        <v>10</v>
      </c>
      <c r="H684" s="50" t="s">
        <v>11</v>
      </c>
      <c r="I684" s="50" t="s">
        <v>12</v>
      </c>
      <c r="J684" s="50" t="s">
        <v>13</v>
      </c>
      <c r="K684" s="50" t="s">
        <v>14</v>
      </c>
      <c r="L684" s="50" t="s">
        <v>15</v>
      </c>
      <c r="M684" s="50" t="s">
        <v>16</v>
      </c>
      <c r="N684" s="50" t="s">
        <v>17</v>
      </c>
      <c r="O684" s="50" t="s">
        <v>18</v>
      </c>
      <c r="P684" s="50" t="s">
        <v>19</v>
      </c>
      <c r="Q684" s="50" t="s">
        <v>20</v>
      </c>
      <c r="R684" s="50" t="s">
        <v>21</v>
      </c>
      <c r="S684" s="50" t="s">
        <v>22</v>
      </c>
      <c r="T684" s="101"/>
    </row>
    <row r="685" spans="3:20" ht="15.75" x14ac:dyDescent="0.25">
      <c r="C685" s="5" t="s">
        <v>30</v>
      </c>
      <c r="D685" s="33">
        <v>10</v>
      </c>
      <c r="E685" s="33">
        <v>7</v>
      </c>
      <c r="F685" s="33">
        <v>0</v>
      </c>
      <c r="G685" s="34">
        <f>F685+E685+D685</f>
        <v>17</v>
      </c>
      <c r="H685" s="33">
        <v>0</v>
      </c>
      <c r="I685" s="27">
        <v>13</v>
      </c>
      <c r="J685" s="27">
        <v>9</v>
      </c>
      <c r="K685" s="34">
        <f>SUM(H685:J685)</f>
        <v>22</v>
      </c>
      <c r="L685" s="27">
        <v>13</v>
      </c>
      <c r="M685" s="27">
        <v>12</v>
      </c>
      <c r="N685" s="27">
        <v>16</v>
      </c>
      <c r="O685" s="34">
        <f>SUM(L685:N685)</f>
        <v>41</v>
      </c>
      <c r="P685" s="68">
        <v>20</v>
      </c>
      <c r="Q685" s="68">
        <v>9</v>
      </c>
      <c r="R685" s="68">
        <v>15</v>
      </c>
      <c r="S685" s="68">
        <f>SUM(P685:R685)</f>
        <v>44</v>
      </c>
      <c r="T685" s="34">
        <f>SUM(G685,O685,K685, S685)</f>
        <v>124</v>
      </c>
    </row>
    <row r="686" spans="3:20" ht="15.75" x14ac:dyDescent="0.25">
      <c r="C686" s="5" t="s">
        <v>61</v>
      </c>
      <c r="D686" s="33">
        <v>63</v>
      </c>
      <c r="E686" s="33">
        <v>90</v>
      </c>
      <c r="F686" s="33">
        <v>65</v>
      </c>
      <c r="G686" s="34">
        <f>F686+E686+D686</f>
        <v>218</v>
      </c>
      <c r="H686" s="57">
        <v>98</v>
      </c>
      <c r="I686" s="27">
        <v>96</v>
      </c>
      <c r="J686" s="27">
        <v>90</v>
      </c>
      <c r="K686" s="34">
        <f t="shared" ref="K686:K689" si="122">SUM(H686:J686)</f>
        <v>284</v>
      </c>
      <c r="L686" s="35">
        <v>93</v>
      </c>
      <c r="M686" s="35">
        <v>98</v>
      </c>
      <c r="N686" s="35">
        <v>100</v>
      </c>
      <c r="O686" s="34">
        <f t="shared" ref="O686:O689" si="123">SUM(L686:N686)</f>
        <v>291</v>
      </c>
      <c r="P686" s="68">
        <v>105</v>
      </c>
      <c r="Q686" s="68">
        <v>67</v>
      </c>
      <c r="R686" s="68">
        <v>57</v>
      </c>
      <c r="S686" s="68">
        <f t="shared" ref="S686:S689" si="124">SUM(P686:R686)</f>
        <v>229</v>
      </c>
      <c r="T686" s="34">
        <f>SUM(G686,O686,K686, S686)</f>
        <v>1022</v>
      </c>
    </row>
    <row r="687" spans="3:20" ht="15.75" x14ac:dyDescent="0.25">
      <c r="C687" s="5" t="s">
        <v>62</v>
      </c>
      <c r="D687" s="33">
        <v>6</v>
      </c>
      <c r="E687" s="33">
        <v>0</v>
      </c>
      <c r="F687" s="33">
        <v>0</v>
      </c>
      <c r="G687" s="34">
        <f>F687+E687+D687</f>
        <v>6</v>
      </c>
      <c r="H687" s="33">
        <v>0</v>
      </c>
      <c r="I687" s="33">
        <v>0</v>
      </c>
      <c r="J687" s="33">
        <v>0</v>
      </c>
      <c r="K687" s="34">
        <f t="shared" si="122"/>
        <v>0</v>
      </c>
      <c r="L687" s="27">
        <v>0</v>
      </c>
      <c r="M687" s="27">
        <v>0</v>
      </c>
      <c r="N687" s="27">
        <v>0</v>
      </c>
      <c r="O687" s="34">
        <f t="shared" si="123"/>
        <v>0</v>
      </c>
      <c r="P687" s="68">
        <v>0</v>
      </c>
      <c r="Q687" s="68">
        <v>16</v>
      </c>
      <c r="R687" s="68">
        <v>7</v>
      </c>
      <c r="S687" s="68">
        <f t="shared" si="124"/>
        <v>23</v>
      </c>
      <c r="T687" s="34">
        <f t="shared" ref="T687:T688" si="125">SUM(G687,O687,K687, S687)</f>
        <v>29</v>
      </c>
    </row>
    <row r="688" spans="3:20" ht="15.75" x14ac:dyDescent="0.25">
      <c r="C688" s="5" t="s">
        <v>63</v>
      </c>
      <c r="D688" s="33">
        <v>2</v>
      </c>
      <c r="E688" s="33">
        <v>0</v>
      </c>
      <c r="F688" s="33">
        <v>0</v>
      </c>
      <c r="G688" s="34">
        <f>F688+E688+D688</f>
        <v>2</v>
      </c>
      <c r="H688" s="33">
        <v>0</v>
      </c>
      <c r="I688" s="33">
        <v>0</v>
      </c>
      <c r="J688" s="33">
        <v>0</v>
      </c>
      <c r="K688" s="34">
        <f t="shared" si="122"/>
        <v>0</v>
      </c>
      <c r="L688" s="35">
        <v>0</v>
      </c>
      <c r="M688" s="35">
        <v>0</v>
      </c>
      <c r="N688" s="35">
        <v>0</v>
      </c>
      <c r="O688" s="34">
        <f t="shared" si="123"/>
        <v>0</v>
      </c>
      <c r="P688" s="69">
        <v>0</v>
      </c>
      <c r="Q688" s="69">
        <v>4</v>
      </c>
      <c r="R688" s="69">
        <v>1</v>
      </c>
      <c r="S688" s="68">
        <f t="shared" si="124"/>
        <v>5</v>
      </c>
      <c r="T688" s="34">
        <f t="shared" si="125"/>
        <v>7</v>
      </c>
    </row>
    <row r="689" spans="3:20" ht="15.75" x14ac:dyDescent="0.25">
      <c r="C689" s="5" t="s">
        <v>64</v>
      </c>
      <c r="D689" s="33">
        <v>0</v>
      </c>
      <c r="E689" s="33">
        <v>0</v>
      </c>
      <c r="F689" s="33">
        <v>0</v>
      </c>
      <c r="G689" s="34">
        <f>F689+E689+D689</f>
        <v>0</v>
      </c>
      <c r="H689" s="33">
        <v>0</v>
      </c>
      <c r="I689" s="33">
        <v>0</v>
      </c>
      <c r="J689" s="33">
        <v>0</v>
      </c>
      <c r="K689" s="34">
        <f t="shared" si="122"/>
        <v>0</v>
      </c>
      <c r="L689" s="27">
        <v>0</v>
      </c>
      <c r="M689" s="27">
        <v>0</v>
      </c>
      <c r="N689" s="27">
        <v>0</v>
      </c>
      <c r="O689" s="34">
        <f t="shared" si="123"/>
        <v>0</v>
      </c>
      <c r="P689" s="68">
        <v>0</v>
      </c>
      <c r="Q689" s="68">
        <v>0</v>
      </c>
      <c r="R689" s="68">
        <v>0</v>
      </c>
      <c r="S689" s="68">
        <f t="shared" si="124"/>
        <v>0</v>
      </c>
      <c r="T689" s="34">
        <f>SUM(G689,O689,K689, S689)</f>
        <v>0</v>
      </c>
    </row>
    <row r="690" spans="3:20" ht="15.75" x14ac:dyDescent="0.25">
      <c r="C690" s="55" t="s">
        <v>69</v>
      </c>
      <c r="D690" s="34">
        <f t="shared" ref="D690:T690" si="126">SUM(D685:D686)</f>
        <v>73</v>
      </c>
      <c r="E690" s="34">
        <f t="shared" si="126"/>
        <v>97</v>
      </c>
      <c r="F690" s="34">
        <f t="shared" si="126"/>
        <v>65</v>
      </c>
      <c r="G690" s="34">
        <f t="shared" si="126"/>
        <v>235</v>
      </c>
      <c r="H690" s="34">
        <f t="shared" si="126"/>
        <v>98</v>
      </c>
      <c r="I690" s="34">
        <f t="shared" si="126"/>
        <v>109</v>
      </c>
      <c r="J690" s="34">
        <f t="shared" si="126"/>
        <v>99</v>
      </c>
      <c r="K690" s="34">
        <f t="shared" si="126"/>
        <v>306</v>
      </c>
      <c r="L690" s="34">
        <f t="shared" si="126"/>
        <v>106</v>
      </c>
      <c r="M690" s="34">
        <f t="shared" si="126"/>
        <v>110</v>
      </c>
      <c r="N690" s="34">
        <f t="shared" si="126"/>
        <v>116</v>
      </c>
      <c r="O690" s="34">
        <f t="shared" si="126"/>
        <v>332</v>
      </c>
      <c r="P690" s="34">
        <f t="shared" si="126"/>
        <v>125</v>
      </c>
      <c r="Q690" s="34">
        <f t="shared" si="126"/>
        <v>76</v>
      </c>
      <c r="R690" s="34">
        <f t="shared" si="126"/>
        <v>72</v>
      </c>
      <c r="S690" s="34">
        <f t="shared" si="126"/>
        <v>273</v>
      </c>
      <c r="T690" s="34">
        <f t="shared" si="126"/>
        <v>1146</v>
      </c>
    </row>
    <row r="691" spans="3:20" ht="15.75" x14ac:dyDescent="0.25">
      <c r="C691" s="95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3:20" ht="15.75" x14ac:dyDescent="0.25">
      <c r="C692" s="95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3:20" ht="15.75" x14ac:dyDescent="0.25">
      <c r="C693" s="95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3:20" ht="15.75" x14ac:dyDescent="0.25">
      <c r="C694" s="95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3:20" ht="15.75" x14ac:dyDescent="0.25">
      <c r="C695" s="95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3:20" ht="15.75" x14ac:dyDescent="0.25">
      <c r="C696" s="95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3:20" ht="15.75" x14ac:dyDescent="0.25">
      <c r="C697" s="95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3:20" ht="15.75" x14ac:dyDescent="0.25">
      <c r="C698" s="95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3:20" ht="15.75" x14ac:dyDescent="0.25">
      <c r="C699" s="95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3:20" ht="15.75" x14ac:dyDescent="0.25">
      <c r="C700" s="95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3:20" ht="15.75" x14ac:dyDescent="0.25">
      <c r="C701" s="95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3:20" ht="15.75" x14ac:dyDescent="0.25">
      <c r="C702" s="95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5" spans="3:20" ht="15.75" thickBot="1" x14ac:dyDescent="0.3"/>
    <row r="706" spans="3:20" ht="15.75" x14ac:dyDescent="0.25">
      <c r="C706" s="104" t="s">
        <v>95</v>
      </c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6"/>
    </row>
    <row r="707" spans="3:20" ht="15.75" x14ac:dyDescent="0.25">
      <c r="C707" s="102" t="s">
        <v>71</v>
      </c>
      <c r="D707" s="99" t="s">
        <v>2</v>
      </c>
      <c r="E707" s="99"/>
      <c r="F707" s="99"/>
      <c r="G707" s="99"/>
      <c r="H707" s="99" t="s">
        <v>3</v>
      </c>
      <c r="I707" s="99"/>
      <c r="J707" s="99"/>
      <c r="K707" s="99"/>
      <c r="L707" s="99" t="s">
        <v>4</v>
      </c>
      <c r="M707" s="99"/>
      <c r="N707" s="99"/>
      <c r="O707" s="99"/>
      <c r="P707" s="99" t="s">
        <v>5</v>
      </c>
      <c r="Q707" s="99"/>
      <c r="R707" s="99"/>
      <c r="S707" s="99"/>
      <c r="T707" s="100" t="s">
        <v>6</v>
      </c>
    </row>
    <row r="708" spans="3:20" ht="16.5" thickBot="1" x14ac:dyDescent="0.3">
      <c r="C708" s="103"/>
      <c r="D708" s="50" t="s">
        <v>7</v>
      </c>
      <c r="E708" s="50" t="s">
        <v>8</v>
      </c>
      <c r="F708" s="50" t="s">
        <v>9</v>
      </c>
      <c r="G708" s="50" t="s">
        <v>10</v>
      </c>
      <c r="H708" s="50" t="s">
        <v>11</v>
      </c>
      <c r="I708" s="50" t="s">
        <v>12</v>
      </c>
      <c r="J708" s="50" t="s">
        <v>13</v>
      </c>
      <c r="K708" s="50" t="s">
        <v>14</v>
      </c>
      <c r="L708" s="50" t="s">
        <v>15</v>
      </c>
      <c r="M708" s="50" t="s">
        <v>16</v>
      </c>
      <c r="N708" s="50" t="s">
        <v>17</v>
      </c>
      <c r="O708" s="50" t="s">
        <v>18</v>
      </c>
      <c r="P708" s="50" t="s">
        <v>19</v>
      </c>
      <c r="Q708" s="50" t="s">
        <v>20</v>
      </c>
      <c r="R708" s="50" t="s">
        <v>21</v>
      </c>
      <c r="S708" s="50" t="s">
        <v>22</v>
      </c>
      <c r="T708" s="101"/>
    </row>
    <row r="709" spans="3:20" ht="15.75" x14ac:dyDescent="0.25">
      <c r="C709" s="5" t="s">
        <v>26</v>
      </c>
      <c r="D709" s="33">
        <v>147</v>
      </c>
      <c r="E709" s="33">
        <v>141</v>
      </c>
      <c r="F709" s="33">
        <v>225</v>
      </c>
      <c r="G709" s="34">
        <f>+SUM(D709:F709)</f>
        <v>513</v>
      </c>
      <c r="H709" s="33">
        <v>127</v>
      </c>
      <c r="I709" s="33">
        <v>238</v>
      </c>
      <c r="J709" s="33">
        <v>191</v>
      </c>
      <c r="K709" s="34">
        <f>SUM(H709:J709)</f>
        <v>556</v>
      </c>
      <c r="L709" s="33">
        <v>149</v>
      </c>
      <c r="M709" s="33">
        <v>181</v>
      </c>
      <c r="N709" s="33">
        <v>136</v>
      </c>
      <c r="O709" s="34">
        <f>SUM(L709:N709)</f>
        <v>466</v>
      </c>
      <c r="P709" s="68">
        <v>217</v>
      </c>
      <c r="Q709" s="68">
        <v>122</v>
      </c>
      <c r="R709" s="68">
        <v>163</v>
      </c>
      <c r="S709" s="68">
        <f>SUM(P709:R709)</f>
        <v>502</v>
      </c>
      <c r="T709" s="34">
        <f t="shared" ref="T709:T712" si="127">SUM(G709,O709,K709, S709)</f>
        <v>2037</v>
      </c>
    </row>
    <row r="710" spans="3:20" ht="15.75" x14ac:dyDescent="0.25">
      <c r="C710" s="5" t="s">
        <v>96</v>
      </c>
      <c r="D710" s="33">
        <v>671</v>
      </c>
      <c r="E710" s="33">
        <v>596</v>
      </c>
      <c r="F710" s="33">
        <v>772</v>
      </c>
      <c r="G710" s="34">
        <f t="shared" ref="G710:G712" si="128">+SUM(D710:F710)</f>
        <v>2039</v>
      </c>
      <c r="H710" s="33">
        <v>800</v>
      </c>
      <c r="I710" s="33">
        <v>893</v>
      </c>
      <c r="J710" s="33">
        <v>696</v>
      </c>
      <c r="K710" s="34">
        <f t="shared" ref="K710:K712" si="129">SUM(H710:J710)</f>
        <v>2389</v>
      </c>
      <c r="L710" s="33">
        <v>676</v>
      </c>
      <c r="M710" s="33">
        <v>628</v>
      </c>
      <c r="N710" s="33">
        <v>659</v>
      </c>
      <c r="O710" s="34">
        <f t="shared" ref="O710:O712" si="130">SUM(L710:N710)</f>
        <v>1963</v>
      </c>
      <c r="P710" s="68">
        <v>850</v>
      </c>
      <c r="Q710" s="68">
        <v>765</v>
      </c>
      <c r="R710" s="68">
        <v>772</v>
      </c>
      <c r="S710" s="68">
        <f t="shared" ref="S710:S712" si="131">SUM(P710:R710)</f>
        <v>2387</v>
      </c>
      <c r="T710" s="34">
        <f t="shared" si="127"/>
        <v>8778</v>
      </c>
    </row>
    <row r="711" spans="3:20" ht="15.75" x14ac:dyDescent="0.25">
      <c r="C711" s="5" t="s">
        <v>30</v>
      </c>
      <c r="D711" s="33">
        <v>24</v>
      </c>
      <c r="E711" s="33">
        <v>26</v>
      </c>
      <c r="F711" s="33">
        <v>31</v>
      </c>
      <c r="G711" s="34">
        <f t="shared" si="128"/>
        <v>81</v>
      </c>
      <c r="H711" s="33">
        <v>21</v>
      </c>
      <c r="I711" s="33">
        <v>24</v>
      </c>
      <c r="J711" s="33">
        <v>25</v>
      </c>
      <c r="K711" s="34">
        <f t="shared" si="129"/>
        <v>70</v>
      </c>
      <c r="L711" s="33">
        <v>15</v>
      </c>
      <c r="M711" s="33">
        <v>24</v>
      </c>
      <c r="N711" s="33">
        <v>22</v>
      </c>
      <c r="O711" s="34">
        <f t="shared" si="130"/>
        <v>61</v>
      </c>
      <c r="P711" s="68">
        <v>20</v>
      </c>
      <c r="Q711" s="68">
        <v>9</v>
      </c>
      <c r="R711" s="68">
        <v>10</v>
      </c>
      <c r="S711" s="68">
        <f t="shared" si="131"/>
        <v>39</v>
      </c>
      <c r="T711" s="34">
        <f t="shared" si="127"/>
        <v>251</v>
      </c>
    </row>
    <row r="712" spans="3:20" ht="15.75" x14ac:dyDescent="0.25">
      <c r="C712" s="5" t="s">
        <v>97</v>
      </c>
      <c r="D712" s="33">
        <v>48</v>
      </c>
      <c r="E712" s="33">
        <v>48</v>
      </c>
      <c r="F712" s="33">
        <v>65</v>
      </c>
      <c r="G712" s="34">
        <f t="shared" si="128"/>
        <v>161</v>
      </c>
      <c r="H712" s="33">
        <v>61</v>
      </c>
      <c r="I712" s="33">
        <v>51</v>
      </c>
      <c r="J712" s="33">
        <v>66</v>
      </c>
      <c r="K712" s="34">
        <f t="shared" si="129"/>
        <v>178</v>
      </c>
      <c r="L712" s="33">
        <v>74</v>
      </c>
      <c r="M712" s="33">
        <v>46</v>
      </c>
      <c r="N712" s="33">
        <v>43</v>
      </c>
      <c r="O712" s="34">
        <f t="shared" si="130"/>
        <v>163</v>
      </c>
      <c r="P712" s="70">
        <v>45</v>
      </c>
      <c r="Q712" s="70">
        <v>21</v>
      </c>
      <c r="R712" s="70">
        <v>46</v>
      </c>
      <c r="S712" s="68">
        <f t="shared" si="131"/>
        <v>112</v>
      </c>
      <c r="T712" s="34">
        <f t="shared" si="127"/>
        <v>614</v>
      </c>
    </row>
    <row r="713" spans="3:20" ht="15.75" x14ac:dyDescent="0.25">
      <c r="C713" s="55" t="s">
        <v>69</v>
      </c>
      <c r="D713" s="34">
        <f t="shared" ref="D713:T713" si="132">SUM(D709:D712)</f>
        <v>890</v>
      </c>
      <c r="E713" s="34">
        <f t="shared" si="132"/>
        <v>811</v>
      </c>
      <c r="F713" s="34">
        <f t="shared" si="132"/>
        <v>1093</v>
      </c>
      <c r="G713" s="34">
        <f t="shared" si="132"/>
        <v>2794</v>
      </c>
      <c r="H713" s="34">
        <f t="shared" si="132"/>
        <v>1009</v>
      </c>
      <c r="I713" s="34">
        <f t="shared" si="132"/>
        <v>1206</v>
      </c>
      <c r="J713" s="34">
        <f t="shared" si="132"/>
        <v>978</v>
      </c>
      <c r="K713" s="34">
        <f t="shared" si="132"/>
        <v>3193</v>
      </c>
      <c r="L713" s="34">
        <f t="shared" si="132"/>
        <v>914</v>
      </c>
      <c r="M713" s="34">
        <f t="shared" si="132"/>
        <v>879</v>
      </c>
      <c r="N713" s="34">
        <f t="shared" si="132"/>
        <v>860</v>
      </c>
      <c r="O713" s="34">
        <f t="shared" si="132"/>
        <v>2653</v>
      </c>
      <c r="P713" s="34">
        <f t="shared" si="132"/>
        <v>1132</v>
      </c>
      <c r="Q713" s="34">
        <f t="shared" si="132"/>
        <v>917</v>
      </c>
      <c r="R713" s="34">
        <f t="shared" si="132"/>
        <v>991</v>
      </c>
      <c r="S713" s="34">
        <f t="shared" si="132"/>
        <v>3040</v>
      </c>
      <c r="T713" s="34">
        <f t="shared" si="132"/>
        <v>11680</v>
      </c>
    </row>
    <row r="1078" spans="4:20" x14ac:dyDescent="0.25">
      <c r="D1078" s="7"/>
      <c r="E1078" s="7"/>
      <c r="F1078" s="7"/>
      <c r="G1078" s="10"/>
      <c r="H1078" s="7"/>
      <c r="I1078" s="7"/>
      <c r="J1078" s="7"/>
      <c r="K1078" s="10"/>
      <c r="L1078" s="7"/>
      <c r="M1078" s="7"/>
      <c r="N1078" s="7"/>
      <c r="O1078" s="10"/>
      <c r="P1078" s="26"/>
      <c r="Q1078" s="26"/>
      <c r="R1078" s="26"/>
      <c r="S1078" s="86"/>
      <c r="T1078" s="86"/>
    </row>
    <row r="1079" spans="4:20" x14ac:dyDescent="0.25">
      <c r="D1079" s="7"/>
      <c r="E1079" s="7"/>
      <c r="F1079" s="7"/>
      <c r="G1079" s="10"/>
      <c r="H1079" s="7"/>
      <c r="I1079" s="7"/>
      <c r="J1079" s="7"/>
      <c r="K1079" s="10"/>
      <c r="L1079" s="7"/>
      <c r="M1079" s="7"/>
      <c r="N1079" s="7"/>
      <c r="O1079" s="10"/>
      <c r="P1079" s="26"/>
      <c r="Q1079" s="26"/>
      <c r="R1079" s="26"/>
      <c r="S1079" s="86"/>
      <c r="T1079" s="86"/>
    </row>
    <row r="1080" spans="4:20" x14ac:dyDescent="0.25">
      <c r="D1080" s="7"/>
      <c r="E1080" s="7"/>
      <c r="F1080" s="7"/>
      <c r="G1080" s="10"/>
      <c r="H1080" s="7"/>
      <c r="I1080" s="7"/>
      <c r="J1080" s="7"/>
      <c r="K1080" s="10"/>
      <c r="L1080" s="7"/>
      <c r="M1080" s="7"/>
      <c r="N1080" s="7"/>
      <c r="O1080" s="10"/>
      <c r="P1080" s="26"/>
      <c r="Q1080" s="26"/>
      <c r="R1080" s="26"/>
      <c r="S1080" s="86"/>
      <c r="T1080" s="86"/>
    </row>
    <row r="1081" spans="4:20" x14ac:dyDescent="0.25">
      <c r="D1081" s="7"/>
      <c r="E1081" s="7"/>
      <c r="F1081" s="7"/>
      <c r="G1081" s="10"/>
      <c r="H1081" s="7"/>
      <c r="I1081" s="7"/>
      <c r="J1081" s="7"/>
      <c r="K1081" s="10"/>
      <c r="L1081" s="7"/>
      <c r="M1081" s="7"/>
      <c r="N1081" s="7"/>
      <c r="O1081" s="10"/>
      <c r="P1081" s="26"/>
      <c r="Q1081" s="26"/>
      <c r="R1081" s="26"/>
      <c r="S1081" s="86"/>
      <c r="T1081" s="86"/>
    </row>
    <row r="1082" spans="4:20" x14ac:dyDescent="0.25">
      <c r="D1082" s="7"/>
      <c r="E1082" s="7"/>
      <c r="F1082" s="7"/>
      <c r="G1082" s="10"/>
      <c r="H1082" s="7"/>
      <c r="I1082" s="7"/>
      <c r="J1082" s="7"/>
      <c r="K1082" s="10"/>
      <c r="L1082" s="7"/>
      <c r="M1082" s="7"/>
      <c r="N1082" s="7"/>
      <c r="O1082" s="10"/>
      <c r="P1082" s="26"/>
      <c r="Q1082" s="26"/>
      <c r="R1082" s="26"/>
      <c r="S1082" s="86"/>
      <c r="T1082" s="86"/>
    </row>
    <row r="1083" spans="4:20" x14ac:dyDescent="0.25">
      <c r="D1083" s="7"/>
      <c r="E1083" s="7"/>
      <c r="F1083" s="7"/>
      <c r="G1083" s="10"/>
      <c r="H1083" s="7"/>
      <c r="I1083" s="7"/>
      <c r="J1083" s="7"/>
      <c r="K1083" s="10"/>
      <c r="L1083" s="7"/>
      <c r="M1083" s="7"/>
      <c r="N1083" s="7"/>
      <c r="O1083" s="10"/>
      <c r="P1083" s="26"/>
      <c r="Q1083" s="26"/>
      <c r="R1083" s="26"/>
      <c r="S1083" s="86"/>
      <c r="T1083" s="86"/>
    </row>
    <row r="1084" spans="4:20" x14ac:dyDescent="0.25">
      <c r="D1084" s="7"/>
      <c r="E1084" s="7"/>
      <c r="F1084" s="7"/>
      <c r="G1084" s="10"/>
      <c r="H1084" s="7"/>
      <c r="I1084" s="7"/>
      <c r="J1084" s="7"/>
      <c r="K1084" s="10"/>
      <c r="L1084" s="7"/>
      <c r="M1084" s="7"/>
      <c r="N1084" s="7"/>
      <c r="O1084" s="10"/>
      <c r="P1084" s="26"/>
      <c r="Q1084" s="26"/>
      <c r="R1084" s="26"/>
      <c r="S1084" s="86"/>
      <c r="T1084" s="86"/>
    </row>
    <row r="1085" spans="4:20" x14ac:dyDescent="0.25">
      <c r="D1085" s="7"/>
      <c r="E1085" s="7"/>
      <c r="F1085" s="7"/>
      <c r="G1085" s="10"/>
      <c r="H1085" s="7"/>
      <c r="I1085" s="7"/>
      <c r="J1085" s="7"/>
      <c r="K1085" s="10"/>
      <c r="L1085" s="7"/>
      <c r="M1085" s="7"/>
      <c r="N1085" s="7"/>
      <c r="O1085" s="10"/>
      <c r="P1085" s="26"/>
      <c r="Q1085" s="26"/>
      <c r="R1085" s="26"/>
      <c r="S1085" s="86"/>
      <c r="T1085" s="86"/>
    </row>
    <row r="1086" spans="4:20" x14ac:dyDescent="0.25">
      <c r="D1086" s="7"/>
      <c r="E1086" s="7"/>
      <c r="F1086" s="7"/>
      <c r="G1086" s="10"/>
      <c r="H1086" s="7"/>
      <c r="I1086" s="7"/>
      <c r="J1086" s="7"/>
      <c r="K1086" s="10"/>
      <c r="L1086" s="7"/>
      <c r="M1086" s="7"/>
      <c r="N1086" s="7"/>
      <c r="O1086" s="10"/>
      <c r="P1086" s="26"/>
      <c r="Q1086" s="26"/>
      <c r="R1086" s="26"/>
      <c r="S1086" s="86"/>
      <c r="T1086" s="86"/>
    </row>
    <row r="1087" spans="4:20" x14ac:dyDescent="0.25">
      <c r="D1087" s="7"/>
      <c r="E1087" s="7"/>
      <c r="F1087" s="7"/>
      <c r="G1087" s="10"/>
      <c r="H1087" s="7"/>
      <c r="I1087" s="7"/>
      <c r="J1087" s="7"/>
      <c r="K1087" s="10"/>
      <c r="L1087" s="7"/>
      <c r="M1087" s="7"/>
      <c r="N1087" s="7"/>
      <c r="O1087" s="10"/>
      <c r="P1087" s="26"/>
      <c r="Q1087" s="26"/>
      <c r="R1087" s="26"/>
      <c r="S1087" s="86"/>
      <c r="T1087" s="86"/>
    </row>
    <row r="1088" spans="4:20" x14ac:dyDescent="0.25">
      <c r="D1088" s="7"/>
      <c r="E1088" s="7"/>
      <c r="F1088" s="7"/>
      <c r="G1088" s="10"/>
      <c r="H1088" s="7"/>
      <c r="I1088" s="7"/>
      <c r="J1088" s="7"/>
      <c r="K1088" s="10"/>
      <c r="L1088" s="7"/>
      <c r="M1088" s="7"/>
      <c r="N1088" s="7"/>
      <c r="O1088" s="10"/>
      <c r="P1088" s="26"/>
      <c r="Q1088" s="26"/>
      <c r="R1088" s="26"/>
      <c r="S1088" s="86"/>
      <c r="T1088" s="86"/>
    </row>
    <row r="1089" spans="4:20" x14ac:dyDescent="0.25">
      <c r="D1089" s="7"/>
      <c r="E1089" s="7"/>
      <c r="F1089" s="7"/>
      <c r="G1089" s="10"/>
      <c r="H1089" s="7"/>
      <c r="I1089" s="7"/>
      <c r="J1089" s="7"/>
      <c r="K1089" s="10"/>
      <c r="L1089" s="7"/>
      <c r="M1089" s="7"/>
      <c r="N1089" s="7"/>
      <c r="O1089" s="10"/>
      <c r="P1089" s="26"/>
      <c r="Q1089" s="26"/>
      <c r="R1089" s="26"/>
      <c r="S1089" s="86"/>
      <c r="T1089" s="86"/>
    </row>
    <row r="1090" spans="4:20" x14ac:dyDescent="0.25">
      <c r="D1090" s="7"/>
      <c r="E1090" s="7"/>
      <c r="F1090" s="7"/>
      <c r="G1090" s="10"/>
      <c r="H1090" s="7"/>
      <c r="I1090" s="7"/>
      <c r="J1090" s="7"/>
      <c r="K1090" s="10"/>
      <c r="L1090" s="7"/>
      <c r="M1090" s="7"/>
      <c r="N1090" s="7"/>
      <c r="O1090" s="10"/>
      <c r="P1090" s="26"/>
      <c r="Q1090" s="26"/>
      <c r="R1090" s="26"/>
      <c r="S1090" s="86"/>
      <c r="T1090" s="86"/>
    </row>
    <row r="1091" spans="4:20" x14ac:dyDescent="0.25">
      <c r="D1091" s="7"/>
      <c r="E1091" s="7"/>
      <c r="F1091" s="7"/>
      <c r="G1091" s="10"/>
      <c r="H1091" s="7"/>
      <c r="I1091" s="7"/>
      <c r="J1091" s="7"/>
      <c r="K1091" s="10"/>
      <c r="L1091" s="7"/>
      <c r="M1091" s="7"/>
      <c r="N1091" s="7"/>
      <c r="O1091" s="10"/>
      <c r="P1091" s="26"/>
      <c r="Q1091" s="26"/>
      <c r="R1091" s="26"/>
      <c r="S1091" s="86"/>
      <c r="T1091" s="86"/>
    </row>
    <row r="1092" spans="4:20" x14ac:dyDescent="0.25">
      <c r="D1092" s="7"/>
      <c r="E1092" s="7"/>
      <c r="F1092" s="7"/>
      <c r="G1092" s="10"/>
      <c r="H1092" s="7"/>
      <c r="I1092" s="7"/>
      <c r="J1092" s="7"/>
      <c r="K1092" s="10"/>
      <c r="L1092" s="7"/>
      <c r="M1092" s="7"/>
      <c r="N1092" s="7"/>
      <c r="O1092" s="10"/>
      <c r="P1092" s="26"/>
      <c r="Q1092" s="26"/>
      <c r="R1092" s="26"/>
      <c r="S1092" s="86"/>
      <c r="T1092" s="86"/>
    </row>
    <row r="1093" spans="4:20" x14ac:dyDescent="0.25">
      <c r="D1093" s="7"/>
      <c r="E1093" s="7"/>
      <c r="F1093" s="7"/>
      <c r="G1093" s="10"/>
      <c r="H1093" s="7"/>
      <c r="I1093" s="7"/>
      <c r="J1093" s="7"/>
      <c r="K1093" s="10"/>
      <c r="L1093" s="7"/>
      <c r="M1093" s="7"/>
      <c r="N1093" s="7"/>
      <c r="O1093" s="10"/>
      <c r="P1093" s="26"/>
      <c r="Q1093" s="26"/>
      <c r="R1093" s="26"/>
      <c r="S1093" s="86"/>
      <c r="T1093" s="86"/>
    </row>
    <row r="1094" spans="4:20" x14ac:dyDescent="0.25">
      <c r="D1094" s="7"/>
      <c r="E1094" s="7"/>
      <c r="F1094" s="7"/>
      <c r="G1094" s="10"/>
      <c r="H1094" s="7"/>
      <c r="I1094" s="7"/>
      <c r="J1094" s="7"/>
      <c r="K1094" s="10"/>
      <c r="L1094" s="7"/>
      <c r="M1094" s="7"/>
      <c r="N1094" s="7"/>
      <c r="O1094" s="10"/>
      <c r="P1094" s="26"/>
      <c r="Q1094" s="26"/>
      <c r="R1094" s="26"/>
      <c r="S1094" s="86"/>
      <c r="T1094" s="86"/>
    </row>
    <row r="1095" spans="4:20" x14ac:dyDescent="0.25">
      <c r="D1095" s="7"/>
      <c r="E1095" s="7"/>
      <c r="F1095" s="7"/>
      <c r="G1095" s="10"/>
      <c r="H1095" s="7"/>
      <c r="I1095" s="7"/>
      <c r="J1095" s="7"/>
      <c r="K1095" s="10"/>
      <c r="L1095" s="7"/>
      <c r="M1095" s="7"/>
      <c r="N1095" s="7"/>
      <c r="O1095" s="10"/>
      <c r="P1095" s="26"/>
      <c r="Q1095" s="26"/>
      <c r="R1095" s="26"/>
      <c r="S1095" s="86"/>
      <c r="T1095" s="86"/>
    </row>
    <row r="1096" spans="4:20" x14ac:dyDescent="0.25">
      <c r="D1096" s="7"/>
      <c r="E1096" s="7"/>
      <c r="F1096" s="7"/>
      <c r="G1096" s="10"/>
      <c r="H1096" s="7"/>
      <c r="I1096" s="7"/>
      <c r="J1096" s="7"/>
      <c r="K1096" s="10"/>
      <c r="L1096" s="7"/>
      <c r="M1096" s="7"/>
      <c r="N1096" s="7"/>
      <c r="O1096" s="10"/>
      <c r="P1096" s="26"/>
      <c r="Q1096" s="26"/>
      <c r="R1096" s="26"/>
      <c r="S1096" s="86"/>
      <c r="T1096" s="86"/>
    </row>
    <row r="1097" spans="4:20" x14ac:dyDescent="0.25">
      <c r="D1097" s="7"/>
      <c r="E1097" s="7"/>
      <c r="F1097" s="7"/>
      <c r="G1097" s="10"/>
      <c r="H1097" s="7"/>
      <c r="I1097" s="7"/>
      <c r="J1097" s="7"/>
      <c r="K1097" s="10"/>
      <c r="L1097" s="7"/>
      <c r="M1097" s="7"/>
      <c r="N1097" s="7"/>
      <c r="O1097" s="10"/>
      <c r="P1097" s="26"/>
      <c r="Q1097" s="26"/>
      <c r="R1097" s="26"/>
      <c r="S1097" s="86"/>
      <c r="T1097" s="86"/>
    </row>
    <row r="1098" spans="4:20" x14ac:dyDescent="0.25">
      <c r="D1098" s="7"/>
      <c r="E1098" s="7"/>
      <c r="F1098" s="7"/>
      <c r="G1098" s="10"/>
      <c r="H1098" s="7"/>
      <c r="I1098" s="7"/>
      <c r="J1098" s="7"/>
      <c r="K1098" s="10"/>
      <c r="L1098" s="7"/>
      <c r="M1098" s="7"/>
      <c r="N1098" s="7"/>
      <c r="O1098" s="10"/>
      <c r="P1098" s="26"/>
      <c r="Q1098" s="26"/>
      <c r="R1098" s="26"/>
      <c r="S1098" s="86"/>
      <c r="T1098" s="86"/>
    </row>
    <row r="1099" spans="4:20" x14ac:dyDescent="0.25">
      <c r="D1099" s="7"/>
      <c r="E1099" s="7"/>
      <c r="F1099" s="7"/>
      <c r="G1099" s="10"/>
      <c r="H1099" s="7"/>
      <c r="I1099" s="7"/>
      <c r="J1099" s="7"/>
      <c r="K1099" s="10"/>
      <c r="L1099" s="7"/>
      <c r="M1099" s="7"/>
      <c r="N1099" s="7"/>
      <c r="O1099" s="10"/>
      <c r="P1099" s="26"/>
      <c r="Q1099" s="26"/>
      <c r="R1099" s="26"/>
      <c r="S1099" s="86"/>
      <c r="T1099" s="86"/>
    </row>
    <row r="1100" spans="4:20" x14ac:dyDescent="0.25">
      <c r="D1100" s="7"/>
      <c r="E1100" s="7"/>
      <c r="F1100" s="7"/>
      <c r="G1100" s="10"/>
      <c r="H1100" s="7"/>
      <c r="I1100" s="7"/>
      <c r="J1100" s="7"/>
      <c r="K1100" s="10"/>
      <c r="L1100" s="7"/>
      <c r="M1100" s="7"/>
      <c r="N1100" s="7"/>
      <c r="O1100" s="10"/>
      <c r="P1100" s="26"/>
      <c r="Q1100" s="26"/>
      <c r="R1100" s="26"/>
      <c r="S1100" s="86"/>
      <c r="T1100" s="86"/>
    </row>
    <row r="1101" spans="4:20" x14ac:dyDescent="0.25">
      <c r="D1101" s="7"/>
      <c r="E1101" s="7"/>
      <c r="F1101" s="7"/>
      <c r="G1101" s="10"/>
      <c r="H1101" s="7"/>
      <c r="I1101" s="7"/>
      <c r="J1101" s="7"/>
      <c r="K1101" s="10"/>
      <c r="L1101" s="7"/>
      <c r="M1101" s="7"/>
      <c r="N1101" s="7"/>
      <c r="O1101" s="10"/>
      <c r="P1101" s="26"/>
      <c r="Q1101" s="26"/>
      <c r="R1101" s="26"/>
      <c r="S1101" s="86"/>
      <c r="T1101" s="86"/>
    </row>
    <row r="1102" spans="4:20" x14ac:dyDescent="0.25">
      <c r="D1102" s="7"/>
      <c r="E1102" s="7"/>
      <c r="F1102" s="7"/>
      <c r="G1102" s="10"/>
      <c r="H1102" s="7"/>
      <c r="I1102" s="7"/>
      <c r="J1102" s="7"/>
      <c r="K1102" s="10"/>
      <c r="L1102" s="7"/>
      <c r="M1102" s="7"/>
      <c r="N1102" s="7"/>
      <c r="O1102" s="10"/>
      <c r="P1102" s="26"/>
      <c r="Q1102" s="26"/>
      <c r="R1102" s="26"/>
      <c r="S1102" s="86"/>
      <c r="T1102" s="86"/>
    </row>
    <row r="1103" spans="4:20" x14ac:dyDescent="0.25">
      <c r="D1103" s="7"/>
      <c r="E1103" s="7"/>
      <c r="F1103" s="7"/>
      <c r="G1103" s="10"/>
      <c r="H1103" s="7"/>
      <c r="I1103" s="7"/>
      <c r="J1103" s="7"/>
      <c r="K1103" s="10"/>
      <c r="L1103" s="7"/>
      <c r="M1103" s="7"/>
      <c r="N1103" s="7"/>
      <c r="O1103" s="10"/>
      <c r="P1103" s="26"/>
      <c r="Q1103" s="26"/>
      <c r="R1103" s="26"/>
      <c r="S1103" s="86"/>
      <c r="T1103" s="86"/>
    </row>
    <row r="1104" spans="4:20" x14ac:dyDescent="0.25">
      <c r="D1104" s="7"/>
      <c r="E1104" s="7"/>
      <c r="F1104" s="7"/>
      <c r="G1104" s="10"/>
      <c r="H1104" s="7"/>
      <c r="I1104" s="7"/>
      <c r="J1104" s="7"/>
      <c r="K1104" s="10"/>
      <c r="L1104" s="7"/>
      <c r="M1104" s="7"/>
      <c r="N1104" s="7"/>
      <c r="O1104" s="10"/>
      <c r="P1104" s="26"/>
      <c r="Q1104" s="26"/>
      <c r="R1104" s="26"/>
      <c r="S1104" s="86"/>
      <c r="T1104" s="86"/>
    </row>
    <row r="1105" spans="4:20" x14ac:dyDescent="0.25">
      <c r="D1105" s="7"/>
      <c r="E1105" s="7"/>
      <c r="F1105" s="7"/>
      <c r="G1105" s="10"/>
      <c r="H1105" s="7"/>
      <c r="I1105" s="7"/>
      <c r="J1105" s="7"/>
      <c r="K1105" s="10"/>
      <c r="L1105" s="7"/>
      <c r="M1105" s="7"/>
      <c r="N1105" s="7"/>
      <c r="O1105" s="10"/>
      <c r="P1105" s="26"/>
      <c r="Q1105" s="26"/>
      <c r="R1105" s="26"/>
      <c r="S1105" s="86"/>
      <c r="T1105" s="86"/>
    </row>
    <row r="1106" spans="4:20" x14ac:dyDescent="0.25">
      <c r="D1106" s="7"/>
      <c r="E1106" s="7"/>
      <c r="F1106" s="7"/>
      <c r="G1106" s="10"/>
      <c r="H1106" s="7"/>
      <c r="I1106" s="7"/>
      <c r="J1106" s="7"/>
      <c r="K1106" s="10"/>
      <c r="L1106" s="7"/>
      <c r="M1106" s="7"/>
      <c r="N1106" s="7"/>
      <c r="O1106" s="10"/>
      <c r="P1106" s="26"/>
      <c r="Q1106" s="26"/>
      <c r="R1106" s="26"/>
      <c r="S1106" s="86"/>
      <c r="T1106" s="86"/>
    </row>
    <row r="1107" spans="4:20" x14ac:dyDescent="0.25">
      <c r="D1107" s="7"/>
      <c r="E1107" s="7"/>
      <c r="F1107" s="7"/>
      <c r="G1107" s="10"/>
      <c r="H1107" s="7"/>
      <c r="I1107" s="7"/>
      <c r="J1107" s="7"/>
      <c r="K1107" s="10"/>
      <c r="L1107" s="7"/>
      <c r="M1107" s="7"/>
      <c r="N1107" s="7"/>
      <c r="O1107" s="10"/>
      <c r="P1107" s="26"/>
      <c r="Q1107" s="26"/>
      <c r="R1107" s="26"/>
      <c r="S1107" s="86"/>
      <c r="T1107" s="86"/>
    </row>
    <row r="1108" spans="4:20" x14ac:dyDescent="0.25">
      <c r="D1108" s="7"/>
      <c r="E1108" s="7"/>
      <c r="F1108" s="7"/>
      <c r="G1108" s="10"/>
      <c r="H1108" s="7"/>
      <c r="I1108" s="7"/>
      <c r="J1108" s="7"/>
      <c r="K1108" s="10"/>
      <c r="L1108" s="7"/>
      <c r="M1108" s="7"/>
      <c r="N1108" s="7"/>
      <c r="O1108" s="10"/>
      <c r="P1108" s="26"/>
      <c r="Q1108" s="26"/>
      <c r="R1108" s="26"/>
      <c r="S1108" s="86"/>
      <c r="T1108" s="86"/>
    </row>
    <row r="1109" spans="4:20" x14ac:dyDescent="0.25">
      <c r="D1109" s="7"/>
      <c r="E1109" s="7"/>
      <c r="F1109" s="7"/>
      <c r="G1109" s="10"/>
      <c r="H1109" s="7"/>
      <c r="I1109" s="7"/>
      <c r="J1109" s="7"/>
      <c r="K1109" s="10"/>
      <c r="L1109" s="7"/>
      <c r="M1109" s="7"/>
      <c r="N1109" s="7"/>
      <c r="O1109" s="10"/>
      <c r="P1109" s="26"/>
      <c r="Q1109" s="26"/>
      <c r="R1109" s="26"/>
      <c r="S1109" s="86"/>
      <c r="T1109" s="86"/>
    </row>
    <row r="1110" spans="4:20" x14ac:dyDescent="0.25">
      <c r="D1110" s="7"/>
      <c r="E1110" s="7"/>
      <c r="F1110" s="7"/>
      <c r="G1110" s="10"/>
      <c r="H1110" s="7"/>
      <c r="I1110" s="7"/>
      <c r="J1110" s="7"/>
      <c r="K1110" s="10"/>
      <c r="L1110" s="7"/>
      <c r="M1110" s="7"/>
      <c r="N1110" s="7"/>
      <c r="O1110" s="10"/>
      <c r="P1110" s="26"/>
      <c r="Q1110" s="26"/>
      <c r="R1110" s="26"/>
      <c r="S1110" s="86"/>
      <c r="T1110" s="86"/>
    </row>
    <row r="1111" spans="4:20" x14ac:dyDescent="0.25">
      <c r="D1111" s="7"/>
      <c r="E1111" s="7"/>
      <c r="F1111" s="7"/>
      <c r="G1111" s="10"/>
      <c r="H1111" s="7"/>
      <c r="I1111" s="7"/>
      <c r="J1111" s="7"/>
      <c r="K1111" s="10"/>
      <c r="L1111" s="7"/>
      <c r="M1111" s="7"/>
      <c r="N1111" s="7"/>
      <c r="O1111" s="10"/>
      <c r="P1111" s="26"/>
      <c r="Q1111" s="26"/>
      <c r="R1111" s="26"/>
      <c r="S1111" s="86"/>
      <c r="T1111" s="86"/>
    </row>
    <row r="1112" spans="4:20" x14ac:dyDescent="0.25">
      <c r="D1112" s="7"/>
      <c r="E1112" s="7"/>
      <c r="F1112" s="7"/>
      <c r="G1112" s="10"/>
      <c r="H1112" s="7"/>
      <c r="I1112" s="7"/>
      <c r="J1112" s="7"/>
      <c r="K1112" s="10"/>
      <c r="L1112" s="7"/>
      <c r="M1112" s="7"/>
      <c r="N1112" s="7"/>
      <c r="O1112" s="10"/>
      <c r="P1112" s="26"/>
      <c r="Q1112" s="26"/>
      <c r="R1112" s="26"/>
      <c r="S1112" s="86"/>
      <c r="T1112" s="86"/>
    </row>
    <row r="1113" spans="4:20" x14ac:dyDescent="0.25">
      <c r="D1113" s="7"/>
      <c r="E1113" s="7"/>
      <c r="F1113" s="7"/>
      <c r="G1113" s="10"/>
      <c r="H1113" s="7"/>
      <c r="I1113" s="7"/>
      <c r="J1113" s="7"/>
      <c r="K1113" s="10"/>
      <c r="L1113" s="7"/>
      <c r="M1113" s="7"/>
      <c r="N1113" s="7"/>
      <c r="O1113" s="10"/>
      <c r="P1113" s="26"/>
      <c r="Q1113" s="26"/>
      <c r="R1113" s="26"/>
      <c r="S1113" s="86"/>
      <c r="T1113" s="86"/>
    </row>
    <row r="1114" spans="4:20" x14ac:dyDescent="0.25">
      <c r="D1114" s="7"/>
      <c r="E1114" s="7"/>
      <c r="F1114" s="7"/>
      <c r="G1114" s="10"/>
      <c r="H1114" s="7"/>
      <c r="I1114" s="7"/>
      <c r="J1114" s="7"/>
      <c r="K1114" s="10"/>
      <c r="L1114" s="7"/>
      <c r="M1114" s="7"/>
      <c r="N1114" s="7"/>
      <c r="O1114" s="10"/>
      <c r="P1114" s="26"/>
      <c r="Q1114" s="26"/>
      <c r="R1114" s="26"/>
      <c r="S1114" s="86"/>
      <c r="T1114" s="86"/>
    </row>
    <row r="1115" spans="4:20" x14ac:dyDescent="0.25">
      <c r="D1115" s="7"/>
      <c r="E1115" s="7"/>
      <c r="F1115" s="7"/>
      <c r="G1115" s="10"/>
      <c r="H1115" s="7"/>
      <c r="I1115" s="7"/>
      <c r="J1115" s="7"/>
      <c r="K1115" s="10"/>
      <c r="L1115" s="7"/>
      <c r="M1115" s="7"/>
      <c r="N1115" s="7"/>
      <c r="O1115" s="10"/>
      <c r="P1115" s="26"/>
      <c r="Q1115" s="26"/>
      <c r="R1115" s="26"/>
      <c r="S1115" s="86"/>
      <c r="T1115" s="86"/>
    </row>
    <row r="1116" spans="4:20" x14ac:dyDescent="0.25">
      <c r="D1116" s="7"/>
      <c r="E1116" s="7"/>
      <c r="F1116" s="7"/>
      <c r="G1116" s="10"/>
      <c r="H1116" s="7"/>
      <c r="I1116" s="7"/>
      <c r="J1116" s="7"/>
      <c r="K1116" s="10"/>
      <c r="L1116" s="7"/>
      <c r="M1116" s="7"/>
      <c r="N1116" s="7"/>
      <c r="O1116" s="10"/>
      <c r="P1116" s="26"/>
      <c r="Q1116" s="26"/>
      <c r="R1116" s="26"/>
      <c r="S1116" s="86"/>
      <c r="T1116" s="86"/>
    </row>
    <row r="1117" spans="4:20" x14ac:dyDescent="0.25">
      <c r="D1117" s="7"/>
      <c r="E1117" s="7"/>
      <c r="F1117" s="7"/>
      <c r="G1117" s="10"/>
      <c r="H1117" s="7"/>
      <c r="I1117" s="7"/>
      <c r="J1117" s="7"/>
      <c r="K1117" s="10"/>
      <c r="L1117" s="7"/>
      <c r="M1117" s="7"/>
      <c r="N1117" s="7"/>
      <c r="O1117" s="10"/>
      <c r="P1117" s="26"/>
      <c r="Q1117" s="26"/>
      <c r="R1117" s="26"/>
      <c r="S1117" s="86"/>
      <c r="T1117" s="86"/>
    </row>
    <row r="1118" spans="4:20" x14ac:dyDescent="0.25">
      <c r="D1118" s="7"/>
      <c r="E1118" s="7"/>
      <c r="F1118" s="7"/>
      <c r="G1118" s="10"/>
      <c r="H1118" s="7"/>
      <c r="I1118" s="7"/>
      <c r="J1118" s="7"/>
      <c r="K1118" s="10"/>
      <c r="L1118" s="7"/>
      <c r="M1118" s="7"/>
      <c r="N1118" s="7"/>
      <c r="O1118" s="10"/>
      <c r="P1118" s="26"/>
      <c r="Q1118" s="26"/>
      <c r="R1118" s="26"/>
      <c r="S1118" s="86"/>
      <c r="T1118" s="86"/>
    </row>
    <row r="1119" spans="4:20" x14ac:dyDescent="0.25">
      <c r="D1119" s="7"/>
      <c r="E1119" s="7"/>
      <c r="F1119" s="7"/>
      <c r="G1119" s="10"/>
      <c r="H1119" s="7"/>
      <c r="I1119" s="7"/>
      <c r="J1119" s="7"/>
      <c r="K1119" s="10"/>
      <c r="L1119" s="7"/>
      <c r="M1119" s="7"/>
      <c r="N1119" s="7"/>
      <c r="O1119" s="10"/>
      <c r="P1119" s="26"/>
      <c r="Q1119" s="26"/>
      <c r="R1119" s="26"/>
      <c r="S1119" s="86"/>
      <c r="T1119" s="86"/>
    </row>
    <row r="1302" ht="17.25" customHeight="1" x14ac:dyDescent="0.25"/>
  </sheetData>
  <mergeCells count="140">
    <mergeCell ref="C683:C684"/>
    <mergeCell ref="D683:G683"/>
    <mergeCell ref="H683:K683"/>
    <mergeCell ref="L683:O683"/>
    <mergeCell ref="P683:S683"/>
    <mergeCell ref="T683:T684"/>
    <mergeCell ref="C706:T706"/>
    <mergeCell ref="D707:G707"/>
    <mergeCell ref="H707:K707"/>
    <mergeCell ref="L707:O707"/>
    <mergeCell ref="P707:S707"/>
    <mergeCell ref="T707:T708"/>
    <mergeCell ref="C707:C708"/>
    <mergeCell ref="C655:T655"/>
    <mergeCell ref="D656:G656"/>
    <mergeCell ref="H656:K656"/>
    <mergeCell ref="L656:O656"/>
    <mergeCell ref="P656:S656"/>
    <mergeCell ref="T656:T657"/>
    <mergeCell ref="C656:C657"/>
    <mergeCell ref="C682:T682"/>
    <mergeCell ref="C618:T618"/>
    <mergeCell ref="D619:G619"/>
    <mergeCell ref="H619:K619"/>
    <mergeCell ref="L619:O619"/>
    <mergeCell ref="P619:S619"/>
    <mergeCell ref="T619:T620"/>
    <mergeCell ref="C576:T576"/>
    <mergeCell ref="D577:G577"/>
    <mergeCell ref="H577:K577"/>
    <mergeCell ref="L577:O577"/>
    <mergeCell ref="P577:S577"/>
    <mergeCell ref="T577:T578"/>
    <mergeCell ref="C577:C578"/>
    <mergeCell ref="C619:C620"/>
    <mergeCell ref="C539:T539"/>
    <mergeCell ref="D540:G540"/>
    <mergeCell ref="H540:K540"/>
    <mergeCell ref="L540:O540"/>
    <mergeCell ref="P540:S540"/>
    <mergeCell ref="T540:T541"/>
    <mergeCell ref="C500:T500"/>
    <mergeCell ref="D501:G501"/>
    <mergeCell ref="H501:K501"/>
    <mergeCell ref="L501:O501"/>
    <mergeCell ref="P501:S501"/>
    <mergeCell ref="T501:T502"/>
    <mergeCell ref="C501:C502"/>
    <mergeCell ref="C540:C541"/>
    <mergeCell ref="C466:T466"/>
    <mergeCell ref="D467:G467"/>
    <mergeCell ref="H467:K467"/>
    <mergeCell ref="L467:O467"/>
    <mergeCell ref="P467:S467"/>
    <mergeCell ref="T467:T468"/>
    <mergeCell ref="C427:T427"/>
    <mergeCell ref="D428:G428"/>
    <mergeCell ref="H428:K428"/>
    <mergeCell ref="L428:O428"/>
    <mergeCell ref="P428:S428"/>
    <mergeCell ref="T428:T429"/>
    <mergeCell ref="C428:C429"/>
    <mergeCell ref="C467:C468"/>
    <mergeCell ref="C388:T388"/>
    <mergeCell ref="D389:G389"/>
    <mergeCell ref="H389:K389"/>
    <mergeCell ref="L389:O389"/>
    <mergeCell ref="P389:S389"/>
    <mergeCell ref="T389:T390"/>
    <mergeCell ref="C350:T350"/>
    <mergeCell ref="D351:G351"/>
    <mergeCell ref="H351:K351"/>
    <mergeCell ref="L351:O351"/>
    <mergeCell ref="P351:S351"/>
    <mergeCell ref="T351:T352"/>
    <mergeCell ref="C351:C352"/>
    <mergeCell ref="C389:C390"/>
    <mergeCell ref="C311:T311"/>
    <mergeCell ref="D312:G312"/>
    <mergeCell ref="H312:K312"/>
    <mergeCell ref="L312:O312"/>
    <mergeCell ref="P312:S312"/>
    <mergeCell ref="T312:T313"/>
    <mergeCell ref="C275:T275"/>
    <mergeCell ref="D276:G276"/>
    <mergeCell ref="H276:K276"/>
    <mergeCell ref="L276:O276"/>
    <mergeCell ref="P276:S276"/>
    <mergeCell ref="T276:T277"/>
    <mergeCell ref="C276:C277"/>
    <mergeCell ref="C312:C313"/>
    <mergeCell ref="C233:T233"/>
    <mergeCell ref="D234:G234"/>
    <mergeCell ref="H234:K234"/>
    <mergeCell ref="L234:O234"/>
    <mergeCell ref="P234:S234"/>
    <mergeCell ref="T234:T235"/>
    <mergeCell ref="C200:T200"/>
    <mergeCell ref="D201:G201"/>
    <mergeCell ref="H201:K201"/>
    <mergeCell ref="L201:O201"/>
    <mergeCell ref="P201:S201"/>
    <mergeCell ref="T201:T202"/>
    <mergeCell ref="C201:C202"/>
    <mergeCell ref="C234:C235"/>
    <mergeCell ref="C175:T175"/>
    <mergeCell ref="D176:G176"/>
    <mergeCell ref="H176:K176"/>
    <mergeCell ref="L176:O176"/>
    <mergeCell ref="P176:S176"/>
    <mergeCell ref="T176:T177"/>
    <mergeCell ref="C147:T147"/>
    <mergeCell ref="D148:G148"/>
    <mergeCell ref="H148:K148"/>
    <mergeCell ref="L148:O148"/>
    <mergeCell ref="P148:S148"/>
    <mergeCell ref="T148:T149"/>
    <mergeCell ref="C148:C149"/>
    <mergeCell ref="C176:C177"/>
    <mergeCell ref="D118:G118"/>
    <mergeCell ref="H118:K118"/>
    <mergeCell ref="L118:O118"/>
    <mergeCell ref="P118:S118"/>
    <mergeCell ref="T118:T119"/>
    <mergeCell ref="C62:T62"/>
    <mergeCell ref="D63:G63"/>
    <mergeCell ref="H63:K63"/>
    <mergeCell ref="L63:O63"/>
    <mergeCell ref="P63:S63"/>
    <mergeCell ref="T63:T64"/>
    <mergeCell ref="C118:C119"/>
    <mergeCell ref="C4:T4"/>
    <mergeCell ref="T5:T6"/>
    <mergeCell ref="D5:G5"/>
    <mergeCell ref="H5:K5"/>
    <mergeCell ref="L5:O5"/>
    <mergeCell ref="P5:S5"/>
    <mergeCell ref="C5:C6"/>
    <mergeCell ref="C63:C64"/>
    <mergeCell ref="C117:T117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321"/>
  <sheetViews>
    <sheetView showGridLines="0" view="pageLayout" topLeftCell="A25" zoomScaleNormal="50" zoomScaleSheetLayoutView="85" workbookViewId="0">
      <selection activeCell="E2" sqref="E2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11" width="11.42578125" customWidth="1"/>
    <col min="12" max="12" width="15" customWidth="1"/>
    <col min="13" max="13" width="17.85546875" customWidth="1"/>
    <col min="14" max="14" width="13.42578125" customWidth="1"/>
    <col min="15" max="15" width="11.42578125" customWidth="1"/>
    <col min="16" max="16" width="16.5703125" customWidth="1"/>
    <col min="17" max="17" width="11.42578125" customWidth="1"/>
    <col min="19" max="19" width="26.85546875" bestFit="1" customWidth="1"/>
  </cols>
  <sheetData>
    <row r="6" spans="2:19" ht="15.75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2:19" ht="16.5" thickBot="1" x14ac:dyDescent="0.3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2:19" ht="15.75" x14ac:dyDescent="0.25">
      <c r="B8" s="104" t="s">
        <v>98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6"/>
    </row>
    <row r="9" spans="2:19" ht="15.75" x14ac:dyDescent="0.25">
      <c r="B9" s="102" t="s">
        <v>1</v>
      </c>
      <c r="C9" s="99" t="s">
        <v>2</v>
      </c>
      <c r="D9" s="99"/>
      <c r="E9" s="99"/>
      <c r="F9" s="99"/>
      <c r="G9" s="99" t="s">
        <v>3</v>
      </c>
      <c r="H9" s="99"/>
      <c r="I9" s="99"/>
      <c r="J9" s="99"/>
      <c r="K9" s="99" t="s">
        <v>4</v>
      </c>
      <c r="L9" s="99"/>
      <c r="M9" s="99"/>
      <c r="N9" s="99"/>
      <c r="O9" s="99" t="s">
        <v>5</v>
      </c>
      <c r="P9" s="99"/>
      <c r="Q9" s="99"/>
      <c r="R9" s="99"/>
      <c r="S9" s="100" t="s">
        <v>6</v>
      </c>
    </row>
    <row r="10" spans="2:19" ht="16.5" thickBot="1" x14ac:dyDescent="0.3">
      <c r="B10" s="103"/>
      <c r="C10" s="50" t="s">
        <v>7</v>
      </c>
      <c r="D10" s="50" t="s">
        <v>8</v>
      </c>
      <c r="E10" s="50" t="s">
        <v>9</v>
      </c>
      <c r="F10" s="50" t="s">
        <v>10</v>
      </c>
      <c r="G10" s="50" t="s">
        <v>11</v>
      </c>
      <c r="H10" s="50" t="s">
        <v>12</v>
      </c>
      <c r="I10" s="50" t="s">
        <v>13</v>
      </c>
      <c r="J10" s="50" t="s">
        <v>14</v>
      </c>
      <c r="K10" s="50" t="s">
        <v>15</v>
      </c>
      <c r="L10" s="50" t="s">
        <v>16</v>
      </c>
      <c r="M10" s="50" t="s">
        <v>17</v>
      </c>
      <c r="N10" s="50" t="s">
        <v>18</v>
      </c>
      <c r="O10" s="50" t="s">
        <v>19</v>
      </c>
      <c r="P10" s="50" t="s">
        <v>20</v>
      </c>
      <c r="Q10" s="50" t="s">
        <v>21</v>
      </c>
      <c r="R10" s="50" t="s">
        <v>22</v>
      </c>
      <c r="S10" s="101"/>
    </row>
    <row r="11" spans="2:19" s="40" customFormat="1" ht="15.75" x14ac:dyDescent="0.25">
      <c r="B11" s="31" t="s">
        <v>99</v>
      </c>
      <c r="C11" s="25">
        <v>10</v>
      </c>
      <c r="D11" s="25">
        <v>3</v>
      </c>
      <c r="E11" s="25">
        <v>27</v>
      </c>
      <c r="F11" s="23">
        <f t="shared" ref="F11:F15" si="0">E11+D11+C11</f>
        <v>40</v>
      </c>
      <c r="G11" s="25">
        <v>295</v>
      </c>
      <c r="H11" s="25">
        <v>330</v>
      </c>
      <c r="I11" s="25">
        <v>75</v>
      </c>
      <c r="J11" s="23">
        <f>G11+H11+I11</f>
        <v>700</v>
      </c>
      <c r="K11" s="25">
        <v>86</v>
      </c>
      <c r="L11" s="25">
        <v>45</v>
      </c>
      <c r="M11" s="25">
        <v>26</v>
      </c>
      <c r="N11" s="23">
        <f>SUM(K11:M11)</f>
        <v>157</v>
      </c>
      <c r="O11" s="25">
        <v>167</v>
      </c>
      <c r="P11" s="25">
        <v>175</v>
      </c>
      <c r="Q11" s="25">
        <v>12</v>
      </c>
      <c r="R11" s="23">
        <f>SUM(O11:Q11)</f>
        <v>354</v>
      </c>
      <c r="S11" s="23">
        <f>R11+N11+J11+F11</f>
        <v>1251</v>
      </c>
    </row>
    <row r="12" spans="2:19" s="40" customFormat="1" ht="15.75" x14ac:dyDescent="0.25">
      <c r="B12" s="5" t="s">
        <v>100</v>
      </c>
      <c r="C12" s="22">
        <v>9340</v>
      </c>
      <c r="D12" s="22">
        <v>6123</v>
      </c>
      <c r="E12" s="22">
        <v>6854</v>
      </c>
      <c r="F12" s="34">
        <f t="shared" si="0"/>
        <v>22317</v>
      </c>
      <c r="G12" s="22">
        <v>5986</v>
      </c>
      <c r="H12" s="22">
        <v>6230</v>
      </c>
      <c r="I12" s="22">
        <v>6573</v>
      </c>
      <c r="J12" s="34">
        <f>G12+H12+I12</f>
        <v>18789</v>
      </c>
      <c r="K12" s="22">
        <v>6654</v>
      </c>
      <c r="L12" s="22">
        <v>6239</v>
      </c>
      <c r="M12" s="22">
        <v>6317</v>
      </c>
      <c r="N12" s="23">
        <f t="shared" ref="N12:N15" si="1">SUM(K12:M12)</f>
        <v>19210</v>
      </c>
      <c r="O12" s="22">
        <v>6121</v>
      </c>
      <c r="P12" s="22">
        <v>5122</v>
      </c>
      <c r="Q12" s="22">
        <v>6230</v>
      </c>
      <c r="R12" s="23">
        <f t="shared" ref="R12:R15" si="2">SUM(O12:Q12)</f>
        <v>17473</v>
      </c>
      <c r="S12" s="34">
        <f t="shared" ref="S12:S15" si="3">R12+N12+J12+F12</f>
        <v>77789</v>
      </c>
    </row>
    <row r="13" spans="2:19" s="40" customFormat="1" ht="15.75" x14ac:dyDescent="0.25">
      <c r="B13" s="5" t="s">
        <v>101</v>
      </c>
      <c r="C13" s="22">
        <v>2</v>
      </c>
      <c r="D13" s="22">
        <v>0</v>
      </c>
      <c r="E13" s="22">
        <v>0</v>
      </c>
      <c r="F13" s="34">
        <f t="shared" si="0"/>
        <v>2</v>
      </c>
      <c r="G13" s="22">
        <v>0</v>
      </c>
      <c r="H13" s="22">
        <v>0</v>
      </c>
      <c r="I13" s="22">
        <v>0</v>
      </c>
      <c r="J13" s="34">
        <f>G13+H13+I13</f>
        <v>0</v>
      </c>
      <c r="K13" s="22">
        <v>2</v>
      </c>
      <c r="L13" s="22">
        <v>1</v>
      </c>
      <c r="M13" s="22">
        <v>1</v>
      </c>
      <c r="N13" s="23">
        <f t="shared" si="1"/>
        <v>4</v>
      </c>
      <c r="O13" s="22">
        <v>1</v>
      </c>
      <c r="P13" s="22">
        <v>2</v>
      </c>
      <c r="Q13" s="22">
        <v>1</v>
      </c>
      <c r="R13" s="23">
        <f t="shared" si="2"/>
        <v>4</v>
      </c>
      <c r="S13" s="34">
        <f t="shared" si="3"/>
        <v>10</v>
      </c>
    </row>
    <row r="14" spans="2:19" ht="15.75" x14ac:dyDescent="0.25">
      <c r="B14" s="5" t="s">
        <v>102</v>
      </c>
      <c r="C14" s="22">
        <v>54</v>
      </c>
      <c r="D14" s="22">
        <v>16</v>
      </c>
      <c r="E14" s="22">
        <v>7</v>
      </c>
      <c r="F14" s="34">
        <f t="shared" si="0"/>
        <v>77</v>
      </c>
      <c r="G14" s="22">
        <v>39</v>
      </c>
      <c r="H14" s="22">
        <v>2</v>
      </c>
      <c r="I14" s="22">
        <v>45</v>
      </c>
      <c r="J14" s="34">
        <f>G14+H14+I14</f>
        <v>86</v>
      </c>
      <c r="K14" s="22">
        <v>19</v>
      </c>
      <c r="L14" s="22">
        <v>16</v>
      </c>
      <c r="M14" s="22">
        <v>23</v>
      </c>
      <c r="N14" s="23">
        <f t="shared" si="1"/>
        <v>58</v>
      </c>
      <c r="O14" s="22">
        <v>79</v>
      </c>
      <c r="P14" s="22">
        <v>9</v>
      </c>
      <c r="Q14" s="22">
        <v>12</v>
      </c>
      <c r="R14" s="23">
        <f t="shared" si="2"/>
        <v>100</v>
      </c>
      <c r="S14" s="34">
        <f t="shared" si="3"/>
        <v>321</v>
      </c>
    </row>
    <row r="15" spans="2:19" ht="15.75" x14ac:dyDescent="0.25">
      <c r="B15" s="5" t="s">
        <v>103</v>
      </c>
      <c r="C15" s="22">
        <v>0</v>
      </c>
      <c r="D15" s="22">
        <v>0</v>
      </c>
      <c r="E15" s="22">
        <v>11714</v>
      </c>
      <c r="F15" s="34">
        <f t="shared" si="0"/>
        <v>11714</v>
      </c>
      <c r="G15" s="22">
        <v>6991</v>
      </c>
      <c r="H15" s="22">
        <v>0</v>
      </c>
      <c r="I15" s="22">
        <v>0</v>
      </c>
      <c r="J15" s="34">
        <f>G15+H15+I15</f>
        <v>6991</v>
      </c>
      <c r="K15" s="22">
        <v>0</v>
      </c>
      <c r="L15" s="22">
        <v>0</v>
      </c>
      <c r="M15" s="22">
        <v>0</v>
      </c>
      <c r="N15" s="23">
        <f t="shared" si="1"/>
        <v>0</v>
      </c>
      <c r="O15" s="22">
        <v>0</v>
      </c>
      <c r="P15" s="22">
        <v>639</v>
      </c>
      <c r="Q15" s="22">
        <v>18071</v>
      </c>
      <c r="R15" s="23">
        <f t="shared" si="2"/>
        <v>18710</v>
      </c>
      <c r="S15" s="34">
        <f t="shared" si="3"/>
        <v>37415</v>
      </c>
    </row>
    <row r="16" spans="2:19" ht="15.75" x14ac:dyDescent="0.25">
      <c r="B16" s="55" t="s">
        <v>6</v>
      </c>
      <c r="C16" s="34">
        <f t="shared" ref="C16:S16" si="4">SUM(C11:C15)</f>
        <v>9406</v>
      </c>
      <c r="D16" s="34">
        <f t="shared" si="4"/>
        <v>6142</v>
      </c>
      <c r="E16" s="34">
        <f t="shared" si="4"/>
        <v>18602</v>
      </c>
      <c r="F16" s="34">
        <f t="shared" si="4"/>
        <v>34150</v>
      </c>
      <c r="G16" s="34">
        <f t="shared" si="4"/>
        <v>13311</v>
      </c>
      <c r="H16" s="34">
        <f t="shared" si="4"/>
        <v>6562</v>
      </c>
      <c r="I16" s="34">
        <f t="shared" si="4"/>
        <v>6693</v>
      </c>
      <c r="J16" s="34">
        <f t="shared" si="4"/>
        <v>26566</v>
      </c>
      <c r="K16" s="34">
        <f t="shared" si="4"/>
        <v>6761</v>
      </c>
      <c r="L16" s="34">
        <f t="shared" si="4"/>
        <v>6301</v>
      </c>
      <c r="M16" s="34">
        <f t="shared" si="4"/>
        <v>6367</v>
      </c>
      <c r="N16" s="34">
        <f t="shared" si="4"/>
        <v>19429</v>
      </c>
      <c r="O16" s="34">
        <f t="shared" si="4"/>
        <v>6368</v>
      </c>
      <c r="P16" s="34">
        <f t="shared" si="4"/>
        <v>5947</v>
      </c>
      <c r="Q16" s="34">
        <f t="shared" si="4"/>
        <v>24326</v>
      </c>
      <c r="R16" s="34">
        <f t="shared" si="4"/>
        <v>36641</v>
      </c>
      <c r="S16" s="34">
        <f t="shared" si="4"/>
        <v>116786</v>
      </c>
    </row>
    <row r="17" spans="2:19" ht="15.75" x14ac:dyDescent="0.25">
      <c r="B17" s="95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spans="2:19" ht="15.75" x14ac:dyDescent="0.25">
      <c r="B18" s="95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spans="2:19" ht="15.75" x14ac:dyDescent="0.25">
      <c r="B19" s="95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spans="2:19" ht="15.75" x14ac:dyDescent="0.25">
      <c r="B20" s="95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spans="2:19" ht="15.75" x14ac:dyDescent="0.25">
      <c r="B21" s="95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spans="2:19" ht="15.75" x14ac:dyDescent="0.25">
      <c r="B22" s="95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spans="2:19" ht="15.75" x14ac:dyDescent="0.25">
      <c r="B23" s="95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</row>
    <row r="24" spans="2:19" ht="15.75" x14ac:dyDescent="0.25">
      <c r="B24" s="95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spans="2:19" ht="15.75" x14ac:dyDescent="0.25">
      <c r="B25" s="95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</row>
    <row r="26" spans="2:19" ht="15.75" x14ac:dyDescent="0.25">
      <c r="B26" s="95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spans="2:19" ht="15.75" x14ac:dyDescent="0.25">
      <c r="B27" s="95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spans="2:19" ht="15.75" x14ac:dyDescent="0.25"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2:19" ht="15.75" x14ac:dyDescent="0.25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2:19" ht="15.75" x14ac:dyDescent="0.25"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2:19" ht="15.75" x14ac:dyDescent="0.25"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2:19" ht="15.75" x14ac:dyDescent="0.25"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2:19" ht="15.75" x14ac:dyDescent="0.25"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19" ht="15.75" x14ac:dyDescent="0.25">
      <c r="B34" s="109" t="s">
        <v>104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4"/>
      <c r="N34" s="4"/>
      <c r="O34" s="4"/>
      <c r="P34" s="4"/>
      <c r="Q34" s="4"/>
      <c r="R34" s="4"/>
      <c r="S34" s="4"/>
    </row>
    <row r="35" spans="2:19" ht="15.75" x14ac:dyDescent="0.25">
      <c r="B35" s="107" t="s">
        <v>105</v>
      </c>
      <c r="C35" s="99" t="s">
        <v>2</v>
      </c>
      <c r="D35" s="99"/>
      <c r="E35" s="99" t="s">
        <v>3</v>
      </c>
      <c r="F35" s="99"/>
      <c r="G35" s="99" t="s">
        <v>4</v>
      </c>
      <c r="H35" s="99"/>
      <c r="I35" s="99" t="s">
        <v>5</v>
      </c>
      <c r="J35" s="99"/>
      <c r="K35" s="107" t="s">
        <v>6</v>
      </c>
      <c r="L35" s="107"/>
      <c r="M35" s="4"/>
      <c r="N35" s="4"/>
      <c r="O35" s="4"/>
      <c r="P35" s="4"/>
      <c r="Q35" s="4"/>
      <c r="R35" s="4"/>
      <c r="S35" s="4"/>
    </row>
    <row r="36" spans="2:19" ht="15.75" x14ac:dyDescent="0.25">
      <c r="B36" s="107"/>
      <c r="C36" s="99" t="s">
        <v>106</v>
      </c>
      <c r="D36" s="99"/>
      <c r="E36" s="99" t="s">
        <v>106</v>
      </c>
      <c r="F36" s="99"/>
      <c r="G36" s="99" t="s">
        <v>106</v>
      </c>
      <c r="H36" s="99"/>
      <c r="I36" s="99" t="s">
        <v>106</v>
      </c>
      <c r="J36" s="99"/>
      <c r="K36" s="107"/>
      <c r="L36" s="107"/>
      <c r="M36" s="4"/>
      <c r="N36" s="4"/>
      <c r="O36" s="4"/>
      <c r="P36" s="4"/>
      <c r="Q36" s="4"/>
      <c r="R36" s="4"/>
      <c r="S36" s="4"/>
    </row>
    <row r="37" spans="2:19" ht="15.75" x14ac:dyDescent="0.25">
      <c r="B37" s="5" t="s">
        <v>107</v>
      </c>
      <c r="C37" s="110">
        <v>7444</v>
      </c>
      <c r="D37" s="111"/>
      <c r="E37" s="110">
        <v>5031</v>
      </c>
      <c r="F37" s="111"/>
      <c r="G37" s="116"/>
      <c r="H37" s="116"/>
      <c r="I37" s="116"/>
      <c r="J37" s="116"/>
      <c r="K37" s="118">
        <f t="shared" ref="K37:K47" si="5">+SUM(C37:J37)</f>
        <v>12475</v>
      </c>
      <c r="L37" s="118"/>
      <c r="M37" s="4"/>
      <c r="N37" s="4"/>
      <c r="O37" s="4"/>
      <c r="P37" s="4"/>
      <c r="Q37" s="4"/>
      <c r="R37" s="4"/>
      <c r="S37" s="4"/>
    </row>
    <row r="38" spans="2:19" ht="15.75" x14ac:dyDescent="0.25">
      <c r="B38" s="5" t="s">
        <v>108</v>
      </c>
      <c r="C38" s="110">
        <v>1422</v>
      </c>
      <c r="D38" s="111"/>
      <c r="E38" s="112">
        <v>679</v>
      </c>
      <c r="F38" s="113"/>
      <c r="G38" s="116"/>
      <c r="H38" s="116"/>
      <c r="I38" s="116"/>
      <c r="J38" s="116"/>
      <c r="K38" s="118">
        <f t="shared" si="5"/>
        <v>2101</v>
      </c>
      <c r="L38" s="118"/>
      <c r="M38" s="4"/>
      <c r="N38" s="4"/>
      <c r="O38" s="4"/>
      <c r="P38" s="4"/>
      <c r="Q38" s="4"/>
      <c r="R38" s="4"/>
      <c r="S38" s="4"/>
    </row>
    <row r="39" spans="2:19" ht="15.75" x14ac:dyDescent="0.25">
      <c r="B39" s="5" t="s">
        <v>109</v>
      </c>
      <c r="C39" s="26"/>
      <c r="D39" s="26">
        <v>0</v>
      </c>
      <c r="E39" s="114">
        <v>0</v>
      </c>
      <c r="F39" s="115"/>
      <c r="G39" s="116"/>
      <c r="H39" s="116"/>
      <c r="I39" s="116"/>
      <c r="J39" s="116"/>
      <c r="K39" s="118">
        <f t="shared" si="5"/>
        <v>0</v>
      </c>
      <c r="L39" s="118"/>
      <c r="M39" s="4"/>
      <c r="N39" s="4"/>
      <c r="O39" s="4"/>
      <c r="P39" s="4"/>
      <c r="Q39" s="4"/>
      <c r="R39" s="4"/>
      <c r="S39" s="4"/>
    </row>
    <row r="40" spans="2:19" ht="15.75" x14ac:dyDescent="0.25">
      <c r="B40" s="5" t="s">
        <v>110</v>
      </c>
      <c r="C40" s="112">
        <v>53</v>
      </c>
      <c r="D40" s="113"/>
      <c r="E40" s="112">
        <v>35</v>
      </c>
      <c r="F40" s="113"/>
      <c r="G40" s="116"/>
      <c r="H40" s="116"/>
      <c r="I40" s="116"/>
      <c r="J40" s="116"/>
      <c r="K40" s="118">
        <f t="shared" si="5"/>
        <v>88</v>
      </c>
      <c r="L40" s="118"/>
      <c r="M40" s="4"/>
      <c r="N40" s="4"/>
      <c r="O40" s="4"/>
      <c r="P40" s="4"/>
      <c r="Q40" s="4"/>
      <c r="R40" s="4"/>
      <c r="S40" s="4"/>
    </row>
    <row r="41" spans="2:19" ht="15.75" x14ac:dyDescent="0.25">
      <c r="B41" s="5" t="s">
        <v>111</v>
      </c>
      <c r="C41" s="110">
        <v>1595</v>
      </c>
      <c r="D41" s="111"/>
      <c r="E41" s="112">
        <v>228</v>
      </c>
      <c r="F41" s="113"/>
      <c r="G41" s="116"/>
      <c r="H41" s="116"/>
      <c r="I41" s="116"/>
      <c r="J41" s="116"/>
      <c r="K41" s="118">
        <f t="shared" si="5"/>
        <v>1823</v>
      </c>
      <c r="L41" s="118"/>
      <c r="M41" s="4"/>
      <c r="N41" s="4"/>
      <c r="O41" s="4"/>
      <c r="P41" s="4"/>
      <c r="Q41" s="4"/>
      <c r="R41" s="4"/>
      <c r="S41" s="4"/>
    </row>
    <row r="42" spans="2:19" ht="15.75" x14ac:dyDescent="0.25">
      <c r="B42" s="5" t="s">
        <v>112</v>
      </c>
      <c r="C42" s="112">
        <v>191</v>
      </c>
      <c r="D42" s="113"/>
      <c r="E42" s="112">
        <v>191</v>
      </c>
      <c r="F42" s="113"/>
      <c r="G42" s="116"/>
      <c r="H42" s="116"/>
      <c r="I42" s="116"/>
      <c r="J42" s="116"/>
      <c r="K42" s="118">
        <f t="shared" si="5"/>
        <v>382</v>
      </c>
      <c r="L42" s="118"/>
      <c r="M42" s="4"/>
      <c r="N42" s="4"/>
      <c r="O42" s="4"/>
      <c r="P42" s="4"/>
      <c r="Q42" s="4"/>
      <c r="R42" s="4"/>
      <c r="S42" s="4"/>
    </row>
    <row r="43" spans="2:19" ht="15.75" x14ac:dyDescent="0.25">
      <c r="B43" s="5" t="s">
        <v>113</v>
      </c>
      <c r="C43" s="116">
        <v>0</v>
      </c>
      <c r="D43" s="116"/>
      <c r="E43" s="114">
        <v>0</v>
      </c>
      <c r="F43" s="115"/>
      <c r="G43" s="116"/>
      <c r="H43" s="116"/>
      <c r="I43" s="116"/>
      <c r="J43" s="116"/>
      <c r="K43" s="118">
        <f t="shared" si="5"/>
        <v>0</v>
      </c>
      <c r="L43" s="118"/>
      <c r="M43" s="4"/>
      <c r="N43" s="4"/>
      <c r="O43" s="4"/>
      <c r="P43" s="4"/>
      <c r="Q43" s="4"/>
      <c r="R43" s="4"/>
      <c r="S43" s="4"/>
    </row>
    <row r="44" spans="2:19" ht="15.75" x14ac:dyDescent="0.25">
      <c r="B44" s="5" t="s">
        <v>114</v>
      </c>
      <c r="C44" s="112">
        <v>248</v>
      </c>
      <c r="D44" s="113"/>
      <c r="E44" s="112">
        <v>96</v>
      </c>
      <c r="F44" s="113"/>
      <c r="G44" s="116"/>
      <c r="H44" s="116"/>
      <c r="I44" s="116"/>
      <c r="J44" s="116"/>
      <c r="K44" s="118">
        <f t="shared" si="5"/>
        <v>344</v>
      </c>
      <c r="L44" s="118"/>
      <c r="M44" s="4"/>
      <c r="N44" s="4"/>
      <c r="O44" s="4"/>
      <c r="P44" s="4"/>
      <c r="Q44" s="4"/>
      <c r="R44" s="4"/>
      <c r="S44" s="4"/>
    </row>
    <row r="45" spans="2:19" ht="15.75" x14ac:dyDescent="0.25">
      <c r="B45" s="5" t="s">
        <v>115</v>
      </c>
      <c r="C45" s="112">
        <v>531</v>
      </c>
      <c r="D45" s="113"/>
      <c r="E45" s="112">
        <v>583</v>
      </c>
      <c r="F45" s="113"/>
      <c r="G45" s="116"/>
      <c r="H45" s="116"/>
      <c r="I45" s="116"/>
      <c r="J45" s="116"/>
      <c r="K45" s="118">
        <f t="shared" si="5"/>
        <v>1114</v>
      </c>
      <c r="L45" s="118"/>
      <c r="M45" s="4"/>
      <c r="N45" s="4"/>
      <c r="O45" s="4"/>
      <c r="P45" s="4"/>
      <c r="Q45" s="4"/>
      <c r="R45" s="4"/>
      <c r="S45" s="4"/>
    </row>
    <row r="46" spans="2:19" ht="15.75" x14ac:dyDescent="0.25">
      <c r="B46" s="5" t="s">
        <v>116</v>
      </c>
      <c r="C46" s="116">
        <v>0</v>
      </c>
      <c r="D46" s="116"/>
      <c r="E46" s="114">
        <v>0</v>
      </c>
      <c r="F46" s="115"/>
      <c r="G46" s="116"/>
      <c r="H46" s="116"/>
      <c r="I46" s="116"/>
      <c r="J46" s="116"/>
      <c r="K46" s="118">
        <f t="shared" si="5"/>
        <v>0</v>
      </c>
      <c r="L46" s="118"/>
      <c r="M46" s="4"/>
      <c r="N46" s="4"/>
      <c r="O46" s="4"/>
      <c r="P46" s="4"/>
      <c r="Q46" s="4"/>
      <c r="R46" s="4"/>
      <c r="S46" s="4"/>
    </row>
    <row r="47" spans="2:19" ht="15.75" x14ac:dyDescent="0.25">
      <c r="B47" s="5" t="s">
        <v>117</v>
      </c>
      <c r="C47" s="112">
        <v>230</v>
      </c>
      <c r="D47" s="113"/>
      <c r="E47" s="112">
        <v>148</v>
      </c>
      <c r="F47" s="113"/>
      <c r="G47" s="121"/>
      <c r="H47" s="122"/>
      <c r="I47" s="121"/>
      <c r="J47" s="122"/>
      <c r="K47" s="118">
        <f t="shared" si="5"/>
        <v>378</v>
      </c>
      <c r="L47" s="118"/>
      <c r="M47" s="4"/>
      <c r="N47" s="4"/>
      <c r="O47" s="4"/>
      <c r="P47" s="4"/>
      <c r="Q47" s="4"/>
      <c r="R47" s="4"/>
      <c r="S47" s="4"/>
    </row>
    <row r="48" spans="2:19" ht="15.75" x14ac:dyDescent="0.25">
      <c r="B48" s="55" t="s">
        <v>6</v>
      </c>
      <c r="C48" s="117">
        <f>+SUM(C37:D47)</f>
        <v>11714</v>
      </c>
      <c r="D48" s="117"/>
      <c r="E48" s="117">
        <f>+SUM(E37:F47)</f>
        <v>6991</v>
      </c>
      <c r="F48" s="117"/>
      <c r="G48" s="117">
        <f>+SUM(G37:H47)</f>
        <v>0</v>
      </c>
      <c r="H48" s="117"/>
      <c r="I48" s="117">
        <f>+SUM(I37:J47)</f>
        <v>0</v>
      </c>
      <c r="J48" s="117"/>
      <c r="K48" s="117">
        <f>+SUM(K37:L47)</f>
        <v>18705</v>
      </c>
      <c r="L48" s="117"/>
      <c r="M48" s="4"/>
      <c r="N48" s="4"/>
      <c r="O48" s="4"/>
      <c r="P48" s="4"/>
      <c r="Q48" s="4"/>
      <c r="R48" s="4"/>
      <c r="S48" s="4"/>
    </row>
    <row r="49" spans="2:19" ht="15.75" x14ac:dyDescent="0.25"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2:19" ht="15.75" x14ac:dyDescent="0.25"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2:19" ht="15.75" x14ac:dyDescent="0.25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2:19" ht="15.75" x14ac:dyDescent="0.25"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2:19" ht="15.75" x14ac:dyDescent="0.25">
      <c r="B53" s="109" t="s">
        <v>118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4"/>
      <c r="N53" s="4"/>
      <c r="O53" s="4"/>
      <c r="P53" s="4"/>
      <c r="Q53" s="4"/>
      <c r="R53" s="4"/>
      <c r="S53" s="4"/>
    </row>
    <row r="54" spans="2:19" ht="15.75" x14ac:dyDescent="0.25">
      <c r="B54" s="107" t="s">
        <v>119</v>
      </c>
      <c r="C54" s="99" t="s">
        <v>2</v>
      </c>
      <c r="D54" s="99"/>
      <c r="E54" s="99" t="s">
        <v>3</v>
      </c>
      <c r="F54" s="99"/>
      <c r="G54" s="99" t="s">
        <v>4</v>
      </c>
      <c r="H54" s="99"/>
      <c r="I54" s="99" t="s">
        <v>5</v>
      </c>
      <c r="J54" s="99"/>
      <c r="K54" s="107" t="s">
        <v>6</v>
      </c>
      <c r="L54" s="107"/>
      <c r="M54" s="4"/>
      <c r="N54" s="4"/>
      <c r="O54" s="4"/>
      <c r="P54" s="4"/>
      <c r="Q54" s="4"/>
      <c r="R54" s="4"/>
      <c r="S54" s="4"/>
    </row>
    <row r="55" spans="2:19" ht="15.75" x14ac:dyDescent="0.25">
      <c r="B55" s="107"/>
      <c r="C55" s="99" t="s">
        <v>106</v>
      </c>
      <c r="D55" s="99"/>
      <c r="E55" s="99" t="s">
        <v>106</v>
      </c>
      <c r="F55" s="99"/>
      <c r="G55" s="99" t="s">
        <v>106</v>
      </c>
      <c r="H55" s="99"/>
      <c r="I55" s="99" t="s">
        <v>106</v>
      </c>
      <c r="J55" s="99"/>
      <c r="K55" s="107"/>
      <c r="L55" s="107"/>
      <c r="M55" s="4"/>
      <c r="N55" s="4"/>
      <c r="O55" s="4"/>
      <c r="P55" s="4"/>
      <c r="Q55" s="4"/>
      <c r="R55" s="4"/>
      <c r="S55" s="4"/>
    </row>
    <row r="56" spans="2:19" ht="15.75" x14ac:dyDescent="0.25">
      <c r="B56" s="5" t="s">
        <v>120</v>
      </c>
      <c r="C56" s="110">
        <v>2930</v>
      </c>
      <c r="D56" s="111"/>
      <c r="E56" s="114">
        <f>[1]CuadroFinal!F15</f>
        <v>2492</v>
      </c>
      <c r="F56" s="115"/>
      <c r="G56" s="114"/>
      <c r="H56" s="115"/>
      <c r="I56" s="114"/>
      <c r="J56" s="115"/>
      <c r="K56" s="119">
        <f t="shared" ref="K56:K63" si="6">+SUM(C56:J56)</f>
        <v>5422</v>
      </c>
      <c r="L56" s="120"/>
      <c r="M56" s="4"/>
      <c r="N56" s="4"/>
      <c r="O56" s="4"/>
      <c r="P56" s="4"/>
      <c r="Q56" s="4"/>
      <c r="R56" s="4"/>
      <c r="S56" s="4"/>
    </row>
    <row r="57" spans="2:19" ht="15.75" x14ac:dyDescent="0.25">
      <c r="B57" s="5" t="s">
        <v>121</v>
      </c>
      <c r="C57" s="112">
        <v>608</v>
      </c>
      <c r="D57" s="113"/>
      <c r="E57" s="114">
        <f>[1]CuadroFinal!F16</f>
        <v>320</v>
      </c>
      <c r="F57" s="115"/>
      <c r="G57" s="116"/>
      <c r="H57" s="116"/>
      <c r="I57" s="116"/>
      <c r="J57" s="116"/>
      <c r="K57" s="118">
        <f t="shared" si="6"/>
        <v>928</v>
      </c>
      <c r="L57" s="118"/>
    </row>
    <row r="58" spans="2:19" ht="15.75" x14ac:dyDescent="0.25">
      <c r="B58" s="5" t="s">
        <v>122</v>
      </c>
      <c r="C58" s="110">
        <v>8835</v>
      </c>
      <c r="D58" s="111"/>
      <c r="E58" s="114">
        <f>[1]CuadroFinal!F17</f>
        <v>7172</v>
      </c>
      <c r="F58" s="115"/>
      <c r="G58" s="116"/>
      <c r="H58" s="116"/>
      <c r="I58" s="116"/>
      <c r="J58" s="116"/>
      <c r="K58" s="118">
        <f t="shared" si="6"/>
        <v>16007</v>
      </c>
      <c r="L58" s="118"/>
    </row>
    <row r="59" spans="2:19" ht="15.75" x14ac:dyDescent="0.25">
      <c r="B59" s="5" t="s">
        <v>123</v>
      </c>
      <c r="C59" s="110">
        <v>2688</v>
      </c>
      <c r="D59" s="111"/>
      <c r="E59" s="114">
        <f>[1]CuadroFinal!F18</f>
        <v>1960</v>
      </c>
      <c r="F59" s="115"/>
      <c r="G59" s="116"/>
      <c r="H59" s="116"/>
      <c r="I59" s="116"/>
      <c r="J59" s="116"/>
      <c r="K59" s="118">
        <f t="shared" si="6"/>
        <v>4648</v>
      </c>
      <c r="L59" s="118"/>
    </row>
    <row r="60" spans="2:19" ht="15.75" x14ac:dyDescent="0.25">
      <c r="B60" s="5" t="s">
        <v>124</v>
      </c>
      <c r="C60" s="112">
        <v>218</v>
      </c>
      <c r="D60" s="113"/>
      <c r="E60" s="114">
        <f>[1]CuadroFinal!F19</f>
        <v>166</v>
      </c>
      <c r="F60" s="115"/>
      <c r="G60" s="116"/>
      <c r="H60" s="116"/>
      <c r="I60" s="116"/>
      <c r="J60" s="116"/>
      <c r="K60" s="118">
        <f t="shared" si="6"/>
        <v>384</v>
      </c>
      <c r="L60" s="118"/>
    </row>
    <row r="61" spans="2:19" ht="15.75" x14ac:dyDescent="0.25">
      <c r="B61" s="5" t="s">
        <v>125</v>
      </c>
      <c r="C61" s="110">
        <v>2464</v>
      </c>
      <c r="D61" s="111"/>
      <c r="E61" s="114">
        <f>[1]CuadroFinal!F20</f>
        <v>2267</v>
      </c>
      <c r="F61" s="115"/>
      <c r="G61" s="116"/>
      <c r="H61" s="116"/>
      <c r="I61" s="116"/>
      <c r="J61" s="116"/>
      <c r="K61" s="118">
        <f t="shared" si="6"/>
        <v>4731</v>
      </c>
      <c r="L61" s="118"/>
      <c r="M61" s="12"/>
      <c r="N61" s="12"/>
      <c r="O61" s="12"/>
      <c r="P61" s="12"/>
      <c r="Q61" s="12"/>
      <c r="R61" s="12"/>
      <c r="S61" s="12"/>
    </row>
    <row r="62" spans="2:19" ht="15.75" x14ac:dyDescent="0.25">
      <c r="B62" s="5" t="s">
        <v>126</v>
      </c>
      <c r="C62" s="110">
        <v>3235</v>
      </c>
      <c r="D62" s="111"/>
      <c r="E62" s="114">
        <f>[1]CuadroFinal!F21</f>
        <v>3493</v>
      </c>
      <c r="F62" s="115"/>
      <c r="G62" s="116"/>
      <c r="H62" s="116"/>
      <c r="I62" s="116"/>
      <c r="J62" s="116"/>
      <c r="K62" s="118">
        <f t="shared" si="6"/>
        <v>6728</v>
      </c>
      <c r="L62" s="118"/>
      <c r="M62" s="9"/>
      <c r="N62" s="9"/>
      <c r="O62" s="9"/>
      <c r="P62" s="9"/>
      <c r="Q62" s="9"/>
      <c r="R62" s="9"/>
      <c r="S62" s="108"/>
    </row>
    <row r="63" spans="2:19" ht="15.75" x14ac:dyDescent="0.25">
      <c r="B63" s="5" t="s">
        <v>127</v>
      </c>
      <c r="C63" s="110">
        <v>1339</v>
      </c>
      <c r="D63" s="111"/>
      <c r="E63" s="114">
        <f>[1]CuadroFinal!F22</f>
        <v>919</v>
      </c>
      <c r="F63" s="115"/>
      <c r="G63" s="116"/>
      <c r="H63" s="116"/>
      <c r="I63" s="116"/>
      <c r="J63" s="116"/>
      <c r="K63" s="118">
        <f t="shared" si="6"/>
        <v>2258</v>
      </c>
      <c r="L63" s="118"/>
      <c r="M63" s="13"/>
      <c r="N63" s="13"/>
      <c r="O63" s="13"/>
      <c r="P63" s="13"/>
      <c r="Q63" s="13"/>
      <c r="R63" s="13"/>
      <c r="S63" s="108"/>
    </row>
    <row r="64" spans="2:19" ht="15.75" x14ac:dyDescent="0.25">
      <c r="B64" s="55" t="s">
        <v>6</v>
      </c>
      <c r="C64" s="117">
        <f>+SUM(C56:D63)</f>
        <v>22317</v>
      </c>
      <c r="D64" s="117"/>
      <c r="E64" s="117">
        <f>+SUM(E56:F63)</f>
        <v>18789</v>
      </c>
      <c r="F64" s="117"/>
      <c r="G64" s="117">
        <f>+SUM(G56:H63)</f>
        <v>0</v>
      </c>
      <c r="H64" s="117"/>
      <c r="I64" s="117">
        <f>+SUM(I56:J63)</f>
        <v>0</v>
      </c>
      <c r="J64" s="117"/>
      <c r="K64" s="117">
        <f>+SUM(K56:L63)</f>
        <v>41106</v>
      </c>
      <c r="L64" s="117"/>
      <c r="M64" s="14"/>
      <c r="O64" s="14"/>
      <c r="P64" s="14"/>
      <c r="Q64" s="16"/>
      <c r="R64" s="15"/>
      <c r="S64" s="17"/>
    </row>
    <row r="65" spans="2:19" ht="15.75" x14ac:dyDescent="0.25">
      <c r="M65" s="14"/>
      <c r="O65" s="14"/>
      <c r="P65" s="14"/>
      <c r="Q65" s="16"/>
      <c r="R65" s="15"/>
      <c r="S65" s="17"/>
    </row>
    <row r="66" spans="2:19" ht="15.75" x14ac:dyDescent="0.25">
      <c r="M66" s="14"/>
      <c r="O66" s="14"/>
      <c r="P66" s="14"/>
      <c r="Q66" s="16"/>
      <c r="R66" s="15"/>
      <c r="S66" s="17"/>
    </row>
    <row r="67" spans="2:19" ht="15.75" x14ac:dyDescent="0.25">
      <c r="M67" s="14"/>
      <c r="O67" s="14"/>
      <c r="P67" s="14"/>
      <c r="Q67" s="16"/>
      <c r="R67" s="15"/>
      <c r="S67" s="17"/>
    </row>
    <row r="68" spans="2:19" ht="15.75" x14ac:dyDescent="0.25">
      <c r="M68" s="14"/>
      <c r="O68" s="14"/>
      <c r="P68" s="14"/>
      <c r="Q68" s="16"/>
      <c r="R68" s="15"/>
      <c r="S68" s="17"/>
    </row>
    <row r="69" spans="2:19" ht="15.75" x14ac:dyDescent="0.25">
      <c r="M69" s="14"/>
      <c r="O69" s="14"/>
      <c r="P69" s="14"/>
      <c r="Q69" s="16"/>
      <c r="R69" s="15"/>
      <c r="S69" s="17"/>
    </row>
    <row r="70" spans="2:19" ht="15.75" x14ac:dyDescent="0.25">
      <c r="B70" s="109" t="s">
        <v>128</v>
      </c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4"/>
      <c r="O70" s="14"/>
      <c r="P70" s="14"/>
      <c r="Q70" s="16"/>
      <c r="R70" s="15"/>
      <c r="S70" s="17"/>
    </row>
    <row r="71" spans="2:19" ht="15.75" x14ac:dyDescent="0.25">
      <c r="B71" s="107" t="s">
        <v>129</v>
      </c>
      <c r="C71" s="99" t="s">
        <v>2</v>
      </c>
      <c r="D71" s="99"/>
      <c r="E71" s="99" t="s">
        <v>3</v>
      </c>
      <c r="F71" s="99"/>
      <c r="G71" s="99" t="s">
        <v>4</v>
      </c>
      <c r="H71" s="99"/>
      <c r="I71" s="99" t="s">
        <v>5</v>
      </c>
      <c r="J71" s="99"/>
      <c r="K71" s="107" t="s">
        <v>6</v>
      </c>
      <c r="L71" s="107"/>
      <c r="M71" s="14"/>
      <c r="O71" s="14"/>
      <c r="P71" s="14"/>
      <c r="Q71" s="16"/>
      <c r="R71" s="15"/>
      <c r="S71" s="17"/>
    </row>
    <row r="72" spans="2:19" ht="15.75" x14ac:dyDescent="0.25">
      <c r="B72" s="107"/>
      <c r="C72" s="99" t="s">
        <v>106</v>
      </c>
      <c r="D72" s="99"/>
      <c r="E72" s="99" t="s">
        <v>106</v>
      </c>
      <c r="F72" s="99"/>
      <c r="G72" s="99" t="s">
        <v>106</v>
      </c>
      <c r="H72" s="99"/>
      <c r="I72" s="99" t="s">
        <v>106</v>
      </c>
      <c r="J72" s="99"/>
      <c r="K72" s="107"/>
      <c r="L72" s="107"/>
      <c r="M72" s="14"/>
      <c r="O72" s="14"/>
      <c r="P72" s="14"/>
      <c r="Q72" s="16"/>
      <c r="R72" s="15"/>
      <c r="S72" s="17"/>
    </row>
    <row r="73" spans="2:19" ht="15.75" x14ac:dyDescent="0.25">
      <c r="B73" s="5" t="s">
        <v>130</v>
      </c>
      <c r="C73" s="110">
        <v>8610</v>
      </c>
      <c r="D73" s="111"/>
      <c r="E73" s="114">
        <v>8071</v>
      </c>
      <c r="F73" s="115"/>
      <c r="G73" s="116"/>
      <c r="H73" s="116"/>
      <c r="I73" s="116"/>
      <c r="J73" s="116"/>
      <c r="K73" s="118">
        <f>+SUM(C73:J73)</f>
        <v>16681</v>
      </c>
      <c r="L73" s="118"/>
      <c r="M73" s="14"/>
      <c r="O73" s="14"/>
      <c r="P73" s="14"/>
      <c r="Q73" s="16"/>
      <c r="R73" s="15"/>
      <c r="S73" s="17"/>
    </row>
    <row r="74" spans="2:19" ht="15.75" x14ac:dyDescent="0.25">
      <c r="B74" s="5" t="s">
        <v>131</v>
      </c>
      <c r="C74" s="110">
        <v>12140</v>
      </c>
      <c r="D74" s="111"/>
      <c r="E74" s="114">
        <v>9325</v>
      </c>
      <c r="F74" s="115"/>
      <c r="G74" s="116"/>
      <c r="H74" s="116"/>
      <c r="I74" s="116"/>
      <c r="J74" s="116"/>
      <c r="K74" s="118">
        <f t="shared" ref="K74:K76" si="7">+SUM(C74:J74)</f>
        <v>21465</v>
      </c>
      <c r="L74" s="118"/>
      <c r="M74" s="14"/>
      <c r="O74" s="14"/>
      <c r="P74" s="14"/>
      <c r="Q74" s="16"/>
      <c r="R74" s="15"/>
      <c r="S74" s="17"/>
    </row>
    <row r="75" spans="2:19" ht="15.75" x14ac:dyDescent="0.25">
      <c r="B75" s="5" t="s">
        <v>132</v>
      </c>
      <c r="C75" s="110">
        <v>1551</v>
      </c>
      <c r="D75" s="111"/>
      <c r="E75" s="114">
        <f>[1]CuadroFinal!F32</f>
        <v>1309</v>
      </c>
      <c r="F75" s="115"/>
      <c r="G75" s="116"/>
      <c r="H75" s="116"/>
      <c r="I75" s="116"/>
      <c r="J75" s="116"/>
      <c r="K75" s="118">
        <f t="shared" si="7"/>
        <v>2860</v>
      </c>
      <c r="L75" s="118"/>
      <c r="M75" s="15"/>
      <c r="N75" s="15"/>
      <c r="O75" s="15"/>
      <c r="P75" s="15"/>
      <c r="Q75" s="15"/>
      <c r="R75" s="15"/>
      <c r="S75" s="15"/>
    </row>
    <row r="76" spans="2:19" ht="15.75" x14ac:dyDescent="0.25">
      <c r="B76" s="5" t="s">
        <v>133</v>
      </c>
      <c r="C76" s="112">
        <v>16</v>
      </c>
      <c r="D76" s="113"/>
      <c r="E76" s="114">
        <f>[1]CuadroFinal!F33</f>
        <v>84</v>
      </c>
      <c r="F76" s="115"/>
      <c r="G76" s="116"/>
      <c r="H76" s="116"/>
      <c r="I76" s="116"/>
      <c r="J76" s="116"/>
      <c r="K76" s="118">
        <f t="shared" si="7"/>
        <v>100</v>
      </c>
      <c r="L76" s="118"/>
    </row>
    <row r="77" spans="2:19" ht="15.75" x14ac:dyDescent="0.25">
      <c r="B77" s="55" t="s">
        <v>6</v>
      </c>
      <c r="C77" s="117">
        <f>+SUM(C73:D76)</f>
        <v>22317</v>
      </c>
      <c r="D77" s="117"/>
      <c r="E77" s="117">
        <f>+SUM(E73:F76)</f>
        <v>18789</v>
      </c>
      <c r="F77" s="117"/>
      <c r="G77" s="117">
        <f>+SUM(G73:H76)</f>
        <v>0</v>
      </c>
      <c r="H77" s="117"/>
      <c r="I77" s="117">
        <f>+SUM(I73:J76)</f>
        <v>0</v>
      </c>
      <c r="J77" s="117"/>
      <c r="K77" s="117">
        <f>+SUM(K73:L76)</f>
        <v>41106</v>
      </c>
      <c r="L77" s="117"/>
    </row>
    <row r="82" spans="2:12" ht="15.75" x14ac:dyDescent="0.25">
      <c r="B82" s="109" t="s">
        <v>134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</row>
    <row r="83" spans="2:12" ht="15.75" x14ac:dyDescent="0.25">
      <c r="B83" s="107" t="s">
        <v>135</v>
      </c>
      <c r="C83" s="99" t="s">
        <v>2</v>
      </c>
      <c r="D83" s="99"/>
      <c r="E83" s="99" t="s">
        <v>3</v>
      </c>
      <c r="F83" s="99"/>
      <c r="G83" s="99" t="s">
        <v>4</v>
      </c>
      <c r="H83" s="99"/>
      <c r="I83" s="99" t="s">
        <v>5</v>
      </c>
      <c r="J83" s="99"/>
      <c r="K83" s="107" t="s">
        <v>6</v>
      </c>
      <c r="L83" s="107"/>
    </row>
    <row r="84" spans="2:12" ht="15.75" x14ac:dyDescent="0.25">
      <c r="B84" s="107"/>
      <c r="C84" s="99" t="s">
        <v>106</v>
      </c>
      <c r="D84" s="99"/>
      <c r="E84" s="99" t="s">
        <v>106</v>
      </c>
      <c r="F84" s="99"/>
      <c r="G84" s="99" t="s">
        <v>106</v>
      </c>
      <c r="H84" s="99"/>
      <c r="I84" s="99" t="s">
        <v>106</v>
      </c>
      <c r="J84" s="99"/>
      <c r="K84" s="107"/>
      <c r="L84" s="107"/>
    </row>
    <row r="85" spans="2:12" ht="15.75" x14ac:dyDescent="0.25">
      <c r="B85" s="5" t="s">
        <v>136</v>
      </c>
      <c r="C85" s="110">
        <v>19876</v>
      </c>
      <c r="D85" s="111"/>
      <c r="E85" s="114">
        <v>16716</v>
      </c>
      <c r="F85" s="115"/>
      <c r="G85" s="116"/>
      <c r="H85" s="116"/>
      <c r="I85" s="116"/>
      <c r="J85" s="116"/>
      <c r="K85" s="118">
        <f>+SUM(C85:J85)</f>
        <v>36592</v>
      </c>
      <c r="L85" s="118"/>
    </row>
    <row r="86" spans="2:12" ht="15.75" x14ac:dyDescent="0.25">
      <c r="B86" s="5" t="s">
        <v>137</v>
      </c>
      <c r="C86" s="110">
        <v>2425</v>
      </c>
      <c r="D86" s="111"/>
      <c r="E86" s="114">
        <v>1989</v>
      </c>
      <c r="F86" s="115"/>
      <c r="G86" s="116"/>
      <c r="H86" s="116"/>
      <c r="I86" s="116"/>
      <c r="J86" s="116"/>
      <c r="K86" s="118">
        <f t="shared" ref="K86:K87" si="8">+SUM(C86:J86)</f>
        <v>4414</v>
      </c>
      <c r="L86" s="118"/>
    </row>
    <row r="87" spans="2:12" ht="15.75" x14ac:dyDescent="0.25">
      <c r="B87" s="5" t="s">
        <v>138</v>
      </c>
      <c r="C87" s="112">
        <v>16</v>
      </c>
      <c r="D87" s="113"/>
      <c r="E87" s="114">
        <v>84</v>
      </c>
      <c r="F87" s="115"/>
      <c r="G87" s="116"/>
      <c r="H87" s="116"/>
      <c r="I87" s="116"/>
      <c r="J87" s="116"/>
      <c r="K87" s="118">
        <f t="shared" si="8"/>
        <v>100</v>
      </c>
      <c r="L87" s="118"/>
    </row>
    <row r="88" spans="2:12" ht="15.75" x14ac:dyDescent="0.25">
      <c r="B88" s="55" t="s">
        <v>6</v>
      </c>
      <c r="C88" s="117">
        <f>+SUM(C85:D87)</f>
        <v>22317</v>
      </c>
      <c r="D88" s="117"/>
      <c r="E88" s="117">
        <f>+SUM(E85:F87)</f>
        <v>18789</v>
      </c>
      <c r="F88" s="117"/>
      <c r="G88" s="117">
        <f>+SUM(G85:H87)</f>
        <v>0</v>
      </c>
      <c r="H88" s="117"/>
      <c r="I88" s="117">
        <f>+SUM(I85:J87)</f>
        <v>0</v>
      </c>
      <c r="J88" s="117"/>
      <c r="K88" s="117">
        <f>+SUM(K85:L87)</f>
        <v>41106</v>
      </c>
      <c r="L88" s="117"/>
    </row>
    <row r="234" spans="14:15" x14ac:dyDescent="0.25">
      <c r="N234" s="1"/>
    </row>
    <row r="235" spans="14:15" x14ac:dyDescent="0.25">
      <c r="N235" s="1"/>
      <c r="O235" s="1"/>
    </row>
    <row r="236" spans="14:15" x14ac:dyDescent="0.25">
      <c r="N236" s="1"/>
      <c r="O236" s="1"/>
    </row>
    <row r="237" spans="14:15" x14ac:dyDescent="0.25">
      <c r="N237" s="1"/>
      <c r="O237" s="1"/>
    </row>
    <row r="238" spans="14:15" x14ac:dyDescent="0.25">
      <c r="N238" s="1"/>
      <c r="O238" s="1"/>
    </row>
    <row r="239" spans="14:15" x14ac:dyDescent="0.25">
      <c r="N239" s="1"/>
      <c r="O239" s="1"/>
    </row>
    <row r="240" spans="14:15" x14ac:dyDescent="0.25">
      <c r="N240" s="1"/>
      <c r="O240" s="1"/>
    </row>
    <row r="241" spans="14:15" x14ac:dyDescent="0.25">
      <c r="N241" s="1"/>
      <c r="O241" s="1"/>
    </row>
    <row r="242" spans="14:15" x14ac:dyDescent="0.25">
      <c r="N242" s="1"/>
      <c r="O242" s="1"/>
    </row>
    <row r="243" spans="14:15" x14ac:dyDescent="0.25">
      <c r="N243" s="1"/>
      <c r="O243" s="1"/>
    </row>
    <row r="244" spans="14:15" x14ac:dyDescent="0.25">
      <c r="N244" s="1"/>
      <c r="O244" s="1"/>
    </row>
    <row r="245" spans="14:15" x14ac:dyDescent="0.25">
      <c r="N245" s="1"/>
      <c r="O245" s="1"/>
    </row>
    <row r="246" spans="14:15" x14ac:dyDescent="0.25">
      <c r="N246" s="1"/>
      <c r="O246" s="1"/>
    </row>
    <row r="247" spans="14:15" x14ac:dyDescent="0.25">
      <c r="N247" s="1"/>
      <c r="O247" s="1"/>
    </row>
    <row r="248" spans="14:15" x14ac:dyDescent="0.25">
      <c r="N248" s="1"/>
      <c r="O248" s="1"/>
    </row>
    <row r="249" spans="14:15" x14ac:dyDescent="0.25">
      <c r="N249" s="1"/>
      <c r="O249" s="1"/>
    </row>
    <row r="250" spans="14:15" x14ac:dyDescent="0.25">
      <c r="N250" s="1"/>
      <c r="O250" s="1"/>
    </row>
    <row r="251" spans="14:15" x14ac:dyDescent="0.25">
      <c r="N251" s="1"/>
      <c r="O251" s="1"/>
    </row>
    <row r="252" spans="14:15" x14ac:dyDescent="0.25">
      <c r="N252" s="1"/>
      <c r="O252" s="1"/>
    </row>
    <row r="253" spans="14:15" x14ac:dyDescent="0.25">
      <c r="N253" s="1"/>
      <c r="O253" s="1"/>
    </row>
    <row r="254" spans="14:15" x14ac:dyDescent="0.25">
      <c r="N254" s="1"/>
      <c r="O254" s="1"/>
    </row>
    <row r="255" spans="14:15" x14ac:dyDescent="0.25">
      <c r="N255" s="1"/>
      <c r="O255" s="1"/>
    </row>
    <row r="256" spans="14:15" x14ac:dyDescent="0.25">
      <c r="N256" s="1"/>
      <c r="O256" s="1"/>
    </row>
    <row r="257" spans="14:15" x14ac:dyDescent="0.25">
      <c r="N257" s="1"/>
      <c r="O257" s="1"/>
    </row>
    <row r="258" spans="14:15" x14ac:dyDescent="0.25">
      <c r="N258" s="1"/>
      <c r="O258" s="1"/>
    </row>
    <row r="259" spans="14:15" x14ac:dyDescent="0.25">
      <c r="N259" s="1"/>
      <c r="O259" s="1"/>
    </row>
    <row r="260" spans="14:15" x14ac:dyDescent="0.25">
      <c r="N260" s="1"/>
      <c r="O260" s="1"/>
    </row>
    <row r="261" spans="14:15" x14ac:dyDescent="0.25">
      <c r="N261" s="1"/>
      <c r="O261" s="1"/>
    </row>
    <row r="262" spans="14:15" x14ac:dyDescent="0.25">
      <c r="N262" s="1"/>
      <c r="O262" s="1"/>
    </row>
    <row r="263" spans="14:15" x14ac:dyDescent="0.25">
      <c r="N263" s="1"/>
      <c r="O263" s="1"/>
    </row>
    <row r="264" spans="14:15" x14ac:dyDescent="0.25">
      <c r="N264" s="1"/>
      <c r="O264" s="1"/>
    </row>
    <row r="265" spans="14:15" x14ac:dyDescent="0.25">
      <c r="N265" s="1"/>
      <c r="O265" s="1"/>
    </row>
    <row r="266" spans="14:15" x14ac:dyDescent="0.25">
      <c r="N266" s="1"/>
      <c r="O266" s="1"/>
    </row>
    <row r="267" spans="14:15" x14ac:dyDescent="0.25">
      <c r="N267" s="1"/>
      <c r="O267" s="1"/>
    </row>
    <row r="268" spans="14:15" x14ac:dyDescent="0.25">
      <c r="N268" s="1"/>
      <c r="O268" s="1"/>
    </row>
    <row r="269" spans="14:15" x14ac:dyDescent="0.25">
      <c r="N269" s="1"/>
      <c r="O269" s="1"/>
    </row>
    <row r="270" spans="14:15" x14ac:dyDescent="0.25">
      <c r="N270" s="1"/>
      <c r="O270" s="1"/>
    </row>
    <row r="271" spans="14:15" x14ac:dyDescent="0.25">
      <c r="N271" s="1"/>
      <c r="O271" s="1"/>
    </row>
    <row r="272" spans="14:15" x14ac:dyDescent="0.25">
      <c r="N272" s="1"/>
      <c r="O272" s="1"/>
    </row>
    <row r="273" spans="14:15" x14ac:dyDescent="0.25">
      <c r="N273" s="1"/>
      <c r="O273" s="1"/>
    </row>
    <row r="274" spans="14:15" x14ac:dyDescent="0.25">
      <c r="N274" s="1"/>
      <c r="O274" s="1"/>
    </row>
    <row r="275" spans="14:15" x14ac:dyDescent="0.25">
      <c r="N275" s="1"/>
      <c r="O275" s="1"/>
    </row>
    <row r="276" spans="14:15" x14ac:dyDescent="0.25">
      <c r="N276" s="1"/>
      <c r="O276" s="1"/>
    </row>
    <row r="277" spans="14:15" x14ac:dyDescent="0.25">
      <c r="N277" s="1"/>
      <c r="O277" s="1"/>
    </row>
    <row r="278" spans="14:15" x14ac:dyDescent="0.25">
      <c r="N278" s="1"/>
      <c r="O278" s="1"/>
    </row>
    <row r="279" spans="14:15" x14ac:dyDescent="0.25">
      <c r="N279" s="1"/>
      <c r="O279" s="1"/>
    </row>
    <row r="280" spans="14:15" x14ac:dyDescent="0.25">
      <c r="N280" s="1"/>
      <c r="O280" s="1"/>
    </row>
    <row r="281" spans="14:15" x14ac:dyDescent="0.25">
      <c r="N281" s="1"/>
      <c r="O281" s="1"/>
    </row>
    <row r="282" spans="14:15" x14ac:dyDescent="0.25">
      <c r="N282" s="1"/>
      <c r="O282" s="1"/>
    </row>
    <row r="283" spans="14:15" x14ac:dyDescent="0.25">
      <c r="N283" s="1"/>
      <c r="O283" s="1"/>
    </row>
    <row r="284" spans="14:15" x14ac:dyDescent="0.25">
      <c r="N284" s="1"/>
      <c r="O284" s="1"/>
    </row>
    <row r="285" spans="14:15" x14ac:dyDescent="0.25">
      <c r="N285" s="1"/>
      <c r="O285" s="1"/>
    </row>
    <row r="286" spans="14:15" x14ac:dyDescent="0.25">
      <c r="N286" s="1"/>
      <c r="O286" s="1"/>
    </row>
    <row r="287" spans="14:15" x14ac:dyDescent="0.25">
      <c r="N287" s="1"/>
      <c r="O287" s="1"/>
    </row>
    <row r="288" spans="14:15" x14ac:dyDescent="0.25">
      <c r="N288" s="1"/>
      <c r="O288" s="1"/>
    </row>
    <row r="289" spans="14:15" x14ac:dyDescent="0.25">
      <c r="N289" s="1"/>
      <c r="O289" s="1"/>
    </row>
    <row r="290" spans="14:15" x14ac:dyDescent="0.25">
      <c r="N290" s="1"/>
    </row>
    <row r="291" spans="14:15" x14ac:dyDescent="0.25">
      <c r="N291" s="1"/>
    </row>
    <row r="292" spans="14:15" x14ac:dyDescent="0.25">
      <c r="N292" s="1"/>
    </row>
    <row r="293" spans="14:15" x14ac:dyDescent="0.25">
      <c r="N293" s="1"/>
    </row>
    <row r="294" spans="14:15" x14ac:dyDescent="0.25">
      <c r="N294" s="1"/>
    </row>
    <row r="295" spans="14:15" x14ac:dyDescent="0.25">
      <c r="N295" s="1"/>
    </row>
    <row r="296" spans="14:15" x14ac:dyDescent="0.25">
      <c r="N296" s="1"/>
    </row>
    <row r="297" spans="14:15" x14ac:dyDescent="0.25">
      <c r="N297" s="1"/>
    </row>
    <row r="298" spans="14:15" x14ac:dyDescent="0.25">
      <c r="N298" s="1"/>
    </row>
    <row r="299" spans="14:15" x14ac:dyDescent="0.25">
      <c r="N299" s="1"/>
    </row>
    <row r="300" spans="14:15" x14ac:dyDescent="0.25">
      <c r="N300" s="1"/>
    </row>
    <row r="301" spans="14:15" x14ac:dyDescent="0.25">
      <c r="N301" s="1"/>
    </row>
    <row r="302" spans="14:15" x14ac:dyDescent="0.25">
      <c r="N302" s="1"/>
    </row>
    <row r="303" spans="14:15" x14ac:dyDescent="0.25">
      <c r="N303" s="1"/>
    </row>
    <row r="304" spans="14:15" x14ac:dyDescent="0.25">
      <c r="N304" s="1"/>
    </row>
    <row r="305" spans="14:14" x14ac:dyDescent="0.25">
      <c r="N305" s="1"/>
    </row>
    <row r="306" spans="14:14" x14ac:dyDescent="0.25">
      <c r="N306" s="1"/>
    </row>
    <row r="307" spans="14:14" x14ac:dyDescent="0.25">
      <c r="N307" s="1"/>
    </row>
    <row r="308" spans="14:14" x14ac:dyDescent="0.25">
      <c r="N308" s="1"/>
    </row>
    <row r="309" spans="14:14" x14ac:dyDescent="0.25">
      <c r="N309" s="1"/>
    </row>
    <row r="310" spans="14:14" x14ac:dyDescent="0.25">
      <c r="N310" s="1"/>
    </row>
    <row r="311" spans="14:14" x14ac:dyDescent="0.25">
      <c r="N311" s="1"/>
    </row>
    <row r="312" spans="14:14" x14ac:dyDescent="0.25">
      <c r="N312" s="1"/>
    </row>
    <row r="313" spans="14:14" x14ac:dyDescent="0.25">
      <c r="N313" s="1"/>
    </row>
    <row r="314" spans="14:14" x14ac:dyDescent="0.25">
      <c r="N314" s="1"/>
    </row>
    <row r="315" spans="14:14" x14ac:dyDescent="0.25">
      <c r="N315" s="1"/>
    </row>
    <row r="316" spans="14:14" x14ac:dyDescent="0.25">
      <c r="N316" s="1"/>
    </row>
    <row r="317" spans="14:14" x14ac:dyDescent="0.25">
      <c r="N317" s="1"/>
    </row>
    <row r="318" spans="14:14" x14ac:dyDescent="0.25">
      <c r="N318" s="1"/>
    </row>
    <row r="319" spans="14:14" x14ac:dyDescent="0.25">
      <c r="N319" s="1"/>
    </row>
    <row r="320" spans="14:14" x14ac:dyDescent="0.25">
      <c r="N320" s="1"/>
    </row>
    <row r="321" spans="14:14" x14ac:dyDescent="0.25">
      <c r="N321" s="1"/>
    </row>
  </sheetData>
  <mergeCells count="201">
    <mergeCell ref="C75:D75"/>
    <mergeCell ref="C87:D87"/>
    <mergeCell ref="K74:L74"/>
    <mergeCell ref="I73:J73"/>
    <mergeCell ref="K73:L73"/>
    <mergeCell ref="I72:J72"/>
    <mergeCell ref="G47:H47"/>
    <mergeCell ref="I47:J47"/>
    <mergeCell ref="K47:L47"/>
    <mergeCell ref="C63:D63"/>
    <mergeCell ref="E63:F63"/>
    <mergeCell ref="G63:H63"/>
    <mergeCell ref="I63:J63"/>
    <mergeCell ref="K63:L63"/>
    <mergeCell ref="B53:L53"/>
    <mergeCell ref="B54:B55"/>
    <mergeCell ref="K54:L55"/>
    <mergeCell ref="C59:D59"/>
    <mergeCell ref="E59:F59"/>
    <mergeCell ref="G59:H59"/>
    <mergeCell ref="I59:J59"/>
    <mergeCell ref="K59:L59"/>
    <mergeCell ref="I64:J64"/>
    <mergeCell ref="K64:L64"/>
    <mergeCell ref="C64:D64"/>
    <mergeCell ref="C58:D58"/>
    <mergeCell ref="E64:F64"/>
    <mergeCell ref="C86:D86"/>
    <mergeCell ref="E86:F86"/>
    <mergeCell ref="G86:H86"/>
    <mergeCell ref="I86:J86"/>
    <mergeCell ref="K86:L86"/>
    <mergeCell ref="C85:D85"/>
    <mergeCell ref="E85:F85"/>
    <mergeCell ref="G85:H85"/>
    <mergeCell ref="I85:J85"/>
    <mergeCell ref="K85:L85"/>
    <mergeCell ref="C72:D72"/>
    <mergeCell ref="E72:F72"/>
    <mergeCell ref="G72:H72"/>
    <mergeCell ref="C71:D71"/>
    <mergeCell ref="E71:F71"/>
    <mergeCell ref="G71:H71"/>
    <mergeCell ref="B70:L70"/>
    <mergeCell ref="I71:J71"/>
    <mergeCell ref="G64:H64"/>
    <mergeCell ref="B71:B72"/>
    <mergeCell ref="K71:L72"/>
    <mergeCell ref="C76:D76"/>
    <mergeCell ref="I74:J74"/>
    <mergeCell ref="E58:F58"/>
    <mergeCell ref="G58:H58"/>
    <mergeCell ref="I58:J58"/>
    <mergeCell ref="K58:L58"/>
    <mergeCell ref="C57:D57"/>
    <mergeCell ref="E57:F57"/>
    <mergeCell ref="G57:H57"/>
    <mergeCell ref="I57:J57"/>
    <mergeCell ref="K57:L57"/>
    <mergeCell ref="C60:D60"/>
    <mergeCell ref="E60:F60"/>
    <mergeCell ref="G60:H60"/>
    <mergeCell ref="I60:J60"/>
    <mergeCell ref="K60:L60"/>
    <mergeCell ref="C62:D62"/>
    <mergeCell ref="E62:F62"/>
    <mergeCell ref="G62:H62"/>
    <mergeCell ref="I62:J62"/>
    <mergeCell ref="K62:L62"/>
    <mergeCell ref="C61:D61"/>
    <mergeCell ref="E61:F61"/>
    <mergeCell ref="G61:H61"/>
    <mergeCell ref="I61:J61"/>
    <mergeCell ref="K61:L61"/>
    <mergeCell ref="C88:D88"/>
    <mergeCell ref="E88:F88"/>
    <mergeCell ref="G88:H88"/>
    <mergeCell ref="C74:D74"/>
    <mergeCell ref="E74:F74"/>
    <mergeCell ref="G74:H74"/>
    <mergeCell ref="C73:D73"/>
    <mergeCell ref="E73:F73"/>
    <mergeCell ref="G73:H73"/>
    <mergeCell ref="E84:F84"/>
    <mergeCell ref="G84:H84"/>
    <mergeCell ref="C77:D77"/>
    <mergeCell ref="E77:F77"/>
    <mergeCell ref="G77:H77"/>
    <mergeCell ref="E76:F76"/>
    <mergeCell ref="G76:H76"/>
    <mergeCell ref="C84:D84"/>
    <mergeCell ref="B82:L82"/>
    <mergeCell ref="B83:B84"/>
    <mergeCell ref="C83:D83"/>
    <mergeCell ref="E83:F83"/>
    <mergeCell ref="G83:H83"/>
    <mergeCell ref="I83:J83"/>
    <mergeCell ref="I88:J88"/>
    <mergeCell ref="E87:F87"/>
    <mergeCell ref="G87:H87"/>
    <mergeCell ref="I87:J87"/>
    <mergeCell ref="K87:L87"/>
    <mergeCell ref="E75:F75"/>
    <mergeCell ref="G75:H75"/>
    <mergeCell ref="I75:J75"/>
    <mergeCell ref="K75:L75"/>
    <mergeCell ref="K88:L88"/>
    <mergeCell ref="I84:J84"/>
    <mergeCell ref="I77:J77"/>
    <mergeCell ref="K77:L77"/>
    <mergeCell ref="I76:J76"/>
    <mergeCell ref="K76:L76"/>
    <mergeCell ref="K83:L84"/>
    <mergeCell ref="I42:J42"/>
    <mergeCell ref="I45:J45"/>
    <mergeCell ref="K44:L44"/>
    <mergeCell ref="G56:H56"/>
    <mergeCell ref="I56:J56"/>
    <mergeCell ref="K56:L56"/>
    <mergeCell ref="C55:D55"/>
    <mergeCell ref="E55:F55"/>
    <mergeCell ref="G55:H55"/>
    <mergeCell ref="I55:J55"/>
    <mergeCell ref="C54:D54"/>
    <mergeCell ref="E54:F54"/>
    <mergeCell ref="G54:H54"/>
    <mergeCell ref="I54:J54"/>
    <mergeCell ref="C56:D56"/>
    <mergeCell ref="E56:F56"/>
    <mergeCell ref="G40:H40"/>
    <mergeCell ref="G43:H43"/>
    <mergeCell ref="G44:H44"/>
    <mergeCell ref="C47:D47"/>
    <mergeCell ref="E47:F47"/>
    <mergeCell ref="I46:J46"/>
    <mergeCell ref="I48:J48"/>
    <mergeCell ref="K37:L37"/>
    <mergeCell ref="K38:L38"/>
    <mergeCell ref="K41:L41"/>
    <mergeCell ref="K42:L42"/>
    <mergeCell ref="K45:L45"/>
    <mergeCell ref="K46:L46"/>
    <mergeCell ref="K48:L48"/>
    <mergeCell ref="I39:J39"/>
    <mergeCell ref="I40:J40"/>
    <mergeCell ref="I43:J43"/>
    <mergeCell ref="I44:J44"/>
    <mergeCell ref="K39:L39"/>
    <mergeCell ref="K40:L40"/>
    <mergeCell ref="K43:L43"/>
    <mergeCell ref="I37:J37"/>
    <mergeCell ref="I38:J38"/>
    <mergeCell ref="I41:J41"/>
    <mergeCell ref="G38:H38"/>
    <mergeCell ref="G41:H41"/>
    <mergeCell ref="G42:H42"/>
    <mergeCell ref="G45:H45"/>
    <mergeCell ref="G46:H46"/>
    <mergeCell ref="G48:H48"/>
    <mergeCell ref="C46:D46"/>
    <mergeCell ref="C48:D48"/>
    <mergeCell ref="E35:F35"/>
    <mergeCell ref="G35:H35"/>
    <mergeCell ref="E48:F48"/>
    <mergeCell ref="C37:D37"/>
    <mergeCell ref="C38:D38"/>
    <mergeCell ref="C41:D41"/>
    <mergeCell ref="C42:D42"/>
    <mergeCell ref="C45:D45"/>
    <mergeCell ref="C40:D40"/>
    <mergeCell ref="C43:D43"/>
    <mergeCell ref="C44:D44"/>
    <mergeCell ref="E39:F39"/>
    <mergeCell ref="E40:F40"/>
    <mergeCell ref="E43:F43"/>
    <mergeCell ref="E44:F44"/>
    <mergeCell ref="G39:H39"/>
    <mergeCell ref="B35:B36"/>
    <mergeCell ref="S62:S63"/>
    <mergeCell ref="C35:D35"/>
    <mergeCell ref="C36:D36"/>
    <mergeCell ref="K35:L36"/>
    <mergeCell ref="B34:L34"/>
    <mergeCell ref="I36:J36"/>
    <mergeCell ref="B9:B10"/>
    <mergeCell ref="B8:S8"/>
    <mergeCell ref="C9:F9"/>
    <mergeCell ref="G9:J9"/>
    <mergeCell ref="K9:N9"/>
    <mergeCell ref="O9:R9"/>
    <mergeCell ref="S9:S10"/>
    <mergeCell ref="I35:J35"/>
    <mergeCell ref="E36:F36"/>
    <mergeCell ref="E37:F37"/>
    <mergeCell ref="E38:F38"/>
    <mergeCell ref="E41:F41"/>
    <mergeCell ref="E42:F42"/>
    <mergeCell ref="E45:F45"/>
    <mergeCell ref="E46:F46"/>
    <mergeCell ref="G36:H36"/>
    <mergeCell ref="G37:H37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view="pageLayout" zoomScaleNormal="30" workbookViewId="0">
      <selection activeCell="Q38" sqref="Q38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18"/>
    </row>
    <row r="4" spans="2:19" ht="15.75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6.5" thickBot="1" x14ac:dyDescent="0.3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19" ht="15.75" x14ac:dyDescent="0.25">
      <c r="B6" s="104" t="s">
        <v>139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19" ht="15.75" x14ac:dyDescent="0.25">
      <c r="B7" s="102" t="s">
        <v>1</v>
      </c>
      <c r="C7" s="99" t="s">
        <v>2</v>
      </c>
      <c r="D7" s="99"/>
      <c r="E7" s="99"/>
      <c r="F7" s="99"/>
      <c r="G7" s="99" t="s">
        <v>3</v>
      </c>
      <c r="H7" s="99"/>
      <c r="I7" s="99"/>
      <c r="J7" s="99"/>
      <c r="K7" s="99" t="s">
        <v>4</v>
      </c>
      <c r="L7" s="99"/>
      <c r="M7" s="99"/>
      <c r="N7" s="99"/>
      <c r="O7" s="99" t="s">
        <v>5</v>
      </c>
      <c r="P7" s="99"/>
      <c r="Q7" s="99"/>
      <c r="R7" s="99"/>
      <c r="S7" s="100" t="s">
        <v>6</v>
      </c>
    </row>
    <row r="8" spans="2:19" ht="16.5" thickBot="1" x14ac:dyDescent="0.3">
      <c r="B8" s="103"/>
      <c r="C8" s="50" t="s">
        <v>7</v>
      </c>
      <c r="D8" s="50" t="s">
        <v>8</v>
      </c>
      <c r="E8" s="50" t="s">
        <v>9</v>
      </c>
      <c r="F8" s="50" t="s">
        <v>10</v>
      </c>
      <c r="G8" s="50" t="s">
        <v>11</v>
      </c>
      <c r="H8" s="50" t="s">
        <v>12</v>
      </c>
      <c r="I8" s="50" t="s">
        <v>13</v>
      </c>
      <c r="J8" s="50" t="s">
        <v>14</v>
      </c>
      <c r="K8" s="50" t="s">
        <v>15</v>
      </c>
      <c r="L8" s="50" t="s">
        <v>16</v>
      </c>
      <c r="M8" s="50" t="s">
        <v>17</v>
      </c>
      <c r="N8" s="50" t="s">
        <v>18</v>
      </c>
      <c r="O8" s="50" t="s">
        <v>19</v>
      </c>
      <c r="P8" s="50" t="s">
        <v>20</v>
      </c>
      <c r="Q8" s="50" t="s">
        <v>21</v>
      </c>
      <c r="R8" s="50" t="s">
        <v>22</v>
      </c>
      <c r="S8" s="101"/>
    </row>
    <row r="9" spans="2:19" ht="15.75" x14ac:dyDescent="0.25">
      <c r="B9" s="31" t="s">
        <v>140</v>
      </c>
      <c r="C9" s="25">
        <v>54</v>
      </c>
      <c r="D9" s="25">
        <v>595</v>
      </c>
      <c r="E9" s="25">
        <v>80</v>
      </c>
      <c r="F9" s="23">
        <f t="shared" ref="F9:F14" si="0">E9+D9+C9</f>
        <v>729</v>
      </c>
      <c r="G9" s="25">
        <v>89</v>
      </c>
      <c r="H9" s="25">
        <v>648</v>
      </c>
      <c r="I9" s="25">
        <v>584</v>
      </c>
      <c r="J9" s="23">
        <f>SUM(G9:I9)</f>
        <v>1321</v>
      </c>
      <c r="K9" s="25">
        <v>186</v>
      </c>
      <c r="L9" s="25">
        <v>648</v>
      </c>
      <c r="M9" s="25">
        <v>631</v>
      </c>
      <c r="N9" s="23">
        <f>SUM(K9:M9)</f>
        <v>1465</v>
      </c>
      <c r="O9" s="87">
        <v>1.127</v>
      </c>
      <c r="P9" s="88">
        <v>199</v>
      </c>
      <c r="Q9" s="88">
        <v>0</v>
      </c>
      <c r="R9" s="23">
        <f>SUM(O9:Q9)</f>
        <v>200.12700000000001</v>
      </c>
      <c r="S9" s="58">
        <f>SUM(R9,N9,J9,F9)</f>
        <v>3715.127</v>
      </c>
    </row>
    <row r="10" spans="2:19" ht="15.75" x14ac:dyDescent="0.25">
      <c r="B10" s="31" t="s">
        <v>141</v>
      </c>
      <c r="C10" s="22">
        <v>59</v>
      </c>
      <c r="D10" s="22">
        <v>21</v>
      </c>
      <c r="E10" s="22">
        <v>33</v>
      </c>
      <c r="F10" s="23">
        <f t="shared" si="0"/>
        <v>113</v>
      </c>
      <c r="G10" s="25">
        <v>21</v>
      </c>
      <c r="H10" s="25">
        <v>20</v>
      </c>
      <c r="I10" s="25">
        <v>22</v>
      </c>
      <c r="J10" s="23">
        <f t="shared" ref="J10:J14" si="1">SUM(G10:I10)</f>
        <v>63</v>
      </c>
      <c r="K10" s="25">
        <v>1</v>
      </c>
      <c r="L10" s="25">
        <v>2</v>
      </c>
      <c r="M10" s="25">
        <v>0</v>
      </c>
      <c r="N10" s="23">
        <f t="shared" ref="N10:N14" si="2">SUM(K10:M10)</f>
        <v>3</v>
      </c>
      <c r="O10" s="87">
        <v>32</v>
      </c>
      <c r="P10" s="88">
        <v>24</v>
      </c>
      <c r="Q10" s="88">
        <v>54</v>
      </c>
      <c r="R10" s="23">
        <f t="shared" ref="R10:R14" si="3">SUM(O10:Q10)</f>
        <v>110</v>
      </c>
      <c r="S10" s="23">
        <f>SUM(R10,N10,J10,F10)</f>
        <v>289</v>
      </c>
    </row>
    <row r="11" spans="2:19" ht="15.75" x14ac:dyDescent="0.25">
      <c r="B11" s="5" t="s">
        <v>142</v>
      </c>
      <c r="C11" s="22">
        <v>101</v>
      </c>
      <c r="D11" s="22">
        <v>0</v>
      </c>
      <c r="E11" s="22">
        <v>82</v>
      </c>
      <c r="F11" s="34">
        <f t="shared" si="0"/>
        <v>183</v>
      </c>
      <c r="G11" s="22">
        <v>2</v>
      </c>
      <c r="H11" s="22">
        <v>78</v>
      </c>
      <c r="I11" s="22">
        <v>27</v>
      </c>
      <c r="J11" s="34">
        <f t="shared" si="1"/>
        <v>107</v>
      </c>
      <c r="K11" s="22">
        <v>38</v>
      </c>
      <c r="L11" s="22">
        <v>15</v>
      </c>
      <c r="M11" s="22">
        <v>21</v>
      </c>
      <c r="N11" s="23">
        <f t="shared" si="2"/>
        <v>74</v>
      </c>
      <c r="O11" s="87">
        <v>0</v>
      </c>
      <c r="P11" s="88">
        <v>0</v>
      </c>
      <c r="Q11" s="88">
        <v>0</v>
      </c>
      <c r="R11" s="23">
        <f t="shared" si="3"/>
        <v>0</v>
      </c>
      <c r="S11" s="34">
        <f t="shared" ref="S11:S14" si="4">SUM(R11,N11,J11,F11)</f>
        <v>364</v>
      </c>
    </row>
    <row r="12" spans="2:19" ht="15.75" x14ac:dyDescent="0.25">
      <c r="B12" s="5" t="s">
        <v>143</v>
      </c>
      <c r="C12" s="22">
        <v>0</v>
      </c>
      <c r="D12" s="22">
        <v>0</v>
      </c>
      <c r="E12" s="22">
        <v>0</v>
      </c>
      <c r="F12" s="34">
        <f>E12+D12+C12</f>
        <v>0</v>
      </c>
      <c r="G12" s="22">
        <v>0</v>
      </c>
      <c r="H12" s="22">
        <v>0</v>
      </c>
      <c r="I12" s="22">
        <v>0</v>
      </c>
      <c r="J12" s="34">
        <f>SUM(G12:I12)</f>
        <v>0</v>
      </c>
      <c r="K12" s="22">
        <v>0</v>
      </c>
      <c r="L12" s="22">
        <v>0</v>
      </c>
      <c r="M12" s="22">
        <v>0</v>
      </c>
      <c r="N12" s="23">
        <f>SUM(K12:M12)</f>
        <v>0</v>
      </c>
      <c r="O12" s="87">
        <v>3</v>
      </c>
      <c r="P12" s="88">
        <v>0</v>
      </c>
      <c r="Q12" s="88">
        <v>0</v>
      </c>
      <c r="R12" s="23">
        <f t="shared" si="3"/>
        <v>3</v>
      </c>
      <c r="S12" s="34">
        <f>SUM(R12,N12,J12,F12)</f>
        <v>3</v>
      </c>
    </row>
    <row r="13" spans="2:19" ht="15.75" x14ac:dyDescent="0.25">
      <c r="B13" s="5" t="s">
        <v>144</v>
      </c>
      <c r="C13" s="22">
        <v>38</v>
      </c>
      <c r="D13" s="22">
        <v>60</v>
      </c>
      <c r="E13" s="22">
        <v>20</v>
      </c>
      <c r="F13" s="38">
        <f t="shared" si="0"/>
        <v>118</v>
      </c>
      <c r="G13" s="22">
        <v>100</v>
      </c>
      <c r="H13" s="22">
        <v>90</v>
      </c>
      <c r="I13" s="22">
        <v>82</v>
      </c>
      <c r="J13" s="38">
        <f t="shared" si="1"/>
        <v>272</v>
      </c>
      <c r="K13" s="22">
        <v>66</v>
      </c>
      <c r="L13" s="22">
        <v>44</v>
      </c>
      <c r="M13" s="22">
        <v>47</v>
      </c>
      <c r="N13" s="23">
        <f t="shared" si="2"/>
        <v>157</v>
      </c>
      <c r="O13" s="87">
        <v>60</v>
      </c>
      <c r="P13" s="88">
        <v>50</v>
      </c>
      <c r="Q13" s="88">
        <v>0</v>
      </c>
      <c r="R13" s="23">
        <f t="shared" si="3"/>
        <v>110</v>
      </c>
      <c r="S13" s="34">
        <f t="shared" si="4"/>
        <v>657</v>
      </c>
    </row>
    <row r="14" spans="2:19" ht="15.75" x14ac:dyDescent="0.25">
      <c r="B14" s="5" t="s">
        <v>145</v>
      </c>
      <c r="C14" s="22">
        <v>38</v>
      </c>
      <c r="D14" s="22">
        <v>27</v>
      </c>
      <c r="E14" s="22">
        <v>39</v>
      </c>
      <c r="F14" s="34">
        <f t="shared" si="0"/>
        <v>104</v>
      </c>
      <c r="G14" s="22">
        <v>113</v>
      </c>
      <c r="H14" s="22">
        <v>108</v>
      </c>
      <c r="I14" s="22">
        <v>94</v>
      </c>
      <c r="J14" s="34">
        <f t="shared" si="1"/>
        <v>315</v>
      </c>
      <c r="K14" s="22">
        <v>66</v>
      </c>
      <c r="L14" s="22">
        <v>44</v>
      </c>
      <c r="M14" s="22">
        <v>47</v>
      </c>
      <c r="N14" s="23">
        <f t="shared" si="2"/>
        <v>157</v>
      </c>
      <c r="O14" s="87">
        <v>34</v>
      </c>
      <c r="P14" s="88">
        <v>23</v>
      </c>
      <c r="Q14" s="88">
        <v>0</v>
      </c>
      <c r="R14" s="23">
        <f t="shared" si="3"/>
        <v>57</v>
      </c>
      <c r="S14" s="34">
        <f t="shared" si="4"/>
        <v>633</v>
      </c>
    </row>
    <row r="15" spans="2:19" ht="15.75" x14ac:dyDescent="0.25">
      <c r="B15" s="55" t="s">
        <v>6</v>
      </c>
      <c r="C15" s="34">
        <f>SUM(C9:C14)</f>
        <v>290</v>
      </c>
      <c r="D15" s="34">
        <f>SUM(D9:D14)</f>
        <v>703</v>
      </c>
      <c r="E15" s="34">
        <f>SUM(E9:E14)</f>
        <v>254</v>
      </c>
      <c r="F15" s="34">
        <f>SUM(F9:F14)</f>
        <v>1247</v>
      </c>
      <c r="G15" s="34">
        <f t="shared" ref="G15:J15" si="5">SUM(G9:G14)</f>
        <v>325</v>
      </c>
      <c r="H15" s="34">
        <f t="shared" si="5"/>
        <v>944</v>
      </c>
      <c r="I15" s="34">
        <f t="shared" si="5"/>
        <v>809</v>
      </c>
      <c r="J15" s="34">
        <f t="shared" si="5"/>
        <v>2078</v>
      </c>
      <c r="K15" s="34">
        <f>SUM(K11:K14)</f>
        <v>170</v>
      </c>
      <c r="L15" s="34">
        <f>SUM(L11:L14)</f>
        <v>103</v>
      </c>
      <c r="M15" s="34">
        <f>SUM(M11:M14)</f>
        <v>115</v>
      </c>
      <c r="N15" s="34">
        <f>SUM(N9:N14)</f>
        <v>1856</v>
      </c>
      <c r="O15" s="34">
        <f>SUM(O11:O14)</f>
        <v>97</v>
      </c>
      <c r="P15" s="34">
        <f t="shared" ref="P15:Q15" si="6">SUM(P11:P14)</f>
        <v>73</v>
      </c>
      <c r="Q15" s="34">
        <f t="shared" si="6"/>
        <v>0</v>
      </c>
      <c r="R15" s="34">
        <f>SUM(R9:R14)</f>
        <v>480.12700000000001</v>
      </c>
      <c r="S15" s="34">
        <f>SUM(S9:S14)</f>
        <v>5661.1270000000004</v>
      </c>
    </row>
    <row r="16" spans="2:19" ht="15.75" x14ac:dyDescent="0.25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9" ht="15.75" x14ac:dyDescent="0.25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zoomScaleNormal="30" zoomScaleSheetLayoutView="100" workbookViewId="0">
      <selection activeCell="D10" sqref="D10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.42578125" customWidth="1"/>
    <col min="14" max="17" width="11.42578125" customWidth="1"/>
    <col min="19" max="19" width="18" customWidth="1"/>
  </cols>
  <sheetData>
    <row r="3" spans="2:19" ht="15.75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19" ht="16.5" thickBo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5.75" x14ac:dyDescent="0.25">
      <c r="B5" s="104">
        <v>0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6"/>
    </row>
    <row r="6" spans="2:19" ht="15.75" x14ac:dyDescent="0.25">
      <c r="B6" s="102" t="s">
        <v>1</v>
      </c>
      <c r="C6" s="99" t="s">
        <v>2</v>
      </c>
      <c r="D6" s="99"/>
      <c r="E6" s="99"/>
      <c r="F6" s="99"/>
      <c r="G6" s="99" t="s">
        <v>3</v>
      </c>
      <c r="H6" s="99"/>
      <c r="I6" s="99"/>
      <c r="J6" s="99"/>
      <c r="K6" s="99" t="s">
        <v>4</v>
      </c>
      <c r="L6" s="99"/>
      <c r="M6" s="99"/>
      <c r="N6" s="99"/>
      <c r="O6" s="99" t="s">
        <v>5</v>
      </c>
      <c r="P6" s="99"/>
      <c r="Q6" s="99"/>
      <c r="R6" s="99"/>
      <c r="S6" s="100" t="s">
        <v>6</v>
      </c>
    </row>
    <row r="7" spans="2:19" ht="16.5" thickBot="1" x14ac:dyDescent="0.3">
      <c r="B7" s="103"/>
      <c r="C7" s="50" t="s">
        <v>7</v>
      </c>
      <c r="D7" s="50" t="s">
        <v>8</v>
      </c>
      <c r="E7" s="50" t="s">
        <v>9</v>
      </c>
      <c r="F7" s="50" t="s">
        <v>10</v>
      </c>
      <c r="G7" s="50" t="s">
        <v>11</v>
      </c>
      <c r="H7" s="50" t="s">
        <v>12</v>
      </c>
      <c r="I7" s="50" t="s">
        <v>13</v>
      </c>
      <c r="J7" s="50" t="s">
        <v>14</v>
      </c>
      <c r="K7" s="50" t="s">
        <v>15</v>
      </c>
      <c r="L7" s="50" t="s">
        <v>16</v>
      </c>
      <c r="M7" s="50" t="s">
        <v>17</v>
      </c>
      <c r="N7" s="50" t="s">
        <v>18</v>
      </c>
      <c r="O7" s="50" t="s">
        <v>19</v>
      </c>
      <c r="P7" s="50" t="s">
        <v>20</v>
      </c>
      <c r="Q7" s="50" t="s">
        <v>21</v>
      </c>
      <c r="R7" s="50" t="s">
        <v>22</v>
      </c>
      <c r="S7" s="101"/>
    </row>
    <row r="8" spans="2:19" ht="15.75" x14ac:dyDescent="0.25">
      <c r="B8" s="31" t="s">
        <v>146</v>
      </c>
      <c r="C8" s="39">
        <v>0</v>
      </c>
      <c r="D8" s="39">
        <v>0</v>
      </c>
      <c r="E8" s="39">
        <v>0</v>
      </c>
      <c r="F8" s="30">
        <f t="shared" ref="F8:F28" si="0">E8+D8+C8</f>
        <v>0</v>
      </c>
      <c r="G8" s="59">
        <v>0</v>
      </c>
      <c r="H8" s="59">
        <v>0</v>
      </c>
      <c r="I8" s="59">
        <v>0</v>
      </c>
      <c r="J8" s="60">
        <v>0</v>
      </c>
      <c r="K8" s="49">
        <v>0</v>
      </c>
      <c r="L8" s="39">
        <v>0</v>
      </c>
      <c r="M8" s="39">
        <v>0</v>
      </c>
      <c r="N8" s="30">
        <f>SUM(K8:M8)</f>
        <v>0</v>
      </c>
      <c r="O8" s="39">
        <v>0</v>
      </c>
      <c r="P8" s="39">
        <v>0</v>
      </c>
      <c r="Q8" s="39">
        <v>0</v>
      </c>
      <c r="R8" s="28">
        <f>SUM(O8:Q8)</f>
        <v>0</v>
      </c>
      <c r="S8" s="30">
        <f>R8+N8+J8+F8</f>
        <v>0</v>
      </c>
    </row>
    <row r="9" spans="2:19" ht="15.75" x14ac:dyDescent="0.25">
      <c r="B9" s="5" t="s">
        <v>147</v>
      </c>
      <c r="C9" s="27">
        <v>1</v>
      </c>
      <c r="D9" s="27">
        <v>0</v>
      </c>
      <c r="E9" s="27">
        <v>0</v>
      </c>
      <c r="F9" s="48">
        <f t="shared" si="0"/>
        <v>1</v>
      </c>
      <c r="G9" s="61">
        <v>0</v>
      </c>
      <c r="H9" s="61">
        <v>0</v>
      </c>
      <c r="I9" s="61">
        <v>0</v>
      </c>
      <c r="J9" s="62">
        <v>0</v>
      </c>
      <c r="K9" s="32">
        <v>0</v>
      </c>
      <c r="L9" s="27">
        <v>0</v>
      </c>
      <c r="M9" s="27">
        <v>0</v>
      </c>
      <c r="N9" s="30">
        <f t="shared" ref="N9:N28" si="1">SUM(K9:M9)</f>
        <v>0</v>
      </c>
      <c r="O9" s="27">
        <v>0</v>
      </c>
      <c r="P9" s="27">
        <v>0</v>
      </c>
      <c r="Q9" s="27">
        <v>0</v>
      </c>
      <c r="R9" s="28">
        <f t="shared" ref="R9:R28" si="2">SUM(O9:Q9)</f>
        <v>0</v>
      </c>
      <c r="S9" s="48">
        <f>R9+N9+J9+F9</f>
        <v>1</v>
      </c>
    </row>
    <row r="10" spans="2:19" ht="15.75" x14ac:dyDescent="0.25">
      <c r="B10" s="5" t="s">
        <v>148</v>
      </c>
      <c r="C10" s="27">
        <v>0</v>
      </c>
      <c r="D10" s="27">
        <v>1</v>
      </c>
      <c r="E10" s="27">
        <v>0</v>
      </c>
      <c r="F10" s="48">
        <f>C10+D10+E10</f>
        <v>1</v>
      </c>
      <c r="G10" s="61">
        <v>0</v>
      </c>
      <c r="H10" s="61">
        <v>0</v>
      </c>
      <c r="I10" s="61">
        <v>0</v>
      </c>
      <c r="J10" s="62">
        <v>0</v>
      </c>
      <c r="K10" s="32">
        <v>0</v>
      </c>
      <c r="L10" s="27">
        <v>0</v>
      </c>
      <c r="M10" s="27">
        <v>0</v>
      </c>
      <c r="N10" s="30">
        <f t="shared" si="1"/>
        <v>0</v>
      </c>
      <c r="O10" s="27">
        <v>0</v>
      </c>
      <c r="P10" s="27">
        <v>0</v>
      </c>
      <c r="Q10" s="27">
        <v>0</v>
      </c>
      <c r="R10" s="28">
        <f t="shared" si="2"/>
        <v>0</v>
      </c>
      <c r="S10" s="48">
        <f>R10+N10+J10+F10</f>
        <v>1</v>
      </c>
    </row>
    <row r="11" spans="2:19" ht="15.75" x14ac:dyDescent="0.25">
      <c r="B11" s="5" t="s">
        <v>149</v>
      </c>
      <c r="C11" s="27">
        <v>0</v>
      </c>
      <c r="D11" s="27">
        <v>0</v>
      </c>
      <c r="E11" s="27">
        <v>0</v>
      </c>
      <c r="F11" s="48">
        <f t="shared" si="0"/>
        <v>0</v>
      </c>
      <c r="G11" s="61">
        <v>0</v>
      </c>
      <c r="H11" s="61">
        <v>0</v>
      </c>
      <c r="I11" s="61">
        <v>0</v>
      </c>
      <c r="J11" s="62">
        <v>0</v>
      </c>
      <c r="K11" s="32">
        <v>0</v>
      </c>
      <c r="L11" s="27">
        <v>1</v>
      </c>
      <c r="M11" s="27">
        <v>0</v>
      </c>
      <c r="N11" s="30">
        <f t="shared" si="1"/>
        <v>1</v>
      </c>
      <c r="O11" s="27">
        <v>0</v>
      </c>
      <c r="P11" s="27">
        <v>0</v>
      </c>
      <c r="Q11" s="27">
        <v>0</v>
      </c>
      <c r="R11" s="28">
        <f t="shared" si="2"/>
        <v>0</v>
      </c>
      <c r="S11" s="48">
        <f t="shared" ref="S11:S28" si="3">R11+N11+J11+F11</f>
        <v>1</v>
      </c>
    </row>
    <row r="12" spans="2:19" ht="31.5" x14ac:dyDescent="0.25">
      <c r="B12" s="19" t="s">
        <v>150</v>
      </c>
      <c r="C12" s="27">
        <v>1</v>
      </c>
      <c r="D12" s="27">
        <v>1</v>
      </c>
      <c r="E12" s="27">
        <v>1</v>
      </c>
      <c r="F12" s="48">
        <f t="shared" si="0"/>
        <v>3</v>
      </c>
      <c r="G12" s="61">
        <v>0</v>
      </c>
      <c r="H12" s="61">
        <v>1</v>
      </c>
      <c r="I12" s="61">
        <v>3</v>
      </c>
      <c r="J12" s="62">
        <v>4</v>
      </c>
      <c r="K12" s="32">
        <v>1</v>
      </c>
      <c r="L12" s="27">
        <v>3</v>
      </c>
      <c r="M12" s="27">
        <v>1</v>
      </c>
      <c r="N12" s="30">
        <f t="shared" si="1"/>
        <v>5</v>
      </c>
      <c r="O12" s="27">
        <v>3</v>
      </c>
      <c r="P12" s="27">
        <v>0</v>
      </c>
      <c r="Q12" s="27">
        <v>0</v>
      </c>
      <c r="R12" s="28">
        <f t="shared" si="2"/>
        <v>3</v>
      </c>
      <c r="S12" s="48">
        <f t="shared" si="3"/>
        <v>15</v>
      </c>
    </row>
    <row r="13" spans="2:19" ht="15.75" x14ac:dyDescent="0.25">
      <c r="B13" s="5" t="s">
        <v>151</v>
      </c>
      <c r="C13" s="27">
        <v>0</v>
      </c>
      <c r="D13" s="27">
        <v>1</v>
      </c>
      <c r="E13" s="27">
        <v>0</v>
      </c>
      <c r="F13" s="48">
        <f t="shared" si="0"/>
        <v>1</v>
      </c>
      <c r="G13" s="61">
        <v>3</v>
      </c>
      <c r="H13" s="61">
        <v>0</v>
      </c>
      <c r="I13" s="61">
        <v>0</v>
      </c>
      <c r="J13" s="62">
        <v>3</v>
      </c>
      <c r="K13" s="32">
        <v>0</v>
      </c>
      <c r="L13" s="27">
        <v>1</v>
      </c>
      <c r="M13" s="27">
        <v>0</v>
      </c>
      <c r="N13" s="30">
        <f t="shared" si="1"/>
        <v>1</v>
      </c>
      <c r="O13" s="27">
        <v>0</v>
      </c>
      <c r="P13" s="27">
        <v>1</v>
      </c>
      <c r="Q13" s="27">
        <v>0</v>
      </c>
      <c r="R13" s="28">
        <f t="shared" si="2"/>
        <v>1</v>
      </c>
      <c r="S13" s="48">
        <f t="shared" si="3"/>
        <v>6</v>
      </c>
    </row>
    <row r="14" spans="2:19" ht="15.75" x14ac:dyDescent="0.25">
      <c r="B14" s="5" t="s">
        <v>152</v>
      </c>
      <c r="C14" s="27">
        <v>0</v>
      </c>
      <c r="D14" s="27">
        <v>0</v>
      </c>
      <c r="E14" s="27">
        <v>0</v>
      </c>
      <c r="F14" s="48">
        <f t="shared" si="0"/>
        <v>0</v>
      </c>
      <c r="G14" s="61">
        <v>0</v>
      </c>
      <c r="H14" s="61">
        <v>0</v>
      </c>
      <c r="I14" s="61">
        <v>0</v>
      </c>
      <c r="J14" s="62">
        <v>0</v>
      </c>
      <c r="K14" s="32">
        <v>0</v>
      </c>
      <c r="L14" s="27">
        <v>0</v>
      </c>
      <c r="M14" s="27">
        <v>0</v>
      </c>
      <c r="N14" s="30">
        <f t="shared" si="1"/>
        <v>0</v>
      </c>
      <c r="O14" s="27">
        <v>0</v>
      </c>
      <c r="P14" s="27">
        <v>0</v>
      </c>
      <c r="Q14" s="27">
        <v>0</v>
      </c>
      <c r="R14" s="28">
        <f t="shared" si="2"/>
        <v>0</v>
      </c>
      <c r="S14" s="48">
        <f t="shared" si="3"/>
        <v>0</v>
      </c>
    </row>
    <row r="15" spans="2:19" ht="15.75" x14ac:dyDescent="0.25">
      <c r="B15" s="5" t="s">
        <v>153</v>
      </c>
      <c r="C15" s="27">
        <v>0</v>
      </c>
      <c r="D15" s="27">
        <v>0</v>
      </c>
      <c r="E15" s="27">
        <v>0</v>
      </c>
      <c r="F15" s="48">
        <f t="shared" si="0"/>
        <v>0</v>
      </c>
      <c r="G15" s="61">
        <v>0</v>
      </c>
      <c r="H15" s="61">
        <v>0</v>
      </c>
      <c r="I15" s="61">
        <v>1</v>
      </c>
      <c r="J15" s="62">
        <v>1</v>
      </c>
      <c r="K15" s="32">
        <v>0</v>
      </c>
      <c r="L15" s="27">
        <v>0</v>
      </c>
      <c r="M15" s="27">
        <v>0</v>
      </c>
      <c r="N15" s="30">
        <f t="shared" si="1"/>
        <v>0</v>
      </c>
      <c r="O15" s="27">
        <v>0</v>
      </c>
      <c r="P15" s="27">
        <v>0</v>
      </c>
      <c r="Q15" s="27">
        <v>0</v>
      </c>
      <c r="R15" s="28">
        <f t="shared" si="2"/>
        <v>0</v>
      </c>
      <c r="S15" s="48">
        <f t="shared" si="3"/>
        <v>1</v>
      </c>
    </row>
    <row r="16" spans="2:19" ht="15.75" x14ac:dyDescent="0.25">
      <c r="B16" s="5" t="s">
        <v>154</v>
      </c>
      <c r="C16" s="27">
        <v>0</v>
      </c>
      <c r="D16" s="27">
        <v>1</v>
      </c>
      <c r="E16" s="27">
        <v>0</v>
      </c>
      <c r="F16" s="48">
        <f t="shared" si="0"/>
        <v>1</v>
      </c>
      <c r="G16" s="61">
        <v>0</v>
      </c>
      <c r="H16" s="61">
        <v>3</v>
      </c>
      <c r="I16" s="61">
        <v>2</v>
      </c>
      <c r="J16" s="62">
        <v>5</v>
      </c>
      <c r="K16" s="32">
        <v>1</v>
      </c>
      <c r="L16" s="27">
        <v>1</v>
      </c>
      <c r="M16" s="27">
        <v>0</v>
      </c>
      <c r="N16" s="30">
        <f t="shared" si="1"/>
        <v>2</v>
      </c>
      <c r="O16" s="27">
        <v>1</v>
      </c>
      <c r="P16" s="27">
        <v>1</v>
      </c>
      <c r="Q16" s="27">
        <v>0</v>
      </c>
      <c r="R16" s="28">
        <f t="shared" si="2"/>
        <v>2</v>
      </c>
      <c r="S16" s="48">
        <f t="shared" si="3"/>
        <v>10</v>
      </c>
    </row>
    <row r="17" spans="2:19" ht="15.75" x14ac:dyDescent="0.25">
      <c r="B17" s="5" t="s">
        <v>155</v>
      </c>
      <c r="C17" s="27">
        <v>0</v>
      </c>
      <c r="D17" s="27">
        <v>0</v>
      </c>
      <c r="E17" s="27">
        <v>0</v>
      </c>
      <c r="F17" s="48">
        <f t="shared" si="0"/>
        <v>0</v>
      </c>
      <c r="G17" s="61">
        <v>0</v>
      </c>
      <c r="H17" s="61">
        <v>0</v>
      </c>
      <c r="I17" s="61">
        <v>0</v>
      </c>
      <c r="J17" s="62">
        <v>0</v>
      </c>
      <c r="K17" s="32">
        <v>0</v>
      </c>
      <c r="L17" s="27">
        <v>0</v>
      </c>
      <c r="M17" s="27">
        <v>0</v>
      </c>
      <c r="N17" s="30">
        <f t="shared" si="1"/>
        <v>0</v>
      </c>
      <c r="O17" s="27">
        <v>0</v>
      </c>
      <c r="P17" s="27">
        <v>0</v>
      </c>
      <c r="Q17" s="27">
        <v>0</v>
      </c>
      <c r="R17" s="28">
        <f t="shared" si="2"/>
        <v>0</v>
      </c>
      <c r="S17" s="48">
        <f t="shared" si="3"/>
        <v>0</v>
      </c>
    </row>
    <row r="18" spans="2:19" ht="31.5" x14ac:dyDescent="0.25">
      <c r="B18" s="19" t="s">
        <v>156</v>
      </c>
      <c r="C18" s="27">
        <v>0</v>
      </c>
      <c r="D18" s="27">
        <v>0</v>
      </c>
      <c r="E18" s="27">
        <v>0</v>
      </c>
      <c r="F18" s="48">
        <f t="shared" si="0"/>
        <v>0</v>
      </c>
      <c r="G18" s="61">
        <v>1</v>
      </c>
      <c r="H18" s="61">
        <v>0</v>
      </c>
      <c r="I18" s="61">
        <v>0</v>
      </c>
      <c r="J18" s="62">
        <f>G18+H18+I18</f>
        <v>1</v>
      </c>
      <c r="K18" s="32">
        <v>0</v>
      </c>
      <c r="L18" s="27">
        <v>0</v>
      </c>
      <c r="M18" s="27">
        <v>0</v>
      </c>
      <c r="N18" s="30">
        <f t="shared" si="1"/>
        <v>0</v>
      </c>
      <c r="O18" s="27">
        <v>0</v>
      </c>
      <c r="P18" s="27">
        <v>0</v>
      </c>
      <c r="Q18" s="27">
        <v>0</v>
      </c>
      <c r="R18" s="28">
        <f t="shared" si="2"/>
        <v>0</v>
      </c>
      <c r="S18" s="48">
        <f t="shared" si="3"/>
        <v>1</v>
      </c>
    </row>
    <row r="19" spans="2:19" ht="31.5" x14ac:dyDescent="0.25">
      <c r="B19" s="20" t="s">
        <v>157</v>
      </c>
      <c r="C19" s="27">
        <v>0</v>
      </c>
      <c r="D19" s="27">
        <v>0</v>
      </c>
      <c r="E19" s="27">
        <v>0</v>
      </c>
      <c r="F19" s="48">
        <f t="shared" si="0"/>
        <v>0</v>
      </c>
      <c r="G19" s="61">
        <v>0</v>
      </c>
      <c r="H19" s="61">
        <v>0</v>
      </c>
      <c r="I19" s="61">
        <v>0</v>
      </c>
      <c r="J19" s="62">
        <v>0</v>
      </c>
      <c r="K19" s="32">
        <v>0</v>
      </c>
      <c r="L19" s="27">
        <v>0</v>
      </c>
      <c r="M19" s="27">
        <v>0</v>
      </c>
      <c r="N19" s="30">
        <f t="shared" si="1"/>
        <v>0</v>
      </c>
      <c r="O19" s="27">
        <v>0</v>
      </c>
      <c r="P19" s="27">
        <v>0</v>
      </c>
      <c r="Q19" s="27">
        <v>0</v>
      </c>
      <c r="R19" s="28">
        <f t="shared" si="2"/>
        <v>0</v>
      </c>
      <c r="S19" s="48">
        <f t="shared" si="3"/>
        <v>0</v>
      </c>
    </row>
    <row r="20" spans="2:19" ht="31.5" x14ac:dyDescent="0.25">
      <c r="B20" s="20" t="s">
        <v>158</v>
      </c>
      <c r="C20" s="27">
        <v>0</v>
      </c>
      <c r="D20" s="27">
        <v>0</v>
      </c>
      <c r="E20" s="27">
        <v>0</v>
      </c>
      <c r="F20" s="48">
        <f t="shared" si="0"/>
        <v>0</v>
      </c>
      <c r="G20" s="61">
        <v>0</v>
      </c>
      <c r="H20" s="61">
        <v>0</v>
      </c>
      <c r="I20" s="61">
        <v>0</v>
      </c>
      <c r="J20" s="62">
        <v>0</v>
      </c>
      <c r="K20" s="32">
        <v>0</v>
      </c>
      <c r="L20" s="27">
        <v>0</v>
      </c>
      <c r="M20" s="27">
        <v>0</v>
      </c>
      <c r="N20" s="30">
        <f t="shared" si="1"/>
        <v>0</v>
      </c>
      <c r="O20" s="27">
        <v>0</v>
      </c>
      <c r="P20" s="27">
        <v>0</v>
      </c>
      <c r="Q20" s="27">
        <v>0</v>
      </c>
      <c r="R20" s="28">
        <f t="shared" si="2"/>
        <v>0</v>
      </c>
      <c r="S20" s="48">
        <f t="shared" si="3"/>
        <v>0</v>
      </c>
    </row>
    <row r="21" spans="2:19" ht="31.5" x14ac:dyDescent="0.25">
      <c r="B21" s="19" t="s">
        <v>159</v>
      </c>
      <c r="C21" s="27">
        <v>0</v>
      </c>
      <c r="D21" s="27">
        <v>0</v>
      </c>
      <c r="E21" s="27">
        <v>0</v>
      </c>
      <c r="F21" s="48">
        <f t="shared" si="0"/>
        <v>0</v>
      </c>
      <c r="G21" s="61">
        <v>0</v>
      </c>
      <c r="H21" s="61">
        <v>0</v>
      </c>
      <c r="I21" s="61">
        <v>0</v>
      </c>
      <c r="J21" s="62">
        <v>0</v>
      </c>
      <c r="K21" s="32">
        <v>0</v>
      </c>
      <c r="L21" s="27">
        <v>0</v>
      </c>
      <c r="M21" s="27">
        <v>0</v>
      </c>
      <c r="N21" s="30">
        <f t="shared" si="1"/>
        <v>0</v>
      </c>
      <c r="O21" s="27">
        <v>0</v>
      </c>
      <c r="P21" s="27">
        <v>0</v>
      </c>
      <c r="Q21" s="27">
        <v>0</v>
      </c>
      <c r="R21" s="28">
        <f t="shared" si="2"/>
        <v>0</v>
      </c>
      <c r="S21" s="48">
        <f t="shared" si="3"/>
        <v>0</v>
      </c>
    </row>
    <row r="22" spans="2:19" ht="31.5" x14ac:dyDescent="0.25">
      <c r="B22" s="19" t="s">
        <v>160</v>
      </c>
      <c r="C22" s="27">
        <v>0</v>
      </c>
      <c r="D22" s="27">
        <v>0</v>
      </c>
      <c r="E22" s="27">
        <v>0</v>
      </c>
      <c r="F22" s="48">
        <f t="shared" si="0"/>
        <v>0</v>
      </c>
      <c r="G22" s="61">
        <v>1</v>
      </c>
      <c r="H22" s="61">
        <v>2</v>
      </c>
      <c r="I22" s="61">
        <v>0</v>
      </c>
      <c r="J22" s="62">
        <v>3</v>
      </c>
      <c r="K22" s="32">
        <v>2</v>
      </c>
      <c r="L22" s="27">
        <v>0</v>
      </c>
      <c r="M22" s="27">
        <v>0</v>
      </c>
      <c r="N22" s="30">
        <f t="shared" si="1"/>
        <v>2</v>
      </c>
      <c r="O22" s="27">
        <v>3</v>
      </c>
      <c r="P22" s="27">
        <v>1</v>
      </c>
      <c r="Q22" s="27">
        <v>0</v>
      </c>
      <c r="R22" s="28">
        <f t="shared" si="2"/>
        <v>4</v>
      </c>
      <c r="S22" s="48">
        <f t="shared" si="3"/>
        <v>9</v>
      </c>
    </row>
    <row r="23" spans="2:19" ht="15.75" x14ac:dyDescent="0.25">
      <c r="B23" s="19" t="s">
        <v>161</v>
      </c>
      <c r="C23" s="27">
        <v>1</v>
      </c>
      <c r="D23" s="27">
        <v>1</v>
      </c>
      <c r="E23" s="27">
        <v>2</v>
      </c>
      <c r="F23" s="48">
        <f t="shared" si="0"/>
        <v>4</v>
      </c>
      <c r="G23" s="61">
        <v>0</v>
      </c>
      <c r="H23" s="61">
        <v>3</v>
      </c>
      <c r="I23" s="61">
        <v>2</v>
      </c>
      <c r="J23" s="62">
        <v>5</v>
      </c>
      <c r="K23" s="32">
        <v>5</v>
      </c>
      <c r="L23" s="27">
        <v>0</v>
      </c>
      <c r="M23" s="27">
        <v>0</v>
      </c>
      <c r="N23" s="30">
        <f t="shared" si="1"/>
        <v>5</v>
      </c>
      <c r="O23" s="27">
        <v>6</v>
      </c>
      <c r="P23" s="27"/>
      <c r="Q23" s="27">
        <v>0</v>
      </c>
      <c r="R23" s="28">
        <f t="shared" si="2"/>
        <v>6</v>
      </c>
      <c r="S23" s="48">
        <f t="shared" si="3"/>
        <v>20</v>
      </c>
    </row>
    <row r="24" spans="2:19" ht="31.5" x14ac:dyDescent="0.25">
      <c r="B24" s="19" t="s">
        <v>162</v>
      </c>
      <c r="C24" s="27">
        <v>1</v>
      </c>
      <c r="D24" s="27">
        <v>3</v>
      </c>
      <c r="E24" s="27">
        <v>2</v>
      </c>
      <c r="F24" s="48">
        <f t="shared" si="0"/>
        <v>6</v>
      </c>
      <c r="G24" s="61">
        <v>5</v>
      </c>
      <c r="H24" s="61">
        <v>11</v>
      </c>
      <c r="I24" s="61">
        <v>9</v>
      </c>
      <c r="J24" s="62">
        <v>25</v>
      </c>
      <c r="K24" s="32">
        <v>8</v>
      </c>
      <c r="L24" s="27">
        <v>7</v>
      </c>
      <c r="M24" s="27">
        <v>10</v>
      </c>
      <c r="N24" s="30">
        <f t="shared" si="1"/>
        <v>25</v>
      </c>
      <c r="O24" s="27">
        <v>15</v>
      </c>
      <c r="P24" s="27">
        <v>4</v>
      </c>
      <c r="Q24" s="27">
        <v>0</v>
      </c>
      <c r="R24" s="28">
        <f t="shared" si="2"/>
        <v>19</v>
      </c>
      <c r="S24" s="48">
        <f t="shared" si="3"/>
        <v>75</v>
      </c>
    </row>
    <row r="25" spans="2:19" ht="15.75" x14ac:dyDescent="0.25">
      <c r="B25" s="19" t="s">
        <v>163</v>
      </c>
      <c r="C25" s="27">
        <v>0</v>
      </c>
      <c r="D25" s="27">
        <v>0</v>
      </c>
      <c r="E25" s="27">
        <v>0</v>
      </c>
      <c r="F25" s="48">
        <f t="shared" si="0"/>
        <v>0</v>
      </c>
      <c r="G25" s="61">
        <v>0</v>
      </c>
      <c r="H25" s="61">
        <v>0</v>
      </c>
      <c r="I25" s="61">
        <v>1</v>
      </c>
      <c r="J25" s="62">
        <v>1</v>
      </c>
      <c r="K25" s="32">
        <v>0</v>
      </c>
      <c r="L25" s="27">
        <v>0</v>
      </c>
      <c r="M25" s="27">
        <v>0</v>
      </c>
      <c r="N25" s="30">
        <f t="shared" si="1"/>
        <v>0</v>
      </c>
      <c r="O25" s="27">
        <v>0</v>
      </c>
      <c r="P25" s="27"/>
      <c r="Q25" s="27">
        <v>0</v>
      </c>
      <c r="R25" s="28">
        <f t="shared" si="2"/>
        <v>0</v>
      </c>
      <c r="S25" s="48">
        <f t="shared" si="3"/>
        <v>1</v>
      </c>
    </row>
    <row r="26" spans="2:19" ht="31.5" x14ac:dyDescent="0.25">
      <c r="B26" s="19" t="s">
        <v>164</v>
      </c>
      <c r="C26" s="27">
        <v>0</v>
      </c>
      <c r="D26" s="27">
        <v>1</v>
      </c>
      <c r="E26" s="27">
        <v>2</v>
      </c>
      <c r="F26" s="48">
        <f t="shared" si="0"/>
        <v>3</v>
      </c>
      <c r="G26" s="61">
        <v>1</v>
      </c>
      <c r="H26" s="61">
        <v>0</v>
      </c>
      <c r="I26" s="61">
        <v>1</v>
      </c>
      <c r="J26" s="62">
        <v>2</v>
      </c>
      <c r="K26" s="32">
        <v>1</v>
      </c>
      <c r="L26" s="27">
        <v>1</v>
      </c>
      <c r="M26" s="27">
        <v>0</v>
      </c>
      <c r="N26" s="30">
        <f t="shared" si="1"/>
        <v>2</v>
      </c>
      <c r="O26" s="27">
        <v>3</v>
      </c>
      <c r="P26" s="27">
        <v>0</v>
      </c>
      <c r="Q26" s="27">
        <v>0</v>
      </c>
      <c r="R26" s="28">
        <f t="shared" si="2"/>
        <v>3</v>
      </c>
      <c r="S26" s="48">
        <f t="shared" si="3"/>
        <v>10</v>
      </c>
    </row>
    <row r="27" spans="2:19" ht="15.75" x14ac:dyDescent="0.25">
      <c r="B27" s="19" t="s">
        <v>165</v>
      </c>
      <c r="C27" s="27">
        <v>0</v>
      </c>
      <c r="D27" s="27">
        <v>3</v>
      </c>
      <c r="E27" s="27">
        <v>6</v>
      </c>
      <c r="F27" s="48">
        <f t="shared" si="0"/>
        <v>9</v>
      </c>
      <c r="G27" s="61">
        <v>9</v>
      </c>
      <c r="H27" s="61">
        <v>1</v>
      </c>
      <c r="I27" s="61">
        <v>2</v>
      </c>
      <c r="J27" s="62">
        <f>I27+H27+G27</f>
        <v>12</v>
      </c>
      <c r="K27" s="32">
        <v>1</v>
      </c>
      <c r="L27" s="27">
        <v>0</v>
      </c>
      <c r="M27" s="27">
        <v>0</v>
      </c>
      <c r="N27" s="30">
        <f t="shared" si="1"/>
        <v>1</v>
      </c>
      <c r="O27" s="27">
        <v>2</v>
      </c>
      <c r="P27" s="27">
        <v>0</v>
      </c>
      <c r="Q27" s="27">
        <v>0</v>
      </c>
      <c r="R27" s="28">
        <f t="shared" si="2"/>
        <v>2</v>
      </c>
      <c r="S27" s="48">
        <f t="shared" si="3"/>
        <v>24</v>
      </c>
    </row>
    <row r="28" spans="2:19" ht="15.75" x14ac:dyDescent="0.25">
      <c r="B28" s="5" t="s">
        <v>166</v>
      </c>
      <c r="C28" s="27">
        <v>0</v>
      </c>
      <c r="D28" s="27">
        <v>3</v>
      </c>
      <c r="E28" s="27">
        <v>4</v>
      </c>
      <c r="F28" s="48">
        <f t="shared" si="0"/>
        <v>7</v>
      </c>
      <c r="G28" s="61">
        <v>0</v>
      </c>
      <c r="H28" s="61">
        <v>2</v>
      </c>
      <c r="I28" s="61">
        <v>0</v>
      </c>
      <c r="J28" s="62">
        <f>I28+H28+G28</f>
        <v>2</v>
      </c>
      <c r="K28" s="32">
        <v>0</v>
      </c>
      <c r="L28" s="27">
        <v>2</v>
      </c>
      <c r="M28" s="27">
        <v>1</v>
      </c>
      <c r="N28" s="30">
        <f t="shared" si="1"/>
        <v>3</v>
      </c>
      <c r="O28" s="74">
        <v>6</v>
      </c>
      <c r="P28" s="75">
        <v>2</v>
      </c>
      <c r="Q28" s="75">
        <v>0</v>
      </c>
      <c r="R28" s="28">
        <f t="shared" si="2"/>
        <v>8</v>
      </c>
      <c r="S28" s="48">
        <f t="shared" si="3"/>
        <v>20</v>
      </c>
    </row>
    <row r="29" spans="2:19" ht="15.75" x14ac:dyDescent="0.25">
      <c r="B29" s="55" t="s">
        <v>6</v>
      </c>
      <c r="C29" s="34">
        <f t="shared" ref="C29:J29" si="4">SUM(C8:C28)</f>
        <v>4</v>
      </c>
      <c r="D29" s="34">
        <f t="shared" si="4"/>
        <v>15</v>
      </c>
      <c r="E29" s="34">
        <f t="shared" si="4"/>
        <v>17</v>
      </c>
      <c r="F29" s="34">
        <f t="shared" si="4"/>
        <v>36</v>
      </c>
      <c r="G29" s="34">
        <f t="shared" si="4"/>
        <v>20</v>
      </c>
      <c r="H29" s="34">
        <f t="shared" si="4"/>
        <v>23</v>
      </c>
      <c r="I29" s="34">
        <f t="shared" si="4"/>
        <v>21</v>
      </c>
      <c r="J29" s="34">
        <f t="shared" si="4"/>
        <v>64</v>
      </c>
      <c r="K29" s="34">
        <f>SUM(K22:K28)</f>
        <v>17</v>
      </c>
      <c r="L29" s="34">
        <f t="shared" ref="L29:M29" si="5">SUM(L22:L28)</f>
        <v>10</v>
      </c>
      <c r="M29" s="34">
        <f t="shared" si="5"/>
        <v>11</v>
      </c>
      <c r="N29" s="34">
        <f>SUM(N8:N28)</f>
        <v>47</v>
      </c>
      <c r="O29" s="34">
        <f>SUM(O22:O28)</f>
        <v>35</v>
      </c>
      <c r="P29" s="34">
        <f t="shared" ref="P29:Q29" si="6">SUM(P22:P28)</f>
        <v>7</v>
      </c>
      <c r="Q29" s="34">
        <f t="shared" si="6"/>
        <v>0</v>
      </c>
      <c r="R29" s="34">
        <f>SUM(R20:R28)</f>
        <v>42</v>
      </c>
      <c r="S29" s="34">
        <f>SUM(S8:S28)</f>
        <v>195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8"/>
  <sheetViews>
    <sheetView showGridLines="0" view="pageLayout" topLeftCell="A19" zoomScaleNormal="45" zoomScaleSheetLayoutView="85" workbookViewId="0">
      <selection activeCell="G2" sqref="G2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5.75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5.75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19" ht="15.75" thickBot="1" x14ac:dyDescent="0.3"/>
    <row r="7" spans="2:19" ht="15.75" x14ac:dyDescent="0.25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19" ht="15.75" x14ac:dyDescent="0.25">
      <c r="B8" s="102" t="s">
        <v>1</v>
      </c>
      <c r="C8" s="99" t="s">
        <v>2</v>
      </c>
      <c r="D8" s="99"/>
      <c r="E8" s="99"/>
      <c r="F8" s="99"/>
      <c r="G8" s="99" t="s">
        <v>3</v>
      </c>
      <c r="H8" s="99"/>
      <c r="I8" s="99"/>
      <c r="J8" s="99"/>
      <c r="K8" s="99" t="s">
        <v>4</v>
      </c>
      <c r="L8" s="99"/>
      <c r="M8" s="99"/>
      <c r="N8" s="99"/>
      <c r="O8" s="99" t="s">
        <v>5</v>
      </c>
      <c r="P8" s="99"/>
      <c r="Q8" s="99"/>
      <c r="R8" s="99"/>
      <c r="S8" s="100" t="s">
        <v>6</v>
      </c>
    </row>
    <row r="9" spans="2:19" ht="16.5" thickBot="1" x14ac:dyDescent="0.3">
      <c r="B9" s="103"/>
      <c r="C9" s="50" t="s">
        <v>7</v>
      </c>
      <c r="D9" s="50" t="s">
        <v>8</v>
      </c>
      <c r="E9" s="50" t="s">
        <v>9</v>
      </c>
      <c r="F9" s="50" t="s">
        <v>10</v>
      </c>
      <c r="G9" s="50" t="s">
        <v>11</v>
      </c>
      <c r="H9" s="50" t="s">
        <v>12</v>
      </c>
      <c r="I9" s="50" t="s">
        <v>13</v>
      </c>
      <c r="J9" s="50" t="s">
        <v>14</v>
      </c>
      <c r="K9" s="50" t="s">
        <v>15</v>
      </c>
      <c r="L9" s="50" t="s">
        <v>16</v>
      </c>
      <c r="M9" s="50" t="s">
        <v>17</v>
      </c>
      <c r="N9" s="50" t="s">
        <v>18</v>
      </c>
      <c r="O9" s="50" t="s">
        <v>19</v>
      </c>
      <c r="P9" s="50" t="s">
        <v>20</v>
      </c>
      <c r="Q9" s="50" t="s">
        <v>21</v>
      </c>
      <c r="R9" s="50" t="s">
        <v>22</v>
      </c>
      <c r="S9" s="101"/>
    </row>
    <row r="10" spans="2:19" ht="15.75" x14ac:dyDescent="0.25">
      <c r="B10" s="20" t="s">
        <v>168</v>
      </c>
      <c r="C10" s="27">
        <v>10</v>
      </c>
      <c r="D10" s="27">
        <v>20</v>
      </c>
      <c r="E10" s="27">
        <v>16</v>
      </c>
      <c r="F10" s="48">
        <f t="shared" ref="F10:F17" si="0">SUM(C10:E10)</f>
        <v>46</v>
      </c>
      <c r="G10" s="27">
        <v>16</v>
      </c>
      <c r="H10" s="27">
        <v>2</v>
      </c>
      <c r="I10" s="27">
        <v>10</v>
      </c>
      <c r="J10" s="48">
        <f t="shared" ref="J10:J17" si="1">SUM(G10:I10)</f>
        <v>28</v>
      </c>
      <c r="K10" s="27">
        <v>14</v>
      </c>
      <c r="L10" s="27">
        <v>17</v>
      </c>
      <c r="M10" s="27">
        <v>24</v>
      </c>
      <c r="N10" s="30">
        <f t="shared" ref="N10:N17" si="2">SUM(K10:M10)</f>
        <v>55</v>
      </c>
      <c r="O10" s="27">
        <v>18</v>
      </c>
      <c r="P10" s="27">
        <v>12</v>
      </c>
      <c r="Q10" s="27">
        <v>19</v>
      </c>
      <c r="R10" s="63">
        <f>SUM(O10:Q10)</f>
        <v>49</v>
      </c>
      <c r="S10" s="34">
        <f>F10+J10+N10+Q10</f>
        <v>148</v>
      </c>
    </row>
    <row r="11" spans="2:19" ht="15.75" x14ac:dyDescent="0.25">
      <c r="B11" s="20" t="s">
        <v>169</v>
      </c>
      <c r="C11" s="27">
        <v>4</v>
      </c>
      <c r="D11" s="27">
        <v>6</v>
      </c>
      <c r="E11" s="27">
        <v>8</v>
      </c>
      <c r="F11" s="48">
        <f t="shared" si="0"/>
        <v>18</v>
      </c>
      <c r="G11" s="27">
        <v>3</v>
      </c>
      <c r="H11" s="27">
        <v>0</v>
      </c>
      <c r="I11" s="27">
        <v>0</v>
      </c>
      <c r="J11" s="48">
        <f t="shared" si="1"/>
        <v>3</v>
      </c>
      <c r="K11" s="27">
        <v>0</v>
      </c>
      <c r="L11" s="27">
        <v>0</v>
      </c>
      <c r="M11" s="27">
        <v>0</v>
      </c>
      <c r="N11" s="30">
        <f t="shared" si="2"/>
        <v>0</v>
      </c>
      <c r="O11" s="27">
        <v>0</v>
      </c>
      <c r="P11" s="27">
        <v>0</v>
      </c>
      <c r="Q11" s="27">
        <v>0</v>
      </c>
      <c r="R11" s="63">
        <f t="shared" ref="R11:R17" si="3">SUM(O11:Q11)</f>
        <v>0</v>
      </c>
      <c r="S11" s="34">
        <f>F11+J11+N11+Q11</f>
        <v>21</v>
      </c>
    </row>
    <row r="12" spans="2:19" ht="15.75" x14ac:dyDescent="0.25">
      <c r="B12" s="20" t="s">
        <v>170</v>
      </c>
      <c r="C12" s="27">
        <v>5</v>
      </c>
      <c r="D12" s="27">
        <v>4</v>
      </c>
      <c r="E12" s="27">
        <v>3</v>
      </c>
      <c r="F12" s="48">
        <f t="shared" si="0"/>
        <v>12</v>
      </c>
      <c r="G12" s="27">
        <v>2</v>
      </c>
      <c r="H12" s="27">
        <v>0</v>
      </c>
      <c r="I12" s="27">
        <v>1</v>
      </c>
      <c r="J12" s="48">
        <f t="shared" si="1"/>
        <v>3</v>
      </c>
      <c r="K12" s="27">
        <v>1</v>
      </c>
      <c r="L12" s="27">
        <v>0</v>
      </c>
      <c r="M12" s="27">
        <v>0</v>
      </c>
      <c r="N12" s="30">
        <f t="shared" si="2"/>
        <v>1</v>
      </c>
      <c r="O12" s="27">
        <v>0</v>
      </c>
      <c r="P12" s="27">
        <v>0</v>
      </c>
      <c r="Q12" s="27">
        <v>0</v>
      </c>
      <c r="R12" s="63">
        <f t="shared" si="3"/>
        <v>0</v>
      </c>
      <c r="S12" s="34">
        <f>F12+J12+N12+Q12</f>
        <v>16</v>
      </c>
    </row>
    <row r="13" spans="2:19" ht="15.75" x14ac:dyDescent="0.25">
      <c r="B13" s="20" t="s">
        <v>171</v>
      </c>
      <c r="C13" s="27">
        <v>2</v>
      </c>
      <c r="D13" s="27">
        <v>0</v>
      </c>
      <c r="E13" s="27">
        <v>1</v>
      </c>
      <c r="F13" s="48">
        <f t="shared" si="0"/>
        <v>3</v>
      </c>
      <c r="G13" s="27">
        <v>0</v>
      </c>
      <c r="H13" s="27">
        <v>0</v>
      </c>
      <c r="I13" s="27">
        <v>3</v>
      </c>
      <c r="J13" s="48">
        <f t="shared" si="1"/>
        <v>3</v>
      </c>
      <c r="K13" s="27">
        <v>3</v>
      </c>
      <c r="L13" s="27">
        <v>0</v>
      </c>
      <c r="M13" s="27">
        <v>0</v>
      </c>
      <c r="N13" s="30">
        <f t="shared" si="2"/>
        <v>3</v>
      </c>
      <c r="O13" s="27">
        <v>1</v>
      </c>
      <c r="P13" s="27">
        <v>1</v>
      </c>
      <c r="Q13" s="27">
        <v>1</v>
      </c>
      <c r="R13" s="63">
        <f t="shared" si="3"/>
        <v>3</v>
      </c>
      <c r="S13" s="34">
        <f>R13+N13+J13+F13</f>
        <v>12</v>
      </c>
    </row>
    <row r="14" spans="2:19" ht="15.75" x14ac:dyDescent="0.25">
      <c r="B14" s="20" t="s">
        <v>172</v>
      </c>
      <c r="C14" s="27">
        <v>1</v>
      </c>
      <c r="D14" s="27">
        <v>8</v>
      </c>
      <c r="E14" s="27">
        <v>7</v>
      </c>
      <c r="F14" s="48">
        <f t="shared" si="0"/>
        <v>16</v>
      </c>
      <c r="G14" s="27">
        <v>1</v>
      </c>
      <c r="H14" s="27">
        <v>3</v>
      </c>
      <c r="I14" s="27">
        <v>5</v>
      </c>
      <c r="J14" s="48">
        <f t="shared" si="1"/>
        <v>9</v>
      </c>
      <c r="K14" s="27">
        <v>14</v>
      </c>
      <c r="L14" s="27">
        <v>5</v>
      </c>
      <c r="M14" s="27">
        <v>1</v>
      </c>
      <c r="N14" s="30">
        <f t="shared" si="2"/>
        <v>20</v>
      </c>
      <c r="O14" s="27">
        <v>1</v>
      </c>
      <c r="P14" s="27">
        <v>1</v>
      </c>
      <c r="Q14" s="27">
        <v>2</v>
      </c>
      <c r="R14" s="63">
        <f t="shared" si="3"/>
        <v>4</v>
      </c>
      <c r="S14" s="34">
        <f>F14+J14+N14+R14</f>
        <v>49</v>
      </c>
    </row>
    <row r="15" spans="2:19" ht="15.75" x14ac:dyDescent="0.25">
      <c r="B15" s="20" t="s">
        <v>173</v>
      </c>
      <c r="C15" s="27">
        <v>16</v>
      </c>
      <c r="D15" s="27">
        <v>12</v>
      </c>
      <c r="E15" s="27">
        <v>17</v>
      </c>
      <c r="F15" s="48">
        <f t="shared" si="0"/>
        <v>45</v>
      </c>
      <c r="G15" s="27">
        <v>13</v>
      </c>
      <c r="H15" s="27">
        <v>2</v>
      </c>
      <c r="I15" s="27">
        <v>10</v>
      </c>
      <c r="J15" s="48">
        <f t="shared" si="1"/>
        <v>25</v>
      </c>
      <c r="K15" s="27">
        <v>8</v>
      </c>
      <c r="L15" s="27">
        <v>8</v>
      </c>
      <c r="M15" s="27">
        <v>19</v>
      </c>
      <c r="N15" s="30">
        <f t="shared" si="2"/>
        <v>35</v>
      </c>
      <c r="O15" s="27">
        <v>23</v>
      </c>
      <c r="P15" s="27">
        <v>17</v>
      </c>
      <c r="Q15" s="27">
        <v>21</v>
      </c>
      <c r="R15" s="63">
        <f t="shared" si="3"/>
        <v>61</v>
      </c>
      <c r="S15" s="34">
        <f>F15+J15+N15+R15</f>
        <v>166</v>
      </c>
    </row>
    <row r="16" spans="2:19" ht="15.75" x14ac:dyDescent="0.25">
      <c r="B16" s="20" t="s">
        <v>174</v>
      </c>
      <c r="C16" s="27">
        <v>5</v>
      </c>
      <c r="D16" s="27">
        <v>3</v>
      </c>
      <c r="E16" s="27">
        <v>3</v>
      </c>
      <c r="F16" s="48">
        <f t="shared" si="0"/>
        <v>11</v>
      </c>
      <c r="G16" s="27">
        <v>1</v>
      </c>
      <c r="H16" s="27">
        <v>1</v>
      </c>
      <c r="I16" s="27">
        <v>5</v>
      </c>
      <c r="J16" s="48">
        <f t="shared" si="1"/>
        <v>7</v>
      </c>
      <c r="K16" s="27">
        <v>8</v>
      </c>
      <c r="L16" s="27">
        <v>3</v>
      </c>
      <c r="M16" s="27">
        <v>7</v>
      </c>
      <c r="N16" s="30">
        <f t="shared" si="2"/>
        <v>18</v>
      </c>
      <c r="O16" s="27">
        <v>3</v>
      </c>
      <c r="P16" s="27">
        <v>2</v>
      </c>
      <c r="Q16" s="27">
        <v>1</v>
      </c>
      <c r="R16" s="63">
        <f t="shared" si="3"/>
        <v>6</v>
      </c>
      <c r="S16" s="34">
        <f>F16+J16+N16+R16</f>
        <v>42</v>
      </c>
    </row>
    <row r="17" spans="2:19" ht="15.75" x14ac:dyDescent="0.25">
      <c r="B17" s="20" t="s">
        <v>175</v>
      </c>
      <c r="C17" s="27">
        <v>165</v>
      </c>
      <c r="D17" s="27">
        <v>202</v>
      </c>
      <c r="E17" s="27">
        <v>224</v>
      </c>
      <c r="F17" s="48">
        <f t="shared" si="0"/>
        <v>591</v>
      </c>
      <c r="G17" s="39">
        <v>180</v>
      </c>
      <c r="H17" s="39">
        <v>82</v>
      </c>
      <c r="I17" s="39">
        <v>281</v>
      </c>
      <c r="J17" s="30">
        <f t="shared" si="1"/>
        <v>543</v>
      </c>
      <c r="K17" s="32">
        <v>207</v>
      </c>
      <c r="L17" s="27">
        <v>264</v>
      </c>
      <c r="M17" s="27">
        <v>268</v>
      </c>
      <c r="N17" s="30">
        <f t="shared" si="2"/>
        <v>739</v>
      </c>
      <c r="O17" s="27">
        <v>327</v>
      </c>
      <c r="P17" s="27">
        <v>270</v>
      </c>
      <c r="Q17" s="27">
        <v>271</v>
      </c>
      <c r="R17" s="63">
        <f t="shared" si="3"/>
        <v>868</v>
      </c>
      <c r="S17" s="34">
        <f>F17+J17+N17+R17</f>
        <v>2741</v>
      </c>
    </row>
    <row r="18" spans="2:19" ht="15.75" x14ac:dyDescent="0.25">
      <c r="B18" s="55" t="s">
        <v>6</v>
      </c>
      <c r="C18" s="34">
        <f t="shared" ref="C18:J18" si="4">SUM(C10:C17)</f>
        <v>208</v>
      </c>
      <c r="D18" s="34">
        <f t="shared" si="4"/>
        <v>255</v>
      </c>
      <c r="E18" s="34">
        <f t="shared" si="4"/>
        <v>279</v>
      </c>
      <c r="F18" s="34">
        <f t="shared" si="4"/>
        <v>742</v>
      </c>
      <c r="G18" s="34">
        <f t="shared" si="4"/>
        <v>216</v>
      </c>
      <c r="H18" s="34">
        <f t="shared" si="4"/>
        <v>90</v>
      </c>
      <c r="I18" s="34">
        <f t="shared" si="4"/>
        <v>315</v>
      </c>
      <c r="J18" s="34">
        <f t="shared" si="4"/>
        <v>621</v>
      </c>
      <c r="K18" s="34">
        <f>SUM(K12:K17)</f>
        <v>241</v>
      </c>
      <c r="L18" s="34">
        <f>SUM(L12:L17)</f>
        <v>280</v>
      </c>
      <c r="M18" s="34">
        <f>SUM(M12:M17)</f>
        <v>295</v>
      </c>
      <c r="N18" s="34">
        <f>SUM(N6:N17)</f>
        <v>871</v>
      </c>
      <c r="O18" s="34">
        <f>SUM(O10:O17)</f>
        <v>373</v>
      </c>
      <c r="P18" s="34">
        <f>SUM(P10:P17)</f>
        <v>303</v>
      </c>
      <c r="Q18" s="34">
        <f>SUM(Q10:Q17)</f>
        <v>315</v>
      </c>
      <c r="R18" s="34">
        <f>SUM(R10:R17)</f>
        <v>991</v>
      </c>
      <c r="S18" s="34">
        <f>SUM(S10:S17)</f>
        <v>3195</v>
      </c>
    </row>
    <row r="19" spans="2:19" ht="15.75" x14ac:dyDescent="0.25">
      <c r="B19" s="95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spans="2:19" ht="15.75" x14ac:dyDescent="0.25">
      <c r="B20" s="95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spans="2:19" ht="15.75" x14ac:dyDescent="0.25">
      <c r="B21" s="95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spans="2:19" ht="15.75" x14ac:dyDescent="0.25">
      <c r="B22" s="95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spans="2:19" ht="15.75" x14ac:dyDescent="0.25">
      <c r="B23" s="95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</row>
    <row r="24" spans="2:19" ht="15.75" x14ac:dyDescent="0.25">
      <c r="B24" s="95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spans="2:19" ht="15.75" x14ac:dyDescent="0.25">
      <c r="B25" s="95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</row>
    <row r="26" spans="2:19" ht="15.75" x14ac:dyDescent="0.25">
      <c r="B26" s="95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spans="2:19" ht="15.75" x14ac:dyDescent="0.25">
      <c r="B27" s="95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spans="2:19" ht="15.75" x14ac:dyDescent="0.25">
      <c r="B28" s="95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</row>
    <row r="29" spans="2:19" ht="15.75" x14ac:dyDescent="0.25">
      <c r="B29" s="95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</row>
    <row r="30" spans="2:19" ht="15.75" x14ac:dyDescent="0.25">
      <c r="B30" s="95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</row>
    <row r="31" spans="2:19" ht="15.75" x14ac:dyDescent="0.25">
      <c r="B31" s="95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2" spans="2:19" ht="15.75" x14ac:dyDescent="0.25">
      <c r="B32" s="95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</row>
    <row r="33" spans="2:19" ht="15.75" x14ac:dyDescent="0.25">
      <c r="B33" s="95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</row>
    <row r="39" spans="2:19" ht="15.75" thickBot="1" x14ac:dyDescent="0.3"/>
    <row r="40" spans="2:19" ht="15.75" x14ac:dyDescent="0.25">
      <c r="B40" s="104" t="s">
        <v>176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6"/>
    </row>
    <row r="41" spans="2:19" ht="15.75" x14ac:dyDescent="0.25">
      <c r="B41" s="102" t="s">
        <v>177</v>
      </c>
      <c r="C41" s="99" t="s">
        <v>2</v>
      </c>
      <c r="D41" s="99"/>
      <c r="E41" s="99"/>
      <c r="F41" s="99"/>
      <c r="G41" s="99" t="s">
        <v>3</v>
      </c>
      <c r="H41" s="99"/>
      <c r="I41" s="99"/>
      <c r="J41" s="99"/>
      <c r="K41" s="99" t="s">
        <v>4</v>
      </c>
      <c r="L41" s="99"/>
      <c r="M41" s="99"/>
      <c r="N41" s="99"/>
      <c r="O41" s="99" t="s">
        <v>5</v>
      </c>
      <c r="P41" s="99"/>
      <c r="Q41" s="99"/>
      <c r="R41" s="99"/>
      <c r="S41" s="100" t="s">
        <v>6</v>
      </c>
    </row>
    <row r="42" spans="2:19" ht="16.5" thickBot="1" x14ac:dyDescent="0.3">
      <c r="B42" s="103"/>
      <c r="C42" s="50" t="s">
        <v>7</v>
      </c>
      <c r="D42" s="50" t="s">
        <v>8</v>
      </c>
      <c r="E42" s="50" t="s">
        <v>9</v>
      </c>
      <c r="F42" s="50" t="s">
        <v>10</v>
      </c>
      <c r="G42" s="50" t="s">
        <v>11</v>
      </c>
      <c r="H42" s="50" t="s">
        <v>12</v>
      </c>
      <c r="I42" s="50" t="s">
        <v>13</v>
      </c>
      <c r="J42" s="50" t="s">
        <v>14</v>
      </c>
      <c r="K42" s="50" t="s">
        <v>15</v>
      </c>
      <c r="L42" s="50" t="s">
        <v>16</v>
      </c>
      <c r="M42" s="50" t="s">
        <v>17</v>
      </c>
      <c r="N42" s="50" t="s">
        <v>18</v>
      </c>
      <c r="O42" s="50" t="s">
        <v>19</v>
      </c>
      <c r="P42" s="50" t="s">
        <v>20</v>
      </c>
      <c r="Q42" s="50" t="s">
        <v>21</v>
      </c>
      <c r="R42" s="50" t="s">
        <v>22</v>
      </c>
      <c r="S42" s="101"/>
    </row>
    <row r="43" spans="2:19" ht="15.75" x14ac:dyDescent="0.25">
      <c r="B43" s="20" t="s">
        <v>178</v>
      </c>
      <c r="C43" s="39">
        <v>3</v>
      </c>
      <c r="D43" s="39">
        <v>1</v>
      </c>
      <c r="E43" s="39">
        <v>3</v>
      </c>
      <c r="F43" s="30">
        <f>SUM(C43:E43)</f>
        <v>7</v>
      </c>
      <c r="G43" s="59"/>
      <c r="H43" s="59"/>
      <c r="I43" s="59"/>
      <c r="J43" s="60">
        <f>SUM(G43:I43)</f>
        <v>0</v>
      </c>
      <c r="K43" s="49"/>
      <c r="L43" s="39"/>
      <c r="M43" s="39"/>
      <c r="N43" s="30">
        <f>SUM(K43:M43)</f>
        <v>0</v>
      </c>
      <c r="O43" s="39"/>
      <c r="P43" s="39"/>
      <c r="Q43" s="39"/>
      <c r="R43" s="29">
        <f>SUM(O43:Q43)</f>
        <v>0</v>
      </c>
      <c r="S43" s="23">
        <f>F43+J43+N43+R43</f>
        <v>7</v>
      </c>
    </row>
    <row r="44" spans="2:19" ht="15.75" x14ac:dyDescent="0.25">
      <c r="B44" s="20" t="s">
        <v>179</v>
      </c>
      <c r="C44" s="27">
        <v>0</v>
      </c>
      <c r="D44" s="27">
        <v>0</v>
      </c>
      <c r="E44" s="27">
        <v>0</v>
      </c>
      <c r="F44" s="48">
        <f>SUM(C44:E44)</f>
        <v>0</v>
      </c>
      <c r="G44" s="61"/>
      <c r="H44" s="61"/>
      <c r="I44" s="61"/>
      <c r="J44" s="62">
        <f>SUM(G44:I44)</f>
        <v>0</v>
      </c>
      <c r="K44" s="32"/>
      <c r="L44" s="27"/>
      <c r="M44" s="27"/>
      <c r="N44" s="48">
        <f>SUM(K44:M44)</f>
        <v>0</v>
      </c>
      <c r="O44" s="27"/>
      <c r="P44" s="27"/>
      <c r="Q44" s="27"/>
      <c r="R44" s="63">
        <f>SUM(O44:Q44)</f>
        <v>0</v>
      </c>
      <c r="S44" s="34">
        <f>F44+J44+N44+R44</f>
        <v>0</v>
      </c>
    </row>
    <row r="45" spans="2:19" ht="15.75" x14ac:dyDescent="0.25">
      <c r="B45" s="20" t="s">
        <v>180</v>
      </c>
      <c r="C45" s="27">
        <v>0</v>
      </c>
      <c r="D45" s="27">
        <v>37</v>
      </c>
      <c r="E45" s="27">
        <v>0</v>
      </c>
      <c r="F45" s="48">
        <f>SUM(C45:E45)</f>
        <v>37</v>
      </c>
      <c r="G45" s="61"/>
      <c r="H45" s="61"/>
      <c r="I45" s="61"/>
      <c r="J45" s="62">
        <f>SUM(G45:I45)</f>
        <v>0</v>
      </c>
      <c r="K45" s="32"/>
      <c r="L45" s="27"/>
      <c r="M45" s="27"/>
      <c r="N45" s="48">
        <f>SUM(K45:M45)</f>
        <v>0</v>
      </c>
      <c r="O45" s="27"/>
      <c r="P45" s="27"/>
      <c r="Q45" s="27"/>
      <c r="R45" s="63">
        <f>SUM(O45:Q45)</f>
        <v>0</v>
      </c>
      <c r="S45" s="34">
        <f>F45+J45+N45+R45</f>
        <v>37</v>
      </c>
    </row>
    <row r="46" spans="2:19" ht="31.5" x14ac:dyDescent="0.25">
      <c r="B46" s="20" t="s">
        <v>181</v>
      </c>
      <c r="C46" s="27">
        <v>0</v>
      </c>
      <c r="D46" s="27">
        <v>0</v>
      </c>
      <c r="E46" s="27">
        <v>0</v>
      </c>
      <c r="F46" s="48">
        <f>SUM(C46:E46)</f>
        <v>0</v>
      </c>
      <c r="G46" s="61"/>
      <c r="H46" s="61"/>
      <c r="I46" s="61"/>
      <c r="J46" s="62">
        <f>SUM(G46:I46)</f>
        <v>0</v>
      </c>
      <c r="K46" s="32"/>
      <c r="L46" s="33"/>
      <c r="M46" s="33"/>
      <c r="N46" s="34">
        <f>SUM(K46:M46)</f>
        <v>0</v>
      </c>
      <c r="O46" s="33"/>
      <c r="P46" s="27"/>
      <c r="Q46" s="27"/>
      <c r="R46" s="34">
        <f>SUM(O46:Q46)</f>
        <v>0</v>
      </c>
      <c r="S46" s="34">
        <f>F46+J46+N46+R46</f>
        <v>0</v>
      </c>
    </row>
    <row r="47" spans="2:19" ht="31.5" x14ac:dyDescent="0.25">
      <c r="B47" s="20" t="s">
        <v>182</v>
      </c>
      <c r="C47" s="27">
        <v>0</v>
      </c>
      <c r="D47" s="27">
        <v>0</v>
      </c>
      <c r="E47" s="27">
        <v>0</v>
      </c>
      <c r="F47" s="48">
        <f>SUM(C47:E47)</f>
        <v>0</v>
      </c>
      <c r="G47" s="61"/>
      <c r="H47" s="61"/>
      <c r="I47" s="61"/>
      <c r="J47" s="62">
        <f>SUM(G47:I47)</f>
        <v>0</v>
      </c>
      <c r="K47" s="32"/>
      <c r="L47" s="27"/>
      <c r="M47" s="27"/>
      <c r="N47" s="48">
        <f>SUM(K47:M47)</f>
        <v>0</v>
      </c>
      <c r="O47" s="27"/>
      <c r="P47" s="27"/>
      <c r="Q47" s="27"/>
      <c r="R47" s="34">
        <f>SUM(O47:Q47)</f>
        <v>0</v>
      </c>
      <c r="S47" s="34">
        <f>F47+J47+N47+R47</f>
        <v>0</v>
      </c>
    </row>
    <row r="48" spans="2:19" ht="15.75" x14ac:dyDescent="0.25">
      <c r="B48" s="55" t="s">
        <v>6</v>
      </c>
      <c r="C48" s="34">
        <f>SUM(C43:C47)</f>
        <v>3</v>
      </c>
      <c r="D48" s="34">
        <f>SUM(D43:D47)</f>
        <v>38</v>
      </c>
      <c r="E48" s="34">
        <f>SUM(E43:E47)</f>
        <v>3</v>
      </c>
      <c r="F48" s="34">
        <f t="shared" ref="F48:Q48" si="5">SUM(F43:F47)</f>
        <v>44</v>
      </c>
      <c r="G48" s="34">
        <f t="shared" si="5"/>
        <v>0</v>
      </c>
      <c r="H48" s="34">
        <f t="shared" si="5"/>
        <v>0</v>
      </c>
      <c r="I48" s="34">
        <f t="shared" si="5"/>
        <v>0</v>
      </c>
      <c r="J48" s="34">
        <f t="shared" si="5"/>
        <v>0</v>
      </c>
      <c r="K48" s="34">
        <f t="shared" si="5"/>
        <v>0</v>
      </c>
      <c r="L48" s="34">
        <f t="shared" si="5"/>
        <v>0</v>
      </c>
      <c r="M48" s="34">
        <f t="shared" si="5"/>
        <v>0</v>
      </c>
      <c r="N48" s="34">
        <f t="shared" si="5"/>
        <v>0</v>
      </c>
      <c r="O48" s="34">
        <f t="shared" si="5"/>
        <v>0</v>
      </c>
      <c r="P48" s="34">
        <f t="shared" si="5"/>
        <v>0</v>
      </c>
      <c r="Q48" s="34">
        <f t="shared" si="5"/>
        <v>0</v>
      </c>
      <c r="R48" s="34">
        <f>SUM(R45:R47)</f>
        <v>0</v>
      </c>
      <c r="S48" s="34">
        <f>SUM(S43:S47)</f>
        <v>44</v>
      </c>
    </row>
  </sheetData>
  <mergeCells count="14">
    <mergeCell ref="B40:S40"/>
    <mergeCell ref="C41:F41"/>
    <mergeCell ref="G41:J41"/>
    <mergeCell ref="K41:N41"/>
    <mergeCell ref="O41:R41"/>
    <mergeCell ref="S41:S42"/>
    <mergeCell ref="B41:B42"/>
    <mergeCell ref="B7:S7"/>
    <mergeCell ref="C8:F8"/>
    <mergeCell ref="G8:J8"/>
    <mergeCell ref="K8:N8"/>
    <mergeCell ref="O8:R8"/>
    <mergeCell ref="S8:S9"/>
    <mergeCell ref="B8:B9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70" zoomScaleNormal="25" zoomScaleSheetLayoutView="70" zoomScalePageLayoutView="95" workbookViewId="0">
      <selection activeCell="I22" sqref="I22"/>
    </sheetView>
  </sheetViews>
  <sheetFormatPr baseColWidth="10" defaultColWidth="11.42578125" defaultRowHeight="15" x14ac:dyDescent="0.25"/>
  <cols>
    <col min="2" max="2" width="51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19" ht="16.5" thickBo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5.75" x14ac:dyDescent="0.25">
      <c r="B5" s="104" t="s">
        <v>183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6"/>
    </row>
    <row r="6" spans="2:19" ht="15.75" x14ac:dyDescent="0.25">
      <c r="B6" s="102" t="s">
        <v>1</v>
      </c>
      <c r="C6" s="99" t="s">
        <v>2</v>
      </c>
      <c r="D6" s="99"/>
      <c r="E6" s="99"/>
      <c r="F6" s="99"/>
      <c r="G6" s="99" t="s">
        <v>3</v>
      </c>
      <c r="H6" s="99"/>
      <c r="I6" s="99"/>
      <c r="J6" s="99"/>
      <c r="K6" s="99" t="s">
        <v>4</v>
      </c>
      <c r="L6" s="99"/>
      <c r="M6" s="99"/>
      <c r="N6" s="99"/>
      <c r="O6" s="99" t="s">
        <v>5</v>
      </c>
      <c r="P6" s="99"/>
      <c r="Q6" s="99"/>
      <c r="R6" s="99"/>
      <c r="S6" s="100" t="s">
        <v>6</v>
      </c>
    </row>
    <row r="7" spans="2:19" ht="16.5" thickBot="1" x14ac:dyDescent="0.3">
      <c r="B7" s="103"/>
      <c r="C7" s="50" t="s">
        <v>7</v>
      </c>
      <c r="D7" s="50" t="s">
        <v>8</v>
      </c>
      <c r="E7" s="50" t="s">
        <v>9</v>
      </c>
      <c r="F7" s="50" t="s">
        <v>10</v>
      </c>
      <c r="G7" s="50" t="s">
        <v>11</v>
      </c>
      <c r="H7" s="50" t="s">
        <v>12</v>
      </c>
      <c r="I7" s="50" t="s">
        <v>13</v>
      </c>
      <c r="J7" s="50" t="s">
        <v>14</v>
      </c>
      <c r="K7" s="50" t="s">
        <v>15</v>
      </c>
      <c r="L7" s="50" t="s">
        <v>16</v>
      </c>
      <c r="M7" s="50" t="s">
        <v>17</v>
      </c>
      <c r="N7" s="50" t="s">
        <v>18</v>
      </c>
      <c r="O7" s="50" t="s">
        <v>19</v>
      </c>
      <c r="P7" s="50" t="s">
        <v>20</v>
      </c>
      <c r="Q7" s="50" t="s">
        <v>21</v>
      </c>
      <c r="R7" s="50" t="s">
        <v>22</v>
      </c>
      <c r="S7" s="101"/>
    </row>
    <row r="8" spans="2:19" ht="15.75" x14ac:dyDescent="0.25">
      <c r="B8" s="31" t="s">
        <v>184</v>
      </c>
      <c r="C8" s="45">
        <v>23</v>
      </c>
      <c r="D8" s="45">
        <v>279</v>
      </c>
      <c r="E8" s="45">
        <v>335</v>
      </c>
      <c r="F8" s="30">
        <f>+SUM(C8:E8)</f>
        <v>637</v>
      </c>
      <c r="G8" s="64">
        <v>200</v>
      </c>
      <c r="H8" s="64">
        <v>389</v>
      </c>
      <c r="I8" s="64">
        <v>125</v>
      </c>
      <c r="J8" s="21">
        <f>G8+I8+H8</f>
        <v>714</v>
      </c>
      <c r="K8" s="49">
        <v>286</v>
      </c>
      <c r="L8" s="39">
        <v>30</v>
      </c>
      <c r="M8" s="39">
        <v>5</v>
      </c>
      <c r="N8" s="30">
        <f>SUM(K8:M8)</f>
        <v>321</v>
      </c>
      <c r="O8" s="89">
        <v>152</v>
      </c>
      <c r="P8" s="90">
        <v>112</v>
      </c>
      <c r="Q8" s="90">
        <v>208</v>
      </c>
      <c r="R8" s="28">
        <v>472</v>
      </c>
      <c r="S8" s="23">
        <f>+SUM(R8,N8,J8,F8)</f>
        <v>2144</v>
      </c>
    </row>
    <row r="9" spans="2:19" ht="15.75" x14ac:dyDescent="0.25">
      <c r="B9" s="65" t="s">
        <v>185</v>
      </c>
      <c r="C9" s="33">
        <v>9255</v>
      </c>
      <c r="D9" s="33">
        <v>9644</v>
      </c>
      <c r="E9" s="33">
        <v>10928</v>
      </c>
      <c r="F9" s="30">
        <f t="shared" ref="F9" si="0">+SUM(C9:E9)</f>
        <v>29827</v>
      </c>
      <c r="G9" s="66">
        <v>8008</v>
      </c>
      <c r="H9" s="66">
        <v>9835</v>
      </c>
      <c r="I9" s="66">
        <v>8779</v>
      </c>
      <c r="J9" s="21">
        <f>G9+H9+I9</f>
        <v>26622</v>
      </c>
      <c r="K9" s="32">
        <v>9431</v>
      </c>
      <c r="L9" s="27">
        <v>9398</v>
      </c>
      <c r="M9" s="27">
        <v>8756</v>
      </c>
      <c r="N9" s="30">
        <f t="shared" ref="N9:N11" si="1">SUM(K9:M9)</f>
        <v>27585</v>
      </c>
      <c r="O9" s="89">
        <v>8471</v>
      </c>
      <c r="P9" s="90">
        <v>6494</v>
      </c>
      <c r="Q9" s="90">
        <v>7166</v>
      </c>
      <c r="R9" s="28">
        <v>22131</v>
      </c>
      <c r="S9" s="23">
        <f>R9+N9+J9+F9</f>
        <v>106165</v>
      </c>
    </row>
    <row r="10" spans="2:19" ht="15.75" x14ac:dyDescent="0.25">
      <c r="B10" s="5" t="s">
        <v>186</v>
      </c>
      <c r="C10" s="33">
        <v>88</v>
      </c>
      <c r="D10" s="33">
        <v>30</v>
      </c>
      <c r="E10" s="33">
        <v>49</v>
      </c>
      <c r="F10" s="30">
        <f t="shared" ref="F10" si="2">+SUM(C10:E10)</f>
        <v>167</v>
      </c>
      <c r="G10" s="66">
        <v>227</v>
      </c>
      <c r="H10" s="66">
        <v>319</v>
      </c>
      <c r="I10" s="66">
        <v>275</v>
      </c>
      <c r="J10" s="21">
        <f>G10+H10+I10</f>
        <v>821</v>
      </c>
      <c r="K10" s="32">
        <v>255</v>
      </c>
      <c r="L10" s="27">
        <v>197</v>
      </c>
      <c r="M10" s="27">
        <v>268</v>
      </c>
      <c r="N10" s="30">
        <f t="shared" si="1"/>
        <v>720</v>
      </c>
      <c r="O10" s="72">
        <v>257</v>
      </c>
      <c r="P10" s="73">
        <v>123</v>
      </c>
      <c r="Q10" s="73">
        <v>468</v>
      </c>
      <c r="R10" s="28">
        <v>848</v>
      </c>
      <c r="S10" s="23">
        <f>R10+N10+J10+F10</f>
        <v>2556</v>
      </c>
    </row>
    <row r="11" spans="2:19" ht="15" customHeight="1" x14ac:dyDescent="0.25">
      <c r="B11" s="65" t="s">
        <v>187</v>
      </c>
      <c r="C11" s="33">
        <v>46</v>
      </c>
      <c r="D11" s="33">
        <v>839</v>
      </c>
      <c r="E11" s="33">
        <v>353</v>
      </c>
      <c r="F11" s="30">
        <f t="shared" ref="F11" si="3">+SUM(C11:E11)</f>
        <v>1238</v>
      </c>
      <c r="G11" s="66">
        <v>1079</v>
      </c>
      <c r="H11" s="66">
        <v>1681</v>
      </c>
      <c r="I11" s="66">
        <v>1310</v>
      </c>
      <c r="J11" s="21">
        <f>G11+H11+I11</f>
        <v>4070</v>
      </c>
      <c r="K11" s="32">
        <v>1138</v>
      </c>
      <c r="L11" s="27">
        <v>816</v>
      </c>
      <c r="M11" s="27">
        <v>986</v>
      </c>
      <c r="N11" s="30">
        <f t="shared" si="1"/>
        <v>2940</v>
      </c>
      <c r="O11" s="72">
        <v>1200</v>
      </c>
      <c r="P11" s="73">
        <v>1431</v>
      </c>
      <c r="Q11" s="73">
        <v>1048</v>
      </c>
      <c r="R11" s="28">
        <v>3679</v>
      </c>
      <c r="S11" s="23">
        <f>R11+N11+J11+F11</f>
        <v>11927</v>
      </c>
    </row>
    <row r="12" spans="2:19" ht="15.75" x14ac:dyDescent="0.25">
      <c r="B12" s="55" t="s">
        <v>6</v>
      </c>
      <c r="C12" s="34">
        <f t="shared" ref="C12:J12" si="4">SUM(C8:C11)</f>
        <v>9412</v>
      </c>
      <c r="D12" s="34">
        <f t="shared" si="4"/>
        <v>10792</v>
      </c>
      <c r="E12" s="34">
        <f t="shared" si="4"/>
        <v>11665</v>
      </c>
      <c r="F12" s="34">
        <f t="shared" si="4"/>
        <v>31869</v>
      </c>
      <c r="G12" s="34">
        <f t="shared" si="4"/>
        <v>9514</v>
      </c>
      <c r="H12" s="34">
        <f t="shared" si="4"/>
        <v>12224</v>
      </c>
      <c r="I12" s="34">
        <f t="shared" si="4"/>
        <v>10489</v>
      </c>
      <c r="J12" s="34">
        <f t="shared" si="4"/>
        <v>32227</v>
      </c>
      <c r="K12" s="34">
        <f t="shared" ref="K12:M12" si="5">+SUM(K8)</f>
        <v>286</v>
      </c>
      <c r="L12" s="34">
        <f t="shared" si="5"/>
        <v>30</v>
      </c>
      <c r="M12" s="34">
        <f t="shared" si="5"/>
        <v>5</v>
      </c>
      <c r="N12" s="34">
        <f>SUM(N8:N11)</f>
        <v>31566</v>
      </c>
      <c r="O12" s="34">
        <f>SUM(O8:O11)</f>
        <v>10080</v>
      </c>
      <c r="P12" s="34">
        <f>SUM(P8+P9+P10+P11)</f>
        <v>8160</v>
      </c>
      <c r="Q12" s="34">
        <f>SUM(Q8:Q11)</f>
        <v>8890</v>
      </c>
      <c r="R12" s="34">
        <f>SUM(R8:R11)</f>
        <v>27130</v>
      </c>
      <c r="S12" s="34">
        <f>SUM(S8:S11)</f>
        <v>122792</v>
      </c>
    </row>
    <row r="63" spans="2:26" ht="15" customHeight="1" x14ac:dyDescent="0.25">
      <c r="B63" s="123"/>
      <c r="C63" s="123"/>
      <c r="D63" s="123"/>
      <c r="E63" s="126"/>
      <c r="F63" s="126"/>
      <c r="G63" s="126"/>
      <c r="H63" s="126"/>
      <c r="I63" s="126"/>
      <c r="J63" s="126"/>
      <c r="K63" s="126"/>
      <c r="L63" s="126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spans="2:26" ht="15.75" customHeight="1" x14ac:dyDescent="0.25">
      <c r="B64" s="123"/>
      <c r="C64" s="123"/>
      <c r="D64" s="123"/>
      <c r="E64" s="126"/>
      <c r="F64" s="126"/>
      <c r="G64" s="126"/>
      <c r="H64" s="126"/>
      <c r="I64" s="126"/>
      <c r="J64" s="126"/>
      <c r="K64" s="126"/>
      <c r="L64" s="126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spans="2:26" ht="15" customHeight="1" x14ac:dyDescent="0.25">
      <c r="B65" s="67"/>
      <c r="C65" s="67"/>
      <c r="D65" s="67"/>
      <c r="E65" s="123"/>
      <c r="F65" s="123"/>
      <c r="G65" s="123"/>
      <c r="H65" s="123"/>
      <c r="I65" s="123"/>
      <c r="J65" s="123"/>
      <c r="K65" s="123"/>
      <c r="L65" s="123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</row>
    <row r="66" spans="2:26" ht="15" customHeight="1" x14ac:dyDescent="0.25">
      <c r="B66" s="67"/>
      <c r="C66" s="67"/>
      <c r="D66" s="67"/>
      <c r="E66" s="123"/>
      <c r="F66" s="123"/>
      <c r="G66" s="123"/>
      <c r="H66" s="123"/>
      <c r="I66" s="123"/>
      <c r="J66" s="123"/>
      <c r="K66" s="123"/>
      <c r="L66" s="123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</row>
    <row r="67" spans="2:26" ht="15" customHeight="1" x14ac:dyDescent="0.25">
      <c r="B67" s="67"/>
      <c r="C67" s="67"/>
      <c r="D67" s="67"/>
      <c r="E67" s="123"/>
      <c r="F67" s="123"/>
      <c r="G67" s="123"/>
      <c r="H67" s="123"/>
      <c r="I67" s="123"/>
      <c r="J67" s="123"/>
      <c r="K67" s="123"/>
      <c r="L67" s="123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</row>
    <row r="68" spans="2:26" ht="15" customHeight="1" x14ac:dyDescent="0.25">
      <c r="B68" s="67"/>
      <c r="C68" s="67"/>
      <c r="D68" s="67"/>
      <c r="E68" s="123"/>
      <c r="F68" s="123"/>
      <c r="G68" s="123"/>
      <c r="H68" s="123"/>
      <c r="I68" s="123"/>
      <c r="J68" s="123"/>
      <c r="K68" s="123"/>
      <c r="L68" s="123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</row>
    <row r="69" spans="2:26" ht="15" customHeight="1" x14ac:dyDescent="0.25">
      <c r="B69" s="67"/>
      <c r="C69" s="67"/>
      <c r="D69" s="67"/>
      <c r="E69" s="123"/>
      <c r="F69" s="123"/>
      <c r="G69" s="123"/>
      <c r="H69" s="123"/>
      <c r="I69" s="123"/>
      <c r="J69" s="123"/>
      <c r="K69" s="123"/>
      <c r="L69" s="123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</row>
    <row r="70" spans="2:26" ht="15" customHeight="1" x14ac:dyDescent="0.25">
      <c r="B70" s="67"/>
      <c r="C70" s="67"/>
      <c r="D70" s="67"/>
      <c r="E70" s="123"/>
      <c r="F70" s="123"/>
      <c r="G70" s="123"/>
      <c r="H70" s="123"/>
      <c r="I70" s="123"/>
      <c r="J70" s="123"/>
      <c r="K70" s="123"/>
      <c r="L70" s="123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</row>
    <row r="71" spans="2:26" ht="15.75" customHeight="1" x14ac:dyDescent="0.25">
      <c r="B71" s="67"/>
      <c r="C71" s="67"/>
      <c r="D71" s="67"/>
      <c r="E71" s="123"/>
      <c r="F71" s="123"/>
      <c r="G71" s="123"/>
      <c r="H71" s="123"/>
      <c r="I71" s="123"/>
      <c r="J71" s="123"/>
      <c r="K71" s="123"/>
      <c r="L71" s="123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</row>
    <row r="72" spans="2:26" ht="15" customHeight="1" x14ac:dyDescent="0.25">
      <c r="B72" s="123"/>
      <c r="C72" s="123"/>
      <c r="D72" s="123"/>
      <c r="E72" s="126"/>
      <c r="F72" s="126"/>
      <c r="G72" s="126"/>
      <c r="H72" s="126"/>
      <c r="I72" s="126"/>
      <c r="J72" s="126"/>
      <c r="K72" s="126"/>
      <c r="L72" s="126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spans="2:26" ht="15.75" customHeight="1" x14ac:dyDescent="0.25">
      <c r="B73" s="123"/>
      <c r="C73" s="123"/>
      <c r="D73" s="123"/>
      <c r="E73" s="126"/>
      <c r="F73" s="126"/>
      <c r="G73" s="126"/>
      <c r="H73" s="126"/>
      <c r="I73" s="126"/>
      <c r="J73" s="126"/>
      <c r="K73" s="126"/>
      <c r="L73" s="126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7BFA09-0F17-4700-BC76-32F73B761138}">
  <ds:schemaRefs>
    <ds:schemaRef ds:uri="http://purl.org/dc/terms/"/>
    <ds:schemaRef ds:uri="b5543330-759f-4a1e-9a80-b73827cce5f6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2024-01-18T13:18:57Z</cp:lastPrinted>
  <dcterms:created xsi:type="dcterms:W3CDTF">2022-12-07T16:03:21Z</dcterms:created>
  <dcterms:modified xsi:type="dcterms:W3CDTF">2025-03-27T16:31:09Z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