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rodriguez\OneDrive - INSTITUTO NACIONAL DE TRANSITO\Escritorio\INTRANT\Financiera\Informes para cargar en TRANSPARENCIA\2025\tercer trimestre\"/>
    </mc:Choice>
  </mc:AlternateContent>
  <xr:revisionPtr revIDLastSave="0" documentId="8_{0A931E1F-DA6B-427E-80A3-ED6E809B7FD9}" xr6:coauthVersionLast="47" xr6:coauthVersionMax="47" xr10:uidLastSave="{00000000-0000-0000-0000-000000000000}"/>
  <bookViews>
    <workbookView xWindow="-108" yWindow="-108" windowWidth="23256" windowHeight="12456" xr2:uid="{A642C8E4-EA04-49A2-830C-DBA5A3E9587D}"/>
  </bookViews>
  <sheets>
    <sheet name="Informe 3er. trimestre" sheetId="1" r:id="rId1"/>
  </sheets>
  <definedNames>
    <definedName name="_xlnm.Print_Area" localSheetId="0">'Informe 3er. trimestre'!$A$1:$J$93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1" l="1"/>
  <c r="D81" i="1"/>
  <c r="I77" i="1"/>
  <c r="J67" i="1"/>
  <c r="I67" i="1"/>
  <c r="D67" i="1"/>
  <c r="I63" i="1"/>
  <c r="J52" i="1"/>
  <c r="I52" i="1"/>
  <c r="D52" i="1"/>
  <c r="I48" i="1"/>
  <c r="J33" i="1"/>
  <c r="I33" i="1"/>
  <c r="I29" i="1"/>
  <c r="J19" i="1"/>
  <c r="I19" i="1"/>
  <c r="I15" i="1"/>
</calcChain>
</file>

<file path=xl/sharedStrings.xml><?xml version="1.0" encoding="utf-8"?>
<sst xmlns="http://schemas.openxmlformats.org/spreadsheetml/2006/main" count="194" uniqueCount="94">
  <si>
    <r>
      <rPr>
        <b/>
        <sz val="24"/>
        <color theme="1"/>
        <rFont val="Calibri"/>
        <family val="2"/>
        <scheme val="minor"/>
      </rPr>
      <t>INSTITUTO NACIONAL DE TRÁNSITO Y TRANSPORTE -INTRANT-</t>
    </r>
    <r>
      <rPr>
        <b/>
        <sz val="18"/>
        <color theme="1"/>
        <rFont val="Calibri"/>
        <family val="2"/>
        <scheme val="minor"/>
      </rPr>
      <t xml:space="preserve">
DIRECCION DE PLANIFICACIÓN Y DESARROLLO
</t>
    </r>
    <r>
      <rPr>
        <b/>
        <sz val="17"/>
        <color theme="1"/>
        <rFont val="Calibri"/>
        <family val="2"/>
        <scheme val="minor"/>
      </rPr>
      <t>Departamento de Formulación, Monitoreo y Evaluación de Planes, Programas y Proyectos</t>
    </r>
    <r>
      <rPr>
        <b/>
        <sz val="18"/>
        <rFont val="Calibri"/>
        <family val="2"/>
        <scheme val="minor"/>
      </rPr>
      <t xml:space="preserve">
</t>
    </r>
    <r>
      <rPr>
        <b/>
        <sz val="18"/>
        <color theme="5" tint="-0.499984740745262"/>
        <rFont val="Calibri"/>
        <family val="2"/>
        <scheme val="minor"/>
      </rPr>
      <t xml:space="preserve">Informe de Evaluación Trimestral de las Metas Físicas y Financieras 
</t>
    </r>
    <r>
      <rPr>
        <b/>
        <sz val="18"/>
        <color rgb="FF002060"/>
        <rFont val="Calibri"/>
        <family val="2"/>
        <scheme val="minor"/>
      </rPr>
      <t>TRIMESTRE:</t>
    </r>
    <r>
      <rPr>
        <b/>
        <sz val="18"/>
        <color theme="1"/>
        <rFont val="Calibri"/>
        <family val="2"/>
        <scheme val="minor"/>
      </rPr>
      <t xml:space="preserve"> Julio-Septiembre 2025</t>
    </r>
  </si>
  <si>
    <t>INFORMACIÓN GENERAL INSTITUCIONAL</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</si>
  <si>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</si>
  <si>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</si>
  <si>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</si>
  <si>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</si>
  <si>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</si>
  <si>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</si>
  <si>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</si>
  <si>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</si>
  <si>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</si>
  <si>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DESGLOSE DE LOS PROGRAMAS SEGÚN PRODUCTOS</t>
  </si>
  <si>
    <t>Programa 11: Transporte y Tránsito Terrestre</t>
  </si>
  <si>
    <t>Descripción:</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</si>
  <si>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</si>
  <si>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r>
      <t>Beneficiarios:</t>
    </r>
    <r>
      <rPr>
        <sz val="12"/>
        <color rgb="FF000000"/>
        <rFont val="Century Gothic"/>
        <family val="2"/>
      </rPr>
      <t xml:space="preserve"> </t>
    </r>
  </si>
  <si>
    <t>Ciudadanos, Empresas y Operadores de Transporte</t>
  </si>
  <si>
    <t>Producto 7990- Usuarios del sistema nacional de transporte reciben autorizaciones, certificaciones y permisos</t>
  </si>
  <si>
    <t>Desempeño financiero</t>
  </si>
  <si>
    <t>Presupuesto Inicial</t>
  </si>
  <si>
    <t>Presupuesto Vigente</t>
  </si>
  <si>
    <t>Presupuesto Ejecutado</t>
  </si>
  <si>
    <t>Porcentaje de Ejecución (ejecutado/vigente)</t>
  </si>
  <si>
    <t>Formulación y Ejecución Trimestral</t>
  </si>
  <si>
    <t>Presupuesto Anual</t>
  </si>
  <si>
    <t>Programación Trimestral</t>
  </si>
  <si>
    <t>Ejecución Trimestral</t>
  </si>
  <si>
    <t>Avance</t>
  </si>
  <si>
    <t>Producto</t>
  </si>
  <si>
    <t>Indicador asociado</t>
  </si>
  <si>
    <t>Física (A)</t>
  </si>
  <si>
    <t>Financiera (B)</t>
  </si>
  <si>
    <t>Física (C)</t>
  </si>
  <si>
    <t>Financiera (D)</t>
  </si>
  <si>
    <t>Física (E)</t>
  </si>
  <si>
    <t>Financiera  (F)</t>
  </si>
  <si>
    <t>Física (%)
 G=E/C</t>
  </si>
  <si>
    <t>Financiero (%) 
H=F/D</t>
  </si>
  <si>
    <t>7990-Usuarios del sistema nacional de transporte reciben autorizaciones, certificaciones y permisos</t>
  </si>
  <si>
    <t>Autorizaciones, certificaciones y permisos otorgados</t>
  </si>
  <si>
    <t>Análisis de Resultados y Desviaciones</t>
  </si>
  <si>
    <t>Resultados alcanzados:</t>
  </si>
  <si>
    <t>Durante el tercer trimestre se otorgaron 53,614 documentaciones relacionadas con autorizaciones, certificaciones y permisos a usuarios del sistema nacional de transporte, superando ampliamente la meta programada de 17,664, lo que representó un avance físico de 303.52%. Del total registrado, se emitieron 1,139 autorizaciones, 51,916 permisos y 559 certificaciones. El mayor volumen de ejecución correspondió al área de Transporte de Carga, con 51,621 permisos emitidos, lo cual que representó el 96.29% del total alzanzado.</t>
  </si>
  <si>
    <t>Desvío Físico</t>
  </si>
  <si>
    <r>
      <t xml:space="preserve">Durante este trimestre se registró una variación significativa en la cantidad de permisos emitidos del 123.14% por encima de lo programado. Este comportamiento se debió a incidencias funcionales en la nueva plataforma tecnológica implementada para gestionar los permisos recurrentes de transporte de carga, comúnmente otorgados por períodos de tres meses. Como medida de contingencia, y a fin de no interrumpir el servicio, se procedió a emitir </t>
    </r>
    <r>
      <rPr>
        <u/>
        <sz val="12"/>
        <color theme="1"/>
        <rFont val="Calibri"/>
        <family val="2"/>
      </rPr>
      <t xml:space="preserve">permisos puntuales </t>
    </r>
    <r>
      <rPr>
        <sz val="12"/>
        <color theme="1"/>
        <rFont val="Calibri"/>
        <family val="2"/>
      </rPr>
      <t>con vigencia de tres días. Esta respuesta operativa generó un aumento sustancial en la cantidad de autorizaciones procesadas, distorsionando los valores planificados del indicador físico para el trimestre.</t>
    </r>
  </si>
  <si>
    <t>Desvío Financiero</t>
  </si>
  <si>
    <t>De su lado, el desvío financiero del 100.0% presentado estuvo relacionado a que la ejecución presupuestaria prevista no se completó dentro del periodo programado, debido a que el proceso  de compras relacionado con la adquisición de útiles para operativos y equipos de protección y seguridad del personal operativo (INTRANT-CCC-CP-2025-0014) fue publicado el 30 de septiembre de 2025 y  se encontraba en etapa de contratación al cierre del trimestre, trasladándose la ejecución al cuarto trimestre, una vez concluida la adjudicación y recepción de los bienes. Cabe señalar que la publicación del proceso experimentó un ajuste en su cronograma debido a la necesidad de ampliar el tiempo destinado a la validación y revisión técnica de las especificaciones contenidas en la ficha técnica, a fin de garantizar la precisión de los requerimientos y la conformidad con los estándares institucionales y normativos aplicables.</t>
  </si>
  <si>
    <t>Producto 6916: Prestadores de servicio reciben licencia de operación de transporte de  pasajeros</t>
  </si>
  <si>
    <t xml:space="preserve">Descripción del producto: </t>
  </si>
  <si>
    <t>Son las autorizaciones otorgadas a los prestadores de servicios de transporte de pasajeros para sus operaciones.</t>
  </si>
  <si>
    <t>Formulación y Ejecución Física-Financiera</t>
  </si>
  <si>
    <t>Financiera (F)</t>
  </si>
  <si>
    <t>6916-Prestadores de servicio reciben licencia de operación de transporte de  pasajeros</t>
  </si>
  <si>
    <t>Licencias de operación entregadas a operadores de transporte de pasajeros</t>
  </si>
  <si>
    <t>Logros alcanzados:</t>
  </si>
  <si>
    <t>Durante este trimestre fueron emitidas 72 licencias de operación de transporte de pasajeros a las prestadoras del servicio que complementaron exitósamente los requisitos exigidos, logrando asi un porcentaje de avance del 720% respecto a la meta programada. Esta puntuación alcanzada refleja un avance en el fortalecimiento del marco regulatorio y en la formalización del sector transporte, contribuyendo a una mayor eficiencia, seguridad y calidad en la prestación del servicio de transporte de pasajeros</t>
  </si>
  <si>
    <t>Desvío Físico:</t>
  </si>
  <si>
    <t>El desvío físico positivo del 620.00%  superó ampliamente la meta prevista para el trimestre debido a un aumento en la demanda de licencias por parte de operadores que habían iniciado sus trámites en períodos anteriores y que retomaron y completaron su proceso de regularización en este trimestre, así como a la intensificación de las jornadas de depuración y evaluación técnica por parte del equipo institucional. Esta dinámica permitió acelerar la emisión de licencias, contribuyendo al cumplimiento anticipado de metas anuales en materia de formalización del servicio.</t>
  </si>
  <si>
    <t>El desvío financiero del tercer trimestre del 66.66% por debajo de la meta programada se debió a que la mayor parte del presupuesto asignado a este producto fue ejecutado en los primeros dos trimestres del año, particularmente para cubrir viáticos y gastos logísticos asociados a operativos de inspección, evaluación y emisión de licencias a nivel nacional. Dado que dichas acciones implicaron una movilización intensiva del personal técnico durante los primeros seis meses del año, los requerimientos financieros para el tercer trimestre fueron considerablemente menores. Las licencias emitidas en este período se realizaron con base en procesos previamente iniciados y bajo esquemas logísticos más eficientes, lo que explicó la alta ejecución física con bajo consumo financiero adicional.</t>
  </si>
  <si>
    <t>Programa 12: Seguridad Vial Integral y Movilidad Sostenible</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</si>
  <si>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</si>
  <si>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Ciudadanos, Operadores del Sector Transporte, Sector Público y Sector Privado.</t>
  </si>
  <si>
    <t>Resultado Asociado:</t>
  </si>
  <si>
    <t>Reducción de las muertes y morbilidad asociadas a los siniestros viales</t>
  </si>
  <si>
    <t>Producto 5879: Ciudadanos reciben licencia de conducir</t>
  </si>
  <si>
    <t>Es la entrega del documento que autoriza a ciudadanos dominicanos y a  extranjeros  a conducir en la República Dominicana</t>
  </si>
  <si>
    <t>5879-Ciudadanos reciben licencia de conducir</t>
  </si>
  <si>
    <t>Licencias de conducir emitidas</t>
  </si>
  <si>
    <t>Durante el trimestre fueron emitidas 122,388 licencias de conducir, superando la meta programada de 106,932, lo que representó un avance físico de 114.45% que responde al incremento sostenido de la demanda de servicios y a la implementación de nuevos módulos en la plataforma digital.</t>
  </si>
  <si>
    <t xml:space="preserve">El sobrecumplimiento de la meta física trimestral del 14.45% se explica por el incremento sostenido en la demanda de licencias de conducir a nivel nacional, sumado a mejoras operativas y logísticas para su expedición. Un factor clave en este comportamiento fue la apertura de una nueva oficina en la provincia de San Cristóbal, orientada a ofrecer servicios de renovación y duplicado de licencias de conducir, lo que permitió descongestionar otras oficinas regionales y facilitar el acceso a usuarios de esa demarcación. Asimismo, el restablecimiento del flujo habitual de usuarios que había sido impactado en trimestres anteriores, junto con campañas de información ciudadana y la estabilización de la plataforma digital, permitieron una mayor eficiencia en la tramitación de solicitudes, lo que explica el cumplimiento por encima del 100% frente a la meta programada. </t>
  </si>
  <si>
    <t>En cuanto al desvío financiero del 291.57% por encima de lo programado, se debió a que durante el trimestre se procesaron pagos al Fideicomiso para la Recaudación, Inversión y Pago del Sistema Integrado de Movilidad y Transporte Terrestre (FIMOVIT), correspondientes a la transferencia de los recursos captados a través del sistema SIRITE en meses anteriores (Libramientos No. 2025-5182-01-01-0001-3204 y No. 2025-5182-01-01-0001-2990) así como otros pagos realizados en el sistema contable institucional, generando un incremento en la ejecución acumulada que no estaba contemplado en la programación financiera del período en cuestión.</t>
  </si>
  <si>
    <t>Producto 7927:  Población recibe cursos y talleres de educación y formación vial</t>
  </si>
  <si>
    <t>Procesos formativos en materia de educación vial</t>
  </si>
  <si>
    <t>7927-Población recibe cursos y talleres de educación y formación vial</t>
  </si>
  <si>
    <t>Personas capacitadas en educación y formación vial</t>
  </si>
  <si>
    <t>Durante el trimestre julio-septiembre 2025 recibieron formación y capacitación vial a a través de programas, cursos y talleres un total 39,416 personas en educación y formación vial, superando la meta programada de 29,713 participantes, lo que representó un avance físico de 132.66%. Este resultado refleja la ampliación de la cobertura de las acciones educativas, mediante la ejecución de jornadas presenciales y comunitarias orientadas a promover la cultura de seguridad vial y la prevención de siniestros de tránsito.
Las capacitaciones abarcaron diferentes segmentos poblacionales, incluyendo estudiantes, conductores profesionales y miembros de organizaciones, fortaleciendo el conocimiento sobre normas de tránsito, movilidad segura y responsabilidad ciudadana en la vía pública. El cumplimiento superior a la meta obedece a la alta demanda de instituciones educativas y comunidades interesadas en participar en los programas, así como a la eficiencia en la coordinación logística y metodológica por parte de los equipos técnicos.</t>
  </si>
  <si>
    <t>El sobrecumplimiento del indicador físico (132.66%) se explica por la ejecución de actividades adicionales a las previstas en el cronograma trimestral, producto de la coordinación interinstitucional y la respuesta a solicitudes externas de apoyo en educación vial. El aprovechamiento de alianzas con centros educativos, ayuntamientos y entidades del sector transporte permitió ampliar la cobertura sin incremento proporcional de costos operativos. Además, la planificación flexible de los equipos territoriales facilitó la realización de jornadas simultáneas en diferentes provincias, optimizando el uso de los recursos humanos y materiales disponibles.</t>
  </si>
  <si>
    <t>En cuanto al desvío financiero, la baja ejecución financiera (0.58%) se debió a que el proceso de compras destinado a la adquisición de artículos para acciones formativas de la Escuela Nacional de Educación Vial ENEVIAL (NO. INTRANT-DAF-CM-2025-0046), se encontraba en etapa de adjudicación y cierre contractual al cierre del trimestre. Aunque el procedimiento había sido completado en el sistema de contrataciones públicas, los pagos correspondientes aún no se habían efectuado, por lo que el consumo presupuestario no se reflejó en la ejecución del período. Se previó que los compromisos derivados de este proceso se registrarán financieramente en el siguiente trimestre, una vez finalizadas las gestiones administrativas y de recepción de los bienes.</t>
  </si>
  <si>
    <t>Producto 6927: Usuarios del sistema de transporte público de pasajeros cuentan con corredores integrados al servicio de la ciudadanía</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</si>
  <si>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</si>
  <si>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 xml:space="preserve">Formulación y Ejecución Trimestral </t>
  </si>
  <si>
    <t>6927-Usuarios del sistema de transporte público de pasajeros cuentan con corredores integrados al servicio de la ciudadanía</t>
  </si>
  <si>
    <t>Corredores integrados al sistema de transporte público por año</t>
  </si>
  <si>
    <t>n/a</t>
  </si>
  <si>
    <t>Durante este trimestre se avanzó en la integración de un nuevo corredor al sistema de transporte público, para lo cual se diseñó la operación y el plan de servicio correspondiente a un (1) corredor en la provincia de Santiago de los Caballeros, orientado al reforzamiento de las rutas de la OMSA mediante la incorporación de nuevas unidades y la identificación de las paradas formales. Este resultado representó un paso relevante en la consolidación del modelo de corredores integrados, al fortalecer la cobertura del transporte público urbano y mejorar las condiciones de accesibilidad, eficiencia y planificación del servicio en una de las provincias con mayor flujo de pasajeros.</t>
  </si>
  <si>
    <t>El comportamiento del indicador físico estuvo asociado a la restructuración  anticipada del corredor originalmente planificado para el cuarto trimestre, la cual se realizó a solicitud de FITRAM y la OMSA, con el propósito de integrarlo al Sistema Integrado de Transporte (SIT) de la provincia de Santiago de los Caballeros. Esta modificación técnica implicó la revisión del diseño operativo y la adecuación de las rutas, paradas y servicios complementarios, a fin de asegurar la coherencia funcional del corredor dentro del esquema de transporte urbano previsto para dicha demarcación, trasladando su ejecución para este trimestre.</t>
  </si>
  <si>
    <t>Desvío Financiero:</t>
  </si>
  <si>
    <t>No se registró desvío financiero durante el trimestre, ya que la meta establecida se cumplió conforme a la programación operativa programada.</t>
  </si>
  <si>
    <t>Elaborado por:</t>
  </si>
  <si>
    <t>Autorizado por:</t>
  </si>
  <si>
    <t>Yakayra Rodríguez E</t>
  </si>
  <si>
    <t>José Luis Almonte Dorotea</t>
  </si>
  <si>
    <t>Encargada del Dpto. de Formulación, Monitoreo y Evaluación de PPP</t>
  </si>
  <si>
    <t>Director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</si>
</sst>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10409]#,##0;\-#,##0"/>
    <numFmt numFmtId="165" formatCode="[$-10409]#,##0.00;\-#,##0.00"/>
    <numFmt numFmtId="166" formatCode="[$-10409]0.00%"/>
    <numFmt numFmtId="167" formatCode="#,##0_ ;\-#,##0\ "/>
  </numFmts>
  <fonts count="28" x14ac:knownFonts="1">
    <font>
      <sz val="11"/>
      <color theme="1"/>
      <name val="Calibri"/>
      <family val="2"/>
      <scheme val="minor"/>
    </font>
    <font>
      <sz val="11"/>
      <color theme="1"/>
      <name val="Calibri"/>
      <family val="2"/>
      <scheme val="minor"/>
    </font>
    <font>
      <b/>
      <sz val="18"/>
      <name val="Calibri"/>
      <family val="2"/>
      <scheme val="minor"/>
    </font>
    <font>
      <b/>
      <sz val="24"/>
      <color theme="1"/>
      <name val="Calibri"/>
      <family val="2"/>
      <scheme val="minor"/>
    </font>
    <font>
      <b/>
      <sz val="18"/>
      <color theme="1"/>
      <name val="Calibri"/>
      <family val="2"/>
      <scheme val="minor"/>
    </font>
    <font>
      <b/>
      <sz val="17"/>
      <color theme="1"/>
      <name val="Calibri"/>
      <family val="2"/>
      <scheme val="minor"/>
    </font>
    <font>
      <b/>
      <sz val="18"/>
      <color theme="5" tint="-0.499984740745262"/>
      <name val="Calibri"/>
      <family val="2"/>
      <scheme val="minor"/>
    </font>
    <font>
      <b/>
      <sz val="18"/>
      <color rgb="FF002060"/>
      <name val="Calibri"/>
      <family val="2"/>
      <scheme val="minor"/>
    </font>
    <font>
      <sz val="12"/>
      <color theme="1"/>
      <name val="Calibri"/>
      <family val="2"/>
      <scheme val="minor"/>
    </font>
    <font>
      <b/>
      <sz val="18"/>
      <color theme="0"/>
      <name val="Calibri"/>
      <family val="2"/>
      <scheme val="minor"/>
    </font>
    <font>
      <b/>
      <sz val="12"/>
      <color rgb="FF000000"/>
      <name val="Calibri"/>
      <family val="2"/>
      <scheme val="minor"/>
    </font>
    <font>
      <b/>
      <sz val="12"/>
      <color theme="1"/>
      <name val="Calibri"/>
      <family val="2"/>
      <scheme val="minor"/>
    </font>
    <font>
      <sz val="12"/>
      <name val="Calibri"/>
      <family val="2"/>
    </font>
    <font>
      <b/>
      <sz val="16"/>
      <color theme="0"/>
      <name val="Calibri"/>
      <family val="2"/>
      <scheme val="minor"/>
    </font>
    <font>
      <sz val="12"/>
      <color rgb="FF000000"/>
      <name val="Century Gothic"/>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sz val="11"/>
      <name val="Calibri"/>
      <family val="2"/>
    </font>
    <font>
      <u/>
      <sz val="12"/>
      <color theme="1"/>
      <name val="Calibri"/>
      <family val="2"/>
    </font>
    <font>
      <b/>
      <sz val="14"/>
      <color theme="0"/>
      <name val="Calibri"/>
      <family val="2"/>
      <scheme val="minor"/>
    </font>
    <font>
      <b/>
      <sz val="12"/>
      <name val="Calibri"/>
      <family val="2"/>
      <scheme val="minor"/>
    </font>
    <font>
      <sz val="12"/>
      <color rgb="FF002060"/>
      <name val="Calibri"/>
      <family val="2"/>
    </font>
    <font>
      <b/>
      <sz val="14"/>
      <name val="Calibri"/>
      <family val="2"/>
    </font>
    <font>
      <sz val="14"/>
      <name val="Calibri"/>
      <family val="2"/>
    </font>
    <font>
      <sz val="14"/>
      <color theme="1"/>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rgb="FF045A79"/>
        <bgColor indexed="64"/>
      </patternFill>
    </fill>
    <fill>
      <patternFill patternType="solid">
        <fgColor rgb="FFF5822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21"/>
        <bgColor rgb="FFF5F5F5"/>
      </patternFill>
    </fill>
    <fill>
      <patternFill patternType="solid">
        <fgColor rgb="FF002060"/>
        <bgColor indexed="64"/>
      </patternFill>
    </fill>
    <fill>
      <patternFill patternType="solid">
        <fgColor theme="6"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rgb="FFA6A6A6"/>
      </left>
      <right/>
      <top style="medium">
        <color indexed="64"/>
      </top>
      <bottom style="medium">
        <color indexed="64"/>
      </bottom>
      <diagonal/>
    </border>
    <border>
      <left/>
      <right style="thin">
        <color rgb="FFA6A6A6"/>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A6A6A6"/>
      </left>
      <right/>
      <top style="medium">
        <color indexed="64"/>
      </top>
      <bottom/>
      <diagonal/>
    </border>
    <border>
      <left/>
      <right style="thin">
        <color rgb="FFA6A6A6"/>
      </right>
      <top style="medium">
        <color indexed="64"/>
      </top>
      <bottom/>
      <diagonal/>
    </border>
    <border>
      <left style="thin">
        <color indexed="64"/>
      </left>
      <right style="medium">
        <color indexed="64"/>
      </right>
      <top style="medium">
        <color indexed="64"/>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Protection="1">
      <protection locked="0"/>
    </xf>
    <xf numFmtId="0" fontId="8" fillId="0" borderId="0" xfId="0" applyFont="1"/>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10" fillId="0" borderId="7" xfId="0" applyFont="1" applyBorder="1" applyAlignment="1">
      <alignment vertical="center"/>
    </xf>
    <xf numFmtId="49" fontId="8" fillId="0" borderId="8" xfId="0" quotePrefix="1" applyNumberFormat="1" applyFont="1" applyBorder="1" applyAlignment="1" applyProtection="1">
      <alignment horizontal="left" vertical="center" wrapText="1"/>
      <protection locked="0"/>
    </xf>
    <xf numFmtId="49" fontId="8" fillId="0" borderId="9" xfId="0" quotePrefix="1" applyNumberFormat="1" applyFont="1" applyBorder="1" applyAlignment="1" applyProtection="1">
      <alignment horizontal="left" vertical="center" wrapText="1"/>
      <protection locked="0"/>
    </xf>
    <xf numFmtId="0" fontId="11" fillId="0" borderId="10" xfId="0" applyFont="1" applyBorder="1"/>
    <xf numFmtId="49" fontId="8" fillId="0" borderId="11" xfId="0" quotePrefix="1" applyNumberFormat="1" applyFont="1" applyBorder="1" applyAlignment="1" applyProtection="1">
      <alignment horizontal="left" vertical="center" wrapText="1"/>
      <protection locked="0"/>
    </xf>
    <xf numFmtId="49" fontId="8" fillId="0" borderId="12" xfId="0" quotePrefix="1" applyNumberFormat="1" applyFont="1" applyBorder="1" applyAlignment="1" applyProtection="1">
      <alignment horizontal="left" vertical="center" wrapText="1"/>
      <protection locked="0"/>
    </xf>
    <xf numFmtId="0" fontId="10" fillId="0" borderId="10" xfId="0" applyFont="1" applyBorder="1" applyAlignment="1">
      <alignment vertical="center"/>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12" fillId="0" borderId="0" xfId="0" applyFont="1" applyProtection="1">
      <protection locked="0"/>
    </xf>
    <xf numFmtId="0" fontId="10" fillId="0" borderId="13" xfId="0" applyFont="1" applyBorder="1" applyAlignment="1">
      <alignment vertical="center"/>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13" fillId="3" borderId="16" xfId="0" applyFont="1" applyFill="1" applyBorder="1" applyAlignment="1" applyProtection="1">
      <alignment horizontal="left" vertical="center" wrapText="1"/>
      <protection locked="0"/>
    </xf>
    <xf numFmtId="0" fontId="13" fillId="3" borderId="17"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center" wrapText="1"/>
      <protection locked="0"/>
    </xf>
    <xf numFmtId="0" fontId="10" fillId="0" borderId="10" xfId="0" applyFont="1" applyBorder="1" applyAlignment="1">
      <alignment vertical="center"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13" fillId="4" borderId="19" xfId="0" applyFont="1" applyFill="1" applyBorder="1" applyAlignment="1" applyProtection="1">
      <alignment horizontal="left" vertical="center" wrapText="1"/>
      <protection locked="0"/>
    </xf>
    <xf numFmtId="0" fontId="13" fillId="4" borderId="20" xfId="0" applyFont="1" applyFill="1" applyBorder="1" applyAlignment="1" applyProtection="1">
      <alignment horizontal="left" vertical="center" wrapText="1"/>
      <protection locked="0"/>
    </xf>
    <xf numFmtId="0" fontId="13" fillId="4" borderId="21" xfId="0" applyFont="1" applyFill="1" applyBorder="1" applyAlignment="1" applyProtection="1">
      <alignment horizontal="left" vertical="center" wrapText="1"/>
      <protection locked="0"/>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5" fillId="6" borderId="10" xfId="0" applyFont="1" applyFill="1" applyBorder="1" applyAlignment="1">
      <alignment horizontal="center" vertical="center" wrapText="1" readingOrder="1"/>
    </xf>
    <xf numFmtId="0" fontId="15" fillId="6" borderId="11" xfId="0" applyFont="1" applyFill="1" applyBorder="1" applyAlignment="1">
      <alignment horizontal="center" vertical="center" wrapText="1" readingOrder="1"/>
    </xf>
    <xf numFmtId="0" fontId="15" fillId="6" borderId="12" xfId="0" applyFont="1" applyFill="1" applyBorder="1" applyAlignment="1">
      <alignment horizontal="center" vertical="center" wrapText="1" readingOrder="1"/>
    </xf>
    <xf numFmtId="39" fontId="16" fillId="7" borderId="19" xfId="1" applyNumberFormat="1" applyFont="1" applyFill="1" applyBorder="1" applyAlignment="1" applyProtection="1">
      <alignment horizontal="center" vertical="center" wrapText="1" readingOrder="1"/>
      <protection locked="0"/>
    </xf>
    <xf numFmtId="39" fontId="16" fillId="7" borderId="22" xfId="1" applyNumberFormat="1" applyFont="1" applyFill="1" applyBorder="1" applyAlignment="1" applyProtection="1">
      <alignment horizontal="center" vertical="center" wrapText="1" readingOrder="1"/>
      <protection locked="0"/>
    </xf>
    <xf numFmtId="39" fontId="16" fillId="7" borderId="23" xfId="1" applyNumberFormat="1" applyFont="1" applyFill="1" applyBorder="1" applyAlignment="1" applyProtection="1">
      <alignment horizontal="center" vertical="center" wrapText="1" readingOrder="1"/>
      <protection locked="0"/>
    </xf>
    <xf numFmtId="39" fontId="16" fillId="7" borderId="20" xfId="1" applyNumberFormat="1" applyFont="1" applyFill="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xf>
    <xf numFmtId="10" fontId="16" fillId="7" borderId="21" xfId="2" applyNumberFormat="1" applyFont="1" applyFill="1" applyBorder="1" applyAlignment="1" applyProtection="1">
      <alignment horizontal="center" vertical="center" wrapText="1" readingOrder="1"/>
    </xf>
    <xf numFmtId="0" fontId="17" fillId="0" borderId="0" xfId="0" applyFont="1" applyProtection="1">
      <protection locked="0"/>
    </xf>
    <xf numFmtId="0" fontId="18" fillId="0" borderId="0" xfId="0" applyFont="1"/>
    <xf numFmtId="0" fontId="11" fillId="5" borderId="13"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5" xfId="0" applyFont="1" applyFill="1" applyBorder="1" applyAlignment="1">
      <alignment horizontal="left" vertical="center"/>
    </xf>
    <xf numFmtId="0" fontId="8" fillId="6" borderId="4" xfId="0" applyFont="1" applyFill="1" applyBorder="1" applyAlignment="1">
      <alignment horizontal="center"/>
    </xf>
    <xf numFmtId="0" fontId="8" fillId="6" borderId="24" xfId="0" applyFont="1" applyFill="1" applyBorder="1" applyAlignment="1">
      <alignment horizontal="center"/>
    </xf>
    <xf numFmtId="0" fontId="15" fillId="8" borderId="25" xfId="0" applyFont="1" applyFill="1" applyBorder="1" applyAlignment="1">
      <alignment horizontal="center" wrapText="1"/>
    </xf>
    <xf numFmtId="0" fontId="15" fillId="8" borderId="26" xfId="0" applyFont="1" applyFill="1" applyBorder="1" applyAlignment="1">
      <alignment horizontal="center" wrapText="1"/>
    </xf>
    <xf numFmtId="0" fontId="15" fillId="8" borderId="5" xfId="0" applyFont="1" applyFill="1" applyBorder="1" applyAlignment="1">
      <alignment horizontal="center" wrapText="1"/>
    </xf>
    <xf numFmtId="0" fontId="19" fillId="9" borderId="27" xfId="0" applyFont="1" applyFill="1" applyBorder="1" applyAlignment="1">
      <alignment horizontal="center" vertical="center" wrapText="1" readingOrder="1"/>
    </xf>
    <xf numFmtId="0" fontId="12" fillId="6" borderId="28" xfId="0" applyFont="1" applyFill="1" applyBorder="1" applyAlignment="1">
      <alignment horizontal="center" vertical="top" wrapText="1"/>
    </xf>
    <xf numFmtId="0" fontId="19" fillId="9" borderId="29" xfId="0" applyFont="1" applyFill="1" applyBorder="1" applyAlignment="1">
      <alignment horizontal="center" vertical="center" wrapText="1" readingOrder="1"/>
    </xf>
    <xf numFmtId="0" fontId="19" fillId="9" borderId="8" xfId="0" applyFont="1" applyFill="1" applyBorder="1" applyAlignment="1">
      <alignment horizontal="center" vertical="center" wrapText="1" readingOrder="1"/>
    </xf>
    <xf numFmtId="0" fontId="19" fillId="9" borderId="30" xfId="0" applyFont="1" applyFill="1" applyBorder="1" applyAlignment="1">
      <alignment horizontal="center" vertical="center" wrapText="1" readingOrder="1"/>
    </xf>
    <xf numFmtId="0" fontId="12" fillId="0" borderId="31"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164" fontId="16" fillId="7" borderId="14" xfId="0" applyNumberFormat="1" applyFont="1" applyFill="1" applyBorder="1" applyAlignment="1" applyProtection="1">
      <alignment horizontal="center" vertical="center" wrapText="1" readingOrder="1"/>
      <protection locked="0"/>
    </xf>
    <xf numFmtId="165" fontId="16" fillId="7" borderId="14" xfId="0" applyNumberFormat="1" applyFont="1" applyFill="1" applyBorder="1" applyAlignment="1" applyProtection="1">
      <alignment horizontal="center" vertical="center" wrapText="1" readingOrder="1"/>
      <protection locked="0"/>
    </xf>
    <xf numFmtId="10" fontId="16" fillId="7" borderId="14" xfId="2" applyNumberFormat="1" applyFont="1" applyFill="1" applyBorder="1" applyAlignment="1" applyProtection="1">
      <alignment horizontal="center" vertical="center" wrapText="1" readingOrder="1"/>
      <protection locked="0"/>
    </xf>
    <xf numFmtId="10" fontId="12" fillId="7" borderId="32" xfId="2" applyNumberFormat="1" applyFont="1" applyFill="1" applyBorder="1" applyAlignment="1" applyProtection="1">
      <alignment horizontal="center" vertical="center" wrapText="1" readingOrder="1"/>
      <protection locked="0"/>
    </xf>
    <xf numFmtId="0" fontId="12" fillId="0" borderId="0" xfId="0" applyFont="1" applyAlignment="1" applyProtection="1">
      <alignment vertical="center"/>
      <protection locked="0"/>
    </xf>
    <xf numFmtId="0" fontId="8" fillId="0" borderId="0" xfId="0" applyFont="1" applyAlignment="1">
      <alignment vertical="center"/>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10" fillId="0" borderId="10" xfId="0" applyFont="1" applyBorder="1" applyAlignment="1" applyProtection="1">
      <alignment vertical="center" wrapText="1"/>
      <protection locked="0"/>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0" fontId="16" fillId="7" borderId="11" xfId="0" applyFont="1" applyFill="1" applyBorder="1" applyAlignment="1">
      <alignment horizontal="justify" vertical="center" wrapText="1"/>
    </xf>
    <xf numFmtId="0" fontId="16" fillId="7" borderId="12" xfId="0" applyFont="1" applyFill="1" applyBorder="1" applyAlignment="1">
      <alignment horizontal="justify" vertical="center" wrapText="1"/>
    </xf>
    <xf numFmtId="0" fontId="18" fillId="0" borderId="0" xfId="0" applyFont="1" applyAlignment="1">
      <alignment vertical="center" wrapText="1"/>
    </xf>
    <xf numFmtId="0" fontId="22" fillId="10" borderId="10" xfId="0" applyFont="1" applyFill="1" applyBorder="1" applyAlignment="1">
      <alignment horizontal="left" vertical="center"/>
    </xf>
    <xf numFmtId="0" fontId="22" fillId="10" borderId="11" xfId="0" applyFont="1" applyFill="1" applyBorder="1" applyAlignment="1">
      <alignment horizontal="left" vertical="center"/>
    </xf>
    <xf numFmtId="0" fontId="22" fillId="10" borderId="12" xfId="0" applyFont="1" applyFill="1" applyBorder="1" applyAlignment="1">
      <alignment horizontal="left" vertical="center"/>
    </xf>
    <xf numFmtId="39" fontId="16" fillId="7" borderId="10" xfId="1" applyNumberFormat="1" applyFont="1" applyFill="1" applyBorder="1" applyAlignment="1" applyProtection="1">
      <alignment horizontal="center" vertical="center" wrapText="1" readingOrder="1"/>
      <protection locked="0"/>
    </xf>
    <xf numFmtId="39" fontId="16" fillId="7" borderId="11" xfId="1" applyNumberFormat="1" applyFont="1" applyFill="1" applyBorder="1" applyAlignment="1" applyProtection="1">
      <alignment horizontal="center" vertical="center" wrapText="1" readingOrder="1"/>
      <protection locked="0"/>
    </xf>
    <xf numFmtId="10" fontId="16" fillId="7" borderId="11" xfId="2" applyNumberFormat="1" applyFont="1" applyFill="1" applyBorder="1" applyAlignment="1" applyProtection="1">
      <alignment horizontal="center" vertical="center" wrapText="1" readingOrder="1"/>
    </xf>
    <xf numFmtId="10" fontId="16" fillId="7" borderId="12" xfId="2" applyNumberFormat="1" applyFont="1" applyFill="1" applyBorder="1" applyAlignment="1" applyProtection="1">
      <alignment horizontal="center" vertical="center" wrapText="1" readingOrder="1"/>
    </xf>
    <xf numFmtId="0" fontId="8" fillId="6" borderId="33" xfId="0" applyFont="1" applyFill="1" applyBorder="1" applyAlignment="1">
      <alignment horizontal="center"/>
    </xf>
    <xf numFmtId="0" fontId="8" fillId="6" borderId="34" xfId="0" applyFont="1" applyFill="1" applyBorder="1" applyAlignment="1">
      <alignment horizontal="center"/>
    </xf>
    <xf numFmtId="0" fontId="15" fillId="8" borderId="35" xfId="0" applyFont="1" applyFill="1" applyBorder="1" applyAlignment="1">
      <alignment horizontal="center" wrapText="1"/>
    </xf>
    <xf numFmtId="0" fontId="15" fillId="8" borderId="36" xfId="0" applyFont="1" applyFill="1" applyBorder="1" applyAlignment="1">
      <alignment horizontal="center" wrapText="1"/>
    </xf>
    <xf numFmtId="0" fontId="15" fillId="8" borderId="2" xfId="0" applyFont="1" applyFill="1" applyBorder="1" applyAlignment="1">
      <alignment horizontal="center" wrapText="1"/>
    </xf>
    <xf numFmtId="0" fontId="19" fillId="9" borderId="34" xfId="0" applyFont="1" applyFill="1" applyBorder="1" applyAlignment="1">
      <alignment horizontal="center" vertical="center" wrapText="1" readingOrder="1"/>
    </xf>
    <xf numFmtId="0" fontId="12" fillId="6" borderId="37" xfId="0" applyFont="1" applyFill="1" applyBorder="1" applyAlignment="1">
      <alignment horizontal="center" vertical="top" wrapText="1"/>
    </xf>
    <xf numFmtId="0" fontId="15" fillId="8" borderId="38" xfId="0" applyFont="1" applyFill="1" applyBorder="1" applyAlignment="1">
      <alignment vertical="center" wrapText="1"/>
    </xf>
    <xf numFmtId="0" fontId="15" fillId="8" borderId="39" xfId="0" applyFont="1" applyFill="1" applyBorder="1" applyAlignment="1">
      <alignment vertical="center" wrapText="1"/>
    </xf>
    <xf numFmtId="0" fontId="12" fillId="0" borderId="14" xfId="0" applyFont="1" applyBorder="1" applyAlignment="1" applyProtection="1">
      <alignment horizontal="center" vertical="center" wrapText="1"/>
      <protection locked="0"/>
    </xf>
    <xf numFmtId="164" fontId="16" fillId="0" borderId="14" xfId="0" applyNumberFormat="1" applyFont="1" applyBorder="1" applyAlignment="1" applyProtection="1">
      <alignment horizontal="center" vertical="center" wrapText="1"/>
      <protection locked="0"/>
    </xf>
    <xf numFmtId="10" fontId="12" fillId="0" borderId="14" xfId="2" applyNumberFormat="1" applyFont="1" applyFill="1" applyBorder="1" applyAlignment="1" applyProtection="1">
      <alignment horizontal="center" vertical="center" wrapText="1" readingOrder="1"/>
      <protection locked="0"/>
    </xf>
    <xf numFmtId="166" fontId="12" fillId="11" borderId="32" xfId="0" applyNumberFormat="1" applyFont="1" applyFill="1" applyBorder="1" applyAlignment="1" applyProtection="1">
      <alignment horizontal="center" vertical="center" wrapText="1" readingOrder="1"/>
      <protection locked="0"/>
    </xf>
    <xf numFmtId="0" fontId="22" fillId="10" borderId="7" xfId="0" applyFont="1" applyFill="1" applyBorder="1" applyAlignment="1">
      <alignment horizontal="left" vertical="center"/>
    </xf>
    <xf numFmtId="0" fontId="22" fillId="10" borderId="8" xfId="0" applyFont="1" applyFill="1" applyBorder="1" applyAlignment="1">
      <alignment horizontal="left" vertical="center"/>
    </xf>
    <xf numFmtId="0" fontId="22" fillId="10" borderId="9" xfId="0" applyFont="1" applyFill="1" applyBorder="1" applyAlignment="1">
      <alignment horizontal="left" vertical="center"/>
    </xf>
    <xf numFmtId="0" fontId="8" fillId="0" borderId="11" xfId="0" applyFont="1" applyBorder="1" applyAlignment="1">
      <alignment horizontal="justify" vertical="center" wrapText="1"/>
    </xf>
    <xf numFmtId="0" fontId="8" fillId="0" borderId="12" xfId="0" applyFont="1" applyBorder="1" applyAlignment="1">
      <alignment horizontal="justify" vertical="center" wrapText="1"/>
    </xf>
    <xf numFmtId="0" fontId="23" fillId="0" borderId="10" xfId="0" applyFont="1" applyBorder="1" applyAlignment="1" applyProtection="1">
      <alignment vertical="center" wrapText="1"/>
      <protection locked="0"/>
    </xf>
    <xf numFmtId="0" fontId="13" fillId="3" borderId="19" xfId="0" applyFont="1" applyFill="1" applyBorder="1" applyAlignment="1" applyProtection="1">
      <alignment horizontal="left" vertical="center" wrapText="1"/>
      <protection locked="0"/>
    </xf>
    <xf numFmtId="0" fontId="13" fillId="3" borderId="20"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left" vertical="center" wrapText="1"/>
      <protection locked="0"/>
    </xf>
    <xf numFmtId="0" fontId="8" fillId="0" borderId="11" xfId="0" applyFont="1" applyBorder="1" applyAlignment="1" applyProtection="1">
      <alignment horizontal="justify" vertical="center" wrapText="1"/>
      <protection locked="0"/>
    </xf>
    <xf numFmtId="0" fontId="8" fillId="0" borderId="12" xfId="0" applyFont="1" applyBorder="1" applyAlignment="1" applyProtection="1">
      <alignment horizontal="justify" vertical="center" wrapText="1"/>
      <protection locked="0"/>
    </xf>
    <xf numFmtId="3" fontId="8" fillId="0" borderId="11" xfId="0" applyNumberFormat="1" applyFont="1" applyBorder="1" applyAlignment="1" applyProtection="1">
      <alignment horizontal="left" vertical="center" wrapText="1"/>
      <protection locked="0"/>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39" fontId="12" fillId="7" borderId="10" xfId="1" applyNumberFormat="1" applyFont="1" applyFill="1" applyBorder="1" applyAlignment="1" applyProtection="1">
      <alignment horizontal="center" vertical="center" wrapText="1" readingOrder="1"/>
      <protection locked="0"/>
    </xf>
    <xf numFmtId="39" fontId="12" fillId="7" borderId="11" xfId="1" applyNumberFormat="1" applyFont="1" applyFill="1" applyBorder="1" applyAlignment="1" applyProtection="1">
      <alignment horizontal="center" vertical="center" wrapText="1" readingOrder="1"/>
      <protection locked="0"/>
    </xf>
    <xf numFmtId="10" fontId="12" fillId="7" borderId="11" xfId="2" applyNumberFormat="1" applyFont="1" applyFill="1" applyBorder="1" applyAlignment="1" applyProtection="1">
      <alignment horizontal="center" vertical="center" wrapText="1" readingOrder="1"/>
    </xf>
    <xf numFmtId="10" fontId="12" fillId="7" borderId="12" xfId="2" applyNumberFormat="1" applyFont="1" applyFill="1" applyBorder="1" applyAlignment="1" applyProtection="1">
      <alignment horizontal="center" vertical="center" wrapText="1" readingOrder="1"/>
    </xf>
    <xf numFmtId="0" fontId="8" fillId="6" borderId="33" xfId="0" applyFont="1" applyFill="1" applyBorder="1"/>
    <xf numFmtId="0" fontId="8" fillId="6" borderId="34" xfId="0" applyFont="1" applyFill="1" applyBorder="1"/>
    <xf numFmtId="0" fontId="15" fillId="8" borderId="35" xfId="0" applyFont="1" applyFill="1" applyBorder="1" applyAlignment="1">
      <alignment wrapText="1"/>
    </xf>
    <xf numFmtId="0" fontId="15" fillId="8" borderId="36" xfId="0" applyFont="1" applyFill="1" applyBorder="1" applyAlignment="1">
      <alignment wrapText="1"/>
    </xf>
    <xf numFmtId="0" fontId="15" fillId="8" borderId="2" xfId="0" applyFont="1" applyFill="1" applyBorder="1" applyAlignment="1">
      <alignment wrapText="1"/>
    </xf>
    <xf numFmtId="0" fontId="12" fillId="6" borderId="37" xfId="0" applyFont="1" applyFill="1" applyBorder="1" applyAlignment="1">
      <alignment vertical="top" wrapText="1"/>
    </xf>
    <xf numFmtId="0" fontId="12" fillId="0" borderId="31" xfId="0" applyFont="1" applyBorder="1" applyAlignment="1" applyProtection="1">
      <alignment horizontal="center" vertical="top" wrapText="1"/>
      <protection locked="0"/>
    </xf>
    <xf numFmtId="0" fontId="12" fillId="7" borderId="14" xfId="0" applyFont="1" applyFill="1" applyBorder="1" applyAlignment="1" applyProtection="1">
      <alignment horizontal="center" vertical="top" wrapText="1"/>
      <protection locked="0"/>
    </xf>
    <xf numFmtId="167" fontId="16" fillId="7" borderId="14" xfId="0" applyNumberFormat="1" applyFont="1" applyFill="1" applyBorder="1" applyAlignment="1" applyProtection="1">
      <alignment horizontal="center" vertical="center" wrapText="1" readingOrder="1"/>
      <protection locked="0"/>
    </xf>
    <xf numFmtId="167" fontId="16" fillId="0" borderId="14" xfId="0" applyNumberFormat="1" applyFont="1" applyBorder="1" applyAlignment="1" applyProtection="1">
      <alignment horizontal="center" vertical="center" wrapText="1" readingOrder="1"/>
      <protection locked="0"/>
    </xf>
    <xf numFmtId="165" fontId="8" fillId="0" borderId="0" xfId="0" applyNumberFormat="1" applyFont="1"/>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12" fillId="6" borderId="37" xfId="0" applyFont="1" applyFill="1" applyBorder="1" applyAlignment="1">
      <alignment vertical="center" wrapText="1"/>
    </xf>
    <xf numFmtId="0" fontId="16" fillId="0" borderId="14" xfId="0" applyFont="1" applyBorder="1" applyAlignment="1" applyProtection="1">
      <alignment horizontal="center" vertical="center" wrapText="1"/>
      <protection locked="0"/>
    </xf>
    <xf numFmtId="164" fontId="16" fillId="7" borderId="14" xfId="0" applyNumberFormat="1" applyFont="1" applyFill="1" applyBorder="1" applyAlignment="1" applyProtection="1">
      <alignment horizontal="center" vertical="center" wrapText="1"/>
      <protection locked="0"/>
    </xf>
    <xf numFmtId="164" fontId="16" fillId="0" borderId="14" xfId="0" applyNumberFormat="1" applyFont="1" applyBorder="1" applyAlignment="1" applyProtection="1">
      <alignment horizontal="center" vertical="center" wrapText="1" readingOrder="1"/>
      <protection locked="0"/>
    </xf>
    <xf numFmtId="10" fontId="16" fillId="0" borderId="14" xfId="2" applyNumberFormat="1" applyFont="1" applyFill="1" applyBorder="1" applyAlignment="1" applyProtection="1">
      <alignment horizontal="center" vertical="center" wrapText="1" readingOrder="1"/>
      <protection locked="0"/>
    </xf>
    <xf numFmtId="0" fontId="24" fillId="0" borderId="11" xfId="0" applyFont="1" applyBorder="1" applyAlignment="1">
      <alignment horizontal="justify" vertical="center" wrapText="1"/>
    </xf>
    <xf numFmtId="0" fontId="24" fillId="0" borderId="12" xfId="0" applyFont="1" applyBorder="1" applyAlignment="1">
      <alignment horizontal="justify" vertical="center" wrapText="1"/>
    </xf>
    <xf numFmtId="0" fontId="12" fillId="7" borderId="40" xfId="0" applyFont="1" applyFill="1" applyBorder="1" applyProtection="1">
      <protection locked="0"/>
    </xf>
    <xf numFmtId="0" fontId="12" fillId="7" borderId="0" xfId="0" applyFont="1" applyFill="1" applyProtection="1">
      <protection locked="0"/>
    </xf>
    <xf numFmtId="0" fontId="12" fillId="7" borderId="41" xfId="0" applyFont="1" applyFill="1" applyBorder="1" applyProtection="1">
      <protection locked="0"/>
    </xf>
    <xf numFmtId="0" fontId="25" fillId="7" borderId="40" xfId="0" applyFont="1" applyFill="1" applyBorder="1" applyAlignment="1" applyProtection="1">
      <alignment horizontal="center"/>
      <protection locked="0"/>
    </xf>
    <xf numFmtId="0" fontId="25" fillId="7" borderId="0" xfId="0" applyFont="1" applyFill="1" applyAlignment="1" applyProtection="1">
      <alignment horizontal="center"/>
      <protection locked="0"/>
    </xf>
    <xf numFmtId="0" fontId="26" fillId="7" borderId="0" xfId="0" applyFont="1" applyFill="1" applyProtection="1">
      <protection locked="0"/>
    </xf>
    <xf numFmtId="0" fontId="25" fillId="7" borderId="41" xfId="0" applyFont="1" applyFill="1" applyBorder="1" applyAlignment="1" applyProtection="1">
      <alignment horizontal="center"/>
      <protection locked="0"/>
    </xf>
    <xf numFmtId="0" fontId="26" fillId="0" borderId="0" xfId="0" applyFont="1" applyProtection="1">
      <protection locked="0"/>
    </xf>
    <xf numFmtId="0" fontId="27" fillId="0" borderId="0" xfId="0" applyFont="1"/>
    <xf numFmtId="0" fontId="25" fillId="7" borderId="42" xfId="0" applyFont="1" applyFill="1" applyBorder="1" applyAlignment="1" applyProtection="1">
      <alignment horizontal="center"/>
      <protection locked="0"/>
    </xf>
    <xf numFmtId="0" fontId="25" fillId="7" borderId="43" xfId="0" applyFont="1" applyFill="1" applyBorder="1" applyAlignment="1" applyProtection="1">
      <alignment horizontal="center"/>
      <protection locked="0"/>
    </xf>
    <xf numFmtId="0" fontId="25" fillId="7" borderId="44" xfId="0" applyFont="1" applyFill="1" applyBorder="1" applyAlignment="1" applyProtection="1">
      <alignment horizontal="center"/>
      <protection locked="0"/>
    </xf>
    <xf numFmtId="0" fontId="12" fillId="7" borderId="40" xfId="0" applyFont="1" applyFill="1" applyBorder="1" applyAlignment="1" applyProtection="1">
      <alignment horizontal="center"/>
      <protection locked="0"/>
    </xf>
    <xf numFmtId="0" fontId="12" fillId="7" borderId="0" xfId="0" applyFont="1" applyFill="1" applyAlignment="1" applyProtection="1">
      <alignment horizontal="center"/>
      <protection locked="0"/>
    </xf>
    <xf numFmtId="0" fontId="12" fillId="7" borderId="41" xfId="0" applyFont="1" applyFill="1" applyBorder="1" applyAlignment="1" applyProtection="1">
      <alignment horizontal="center"/>
      <protection locked="0"/>
    </xf>
    <xf numFmtId="0" fontId="12" fillId="7" borderId="45" xfId="0" applyFont="1" applyFill="1" applyBorder="1" applyProtection="1">
      <protection locked="0"/>
    </xf>
    <xf numFmtId="0" fontId="12" fillId="7" borderId="46" xfId="0" applyFont="1" applyFill="1" applyBorder="1" applyProtection="1">
      <protection locked="0"/>
    </xf>
    <xf numFmtId="0" fontId="12" fillId="7" borderId="47" xfId="0" applyFont="1" applyFill="1" applyBorder="1" applyProtection="1">
      <protection locked="0"/>
    </xf>
  </cellXfs>
  <cellStyles count="3">
    <cellStyle name="Millares" xfId="1" builtinId="3"/>
    <cellStyle name="Normal" xfId="0" builtinId="0"/>
    <cellStyle name="Porcentaje" xfId="2" builtinId="5"/>
  </cellStyles>
  <dxfs count="75">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4" formatCode="[$-10409]#,##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7" formatCode="#,##0_ ;\-#,##0\ "/>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outline="0">
        <bottom style="thin">
          <color rgb="FFA6A6A6"/>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6" formatCode="[$-10409]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none">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5"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family val="2"/>
        <scheme val="none"/>
      </font>
      <numFmt numFmtId="164" formatCode="[$-10409]#,##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95C2DCA6-2FFE-4F62-A21B-EE20A39C2A0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F4EA58-F520-40E7-ADFE-10FAC37F4E5D}" name="Tabla1724" displayName="Tabla1724" ref="A18:J19" totalsRowShown="0" headerRowDxfId="74" dataDxfId="73" headerRowBorderDxfId="71" tableBorderDxfId="72" totalsRowBorderDxfId="70">
  <tableColumns count="10">
    <tableColumn id="1" xr3:uid="{588E1EDD-7750-4C9D-87A5-32865A4859C0}" name="Producto" dataDxfId="69"/>
    <tableColumn id="2" xr3:uid="{730E03CC-6435-4C76-8094-EFA1E2B3260D}" name="Indicador asociado" dataDxfId="68"/>
    <tableColumn id="3" xr3:uid="{9BC3C0F0-6468-4F71-A31F-FEED106E6DBE}" name="Física (A)" dataDxfId="67"/>
    <tableColumn id="4" xr3:uid="{96DDD40B-55BB-44DD-AB16-969FE2016BDE}" name="Financiera (B)" dataDxfId="66"/>
    <tableColumn id="9" xr3:uid="{D3A4C83D-7E5D-4C1C-9AD3-211EDFFABA75}" name="Física (C)" dataDxfId="65"/>
    <tableColumn id="10" xr3:uid="{F8A620C0-8D1A-4FF0-8533-DE8C97FDEF23}" name="Financiera (D)" dataDxfId="64"/>
    <tableColumn id="5" xr3:uid="{E2B8A7FE-FD2F-4E8A-9EB7-F433628BA631}" name="Física (E)" dataDxfId="63"/>
    <tableColumn id="6" xr3:uid="{DA35B08F-AAA0-4FB8-B016-7E59E7141BDE}" name="Financiera  (F)" dataDxfId="62"/>
    <tableColumn id="7" xr3:uid="{5234F26B-5C0A-4567-9940-1D92782224A4}" name="Física (%)_x000a_ G=E/C" dataDxfId="61">
      <calculatedColumnFormula>+Tabla1724[[#This Row],[Física (E)]]/Tabla1724[[#This Row],[Física (C)]]</calculatedColumnFormula>
    </tableColumn>
    <tableColumn id="8" xr3:uid="{FEA6FFDB-8C81-4C22-BF86-8C06F4BD83E5}" name="Financiero (%) _x000a_H=F/D" dataDxfId="60">
      <calculatedColumnFormula>+Tabla1724[[#This Row],[Financiera  (F)]]/Tabla1724[[#This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92FDE3-D845-499F-8501-FDCED99E1FB8}" name="Tabla176" displayName="Tabla176" ref="A32:J33" totalsRowShown="0" headerRowDxfId="59" dataDxfId="58" headerRowBorderDxfId="56" tableBorderDxfId="57" totalsRowBorderDxfId="55">
  <tableColumns count="10">
    <tableColumn id="1" xr3:uid="{66A386EB-AAB9-48DC-96A3-FBC47EE24D8E}" name="Producto" dataDxfId="54"/>
    <tableColumn id="2" xr3:uid="{DD59CD4F-F374-4E6C-89B3-8A79F85754C6}" name="Indicador asociado" dataDxfId="53"/>
    <tableColumn id="3" xr3:uid="{9928064B-0A6C-4844-A205-DF2CB87FF618}" name="Física (A)" dataDxfId="52"/>
    <tableColumn id="4" xr3:uid="{85C43326-8B61-4108-990C-BF381161F1B6}" name="Financiera (B)" dataDxfId="51"/>
    <tableColumn id="9" xr3:uid="{A0E4B73D-D36E-426C-A49D-3DF60405C8B1}" name="Física (C)" dataDxfId="50"/>
    <tableColumn id="10" xr3:uid="{40D2002A-0A71-4CD3-B089-CE9918EDC9CD}" name="Financiera (D)" dataDxfId="49"/>
    <tableColumn id="5" xr3:uid="{0D262133-4D6F-4D33-A4B4-3FADE96E8F05}" name="Física (E)" dataDxfId="48"/>
    <tableColumn id="6" xr3:uid="{0FD44276-8F07-4374-998E-EC12EE49AE3E}" name="Financiera (F)" dataDxfId="47"/>
    <tableColumn id="7" xr3:uid="{58CB09B8-4656-42CD-8FA4-90772D670C6B}" name="Física (%)_x000a_ G=E/C" dataDxfId="46" dataCellStyle="Porcentaje">
      <calculatedColumnFormula>+Tabla176[[#This Row],[Física (E)]]/Tabla176[[#This Row],[Física (C)]]</calculatedColumnFormula>
    </tableColumn>
    <tableColumn id="8" xr3:uid="{2C3A9053-84BE-416F-946E-25A04C8546B6}" name="Financiero (%) _x000a_H=F/D" dataDxfId="45">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3DFA80-5C5A-467A-B378-DAA1B16F5F6C}" name="Tabla13458" displayName="Tabla13458" ref="A51:J52" totalsRowShown="0" headerRowDxfId="44" dataDxfId="43" headerRowBorderDxfId="41" tableBorderDxfId="42" totalsRowBorderDxfId="40">
  <tableColumns count="10">
    <tableColumn id="1" xr3:uid="{5D291296-F720-4DAD-8395-1158AFD6CF36}" name="Producto" dataDxfId="39"/>
    <tableColumn id="2" xr3:uid="{5091535C-7419-46CE-B15E-AAE0B4FC4AB4}" name="Indicador asociado" dataDxfId="38"/>
    <tableColumn id="3" xr3:uid="{6E1930E4-9940-4B51-AA5C-A2FF7F96EB52}" name="Física (A)" dataDxfId="37"/>
    <tableColumn id="4" xr3:uid="{D80C683E-893B-4DD0-A440-D5044CE67315}" name="Financiera (B)" dataDxfId="36">
      <calculatedColumnFormula>+C48</calculatedColumnFormula>
    </tableColumn>
    <tableColumn id="9" xr3:uid="{6969A5B5-6FFF-47CF-B03D-0228E6E537F3}" name="Física (C)" dataDxfId="35"/>
    <tableColumn id="10" xr3:uid="{7709A716-36B9-440E-A418-B152B9977169}" name="Financiera (D)" dataDxfId="34"/>
    <tableColumn id="5" xr3:uid="{CB522672-A828-4FDB-81DE-2B18B5DE0DE9}" name="Física (E)" dataDxfId="33"/>
    <tableColumn id="6" xr3:uid="{892D4185-6BE4-49F4-967A-E24AA1550545}" name="Financiera  (F)" dataDxfId="32"/>
    <tableColumn id="7" xr3:uid="{9362E6E1-6E27-49C7-9760-74F4913F4A95}" name="Física (%)_x000a_ G=E/C" dataDxfId="31">
      <calculatedColumnFormula>+Tabla13458[[#This Row],[Física (E)]]/Tabla13458[[#This Row],[Física (C)]]</calculatedColumnFormula>
    </tableColumn>
    <tableColumn id="8" xr3:uid="{A321D7D4-5AE9-4A8D-948E-FA8F9B9A61B9}" name="Financiero (%) _x000a_H=F/D" dataDxfId="30">
      <calculatedColumnFormula>+Tabla13458[[#This Row],[Financiera  (F)]]/Tabla13458[[#This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8ADC3E-310D-48D2-8328-E68918810280}" name="Tabla134591011121339" displayName="Tabla134591011121339" ref="A66:J67" totalsRowShown="0" headerRowDxfId="29" dataDxfId="28" headerRowBorderDxfId="26" tableBorderDxfId="27" totalsRowBorderDxfId="25">
  <tableColumns count="10">
    <tableColumn id="1" xr3:uid="{0AAD2214-17D3-41C9-89B8-CA31B8166830}" name="Producto" dataDxfId="24"/>
    <tableColumn id="2" xr3:uid="{09B41059-2333-4251-8E61-38AD042C6DB7}" name="Indicador asociado" dataDxfId="23"/>
    <tableColumn id="3" xr3:uid="{D0BF86BA-A2D3-4444-9EDA-9440DE6F652B}" name="Física (A)" dataDxfId="22"/>
    <tableColumn id="4" xr3:uid="{7315AC47-D5D8-4B11-B514-003AB940C5F1}" name="Financiera (B)" dataDxfId="21">
      <calculatedColumnFormula>+C63</calculatedColumnFormula>
    </tableColumn>
    <tableColumn id="9" xr3:uid="{1E40E4D2-7808-4133-8606-2A068BFDC4E4}" name="Física (C)" dataDxfId="20"/>
    <tableColumn id="10" xr3:uid="{18B72F49-C887-43B2-BA7D-42235068F8BC}" name="Financiera (D)" dataDxfId="19"/>
    <tableColumn id="5" xr3:uid="{262E2304-60CE-4712-B674-9CCE67473022}" name="Física (E)" dataDxfId="18"/>
    <tableColumn id="6" xr3:uid="{3B17F893-394F-40A4-A57A-B081DF304490}" name="Financiera  (F)" dataDxfId="17"/>
    <tableColumn id="7" xr3:uid="{6354250A-6FBA-47FB-B942-055D13C5C829}" name="Física (%)_x000a_ G=E/C" dataDxfId="16">
      <calculatedColumnFormula>G67/E67</calculatedColumnFormula>
    </tableColumn>
    <tableColumn id="8" xr3:uid="{0CB3B204-94A0-4304-843C-B68B5EA4D126}" name="Financiero (%) _x000a_H=F/D" dataDxfId="15">
      <calculatedColumnFormula>+Tabla134591011121339[[#This Row],[Financiera  (F)]]/Tabla134591011121339[[#This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6BA409E-249D-4CF7-8AFC-357A711D4608}" name="Tabla134591011121310" displayName="Tabla134591011121310" ref="A80:J81" totalsRowShown="0" headerRowDxfId="14" dataDxfId="13" headerRowBorderDxfId="11" tableBorderDxfId="12" totalsRowBorderDxfId="10">
  <tableColumns count="10">
    <tableColumn id="1" xr3:uid="{DCE41ACE-08C6-426A-8FC2-3C165966839F}" name="Producto" dataDxfId="9"/>
    <tableColumn id="2" xr3:uid="{717537B3-5B0E-475E-AF37-7FD58455CF0A}" name="Indicador asociado" dataDxfId="8"/>
    <tableColumn id="3" xr3:uid="{F5D0F964-1B03-4658-A911-503B5C286E6C}" name="Física (A)" dataDxfId="7"/>
    <tableColumn id="4" xr3:uid="{759A5B1E-C10F-40F7-8C75-5D52344D0024}" name="Financiera (B)" dataDxfId="6">
      <calculatedColumnFormula>+C77</calculatedColumnFormula>
    </tableColumn>
    <tableColumn id="9" xr3:uid="{880907A3-E7D4-4516-A411-5EB1C891869E}" name="Física (C)" dataDxfId="5"/>
    <tableColumn id="10" xr3:uid="{82BA409E-64CE-49C5-B437-37CA9F5DBDC7}" name="Financiera (D)" dataDxfId="4"/>
    <tableColumn id="5" xr3:uid="{7E301B1A-9405-4815-B547-E8A453178983}" name="Física (E)" dataDxfId="3"/>
    <tableColumn id="6" xr3:uid="{0AA7D131-0C7B-42F5-B73F-1466E8C9AF6F}" name="Financiera  (F)" dataDxfId="2"/>
    <tableColumn id="7" xr3:uid="{3284F241-B15F-43C6-91C4-C700C21B0728}" name="Física (%)_x000a_ G=E/C" dataDxfId="1"/>
    <tableColumn id="8" xr3:uid="{616F6A5A-0D4D-4C02-8070-18A28B5AF598}" name="Financiero (%) _x000a_H=F/D" dataDxfId="0">
      <calculatedColumnFormula>+Tabla134591011121310[[#This Row],[Financiera  (F)]]/Tabla134591011121310[[#This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C3CE-519B-47E4-ACBA-9F69249D3553}">
  <sheetPr>
    <tabColor rgb="FF92D050"/>
    <pageSetUpPr fitToPage="1"/>
  </sheetPr>
  <dimension ref="A1:L93"/>
  <sheetViews>
    <sheetView tabSelected="1" view="pageBreakPreview" topLeftCell="A74" zoomScale="85" zoomScaleNormal="100" zoomScaleSheetLayoutView="85" zoomScalePageLayoutView="85" workbookViewId="0">
      <selection activeCell="H105" sqref="H105"/>
    </sheetView>
  </sheetViews>
  <sheetFormatPr baseColWidth="10" defaultColWidth="11.42578125" defaultRowHeight="15.75" x14ac:dyDescent="0.25"/>
  <cols>
    <col min="1" max="1" width="28.5703125" style="18" customWidth="1"/>
    <col min="2" max="2" width="27.140625" style="18" customWidth="1"/>
    <col min="3" max="3" width="14.28515625" style="18" customWidth="1"/>
    <col min="4" max="4" width="16.5703125" style="18" customWidth="1"/>
    <col min="5" max="5" width="13.7109375" style="18" customWidth="1"/>
    <col min="6" max="6" width="15.7109375" style="18" customWidth="1"/>
    <col min="7" max="7" width="12.7109375" style="18" customWidth="1"/>
    <col min="8" max="8" width="15" style="18" customWidth="1"/>
    <col min="9" max="9" width="17.140625" style="18" customWidth="1"/>
    <col min="10" max="10" width="21.28515625" style="18" customWidth="1"/>
    <col min="11" max="11" width="11.42578125" style="18"/>
    <col min="12" max="12" width="50" style="5" customWidth="1"/>
    <col min="13" max="16384" width="11.42578125" style="5"/>
  </cols>
  <sheetData>
    <row r="1" spans="1:11" ht="146.25" customHeight="1" thickBot="1" x14ac:dyDescent="0.3">
      <c r="A1" s="1" t="s">
        <v>0</v>
      </c>
      <c r="B1" s="2"/>
      <c r="C1" s="2"/>
      <c r="D1" s="2"/>
      <c r="E1" s="2"/>
      <c r="F1" s="2"/>
      <c r="G1" s="2"/>
      <c r="H1" s="2"/>
      <c r="I1" s="2"/>
      <c r="J1" s="3"/>
      <c r="K1" s="4"/>
    </row>
    <row r="2" spans="1:11" ht="24" thickBot="1" x14ac:dyDescent="0.3">
      <c r="A2" s="6" t="s">
        <v>1</v>
      </c>
      <c r="B2" s="7"/>
      <c r="C2" s="7"/>
      <c r="D2" s="7"/>
      <c r="E2" s="7"/>
      <c r="F2" s="7"/>
      <c r="G2" s="7"/>
      <c r="H2" s="7"/>
      <c r="I2" s="7"/>
      <c r="J2" s="8"/>
      <c r="K2" s="4"/>
    </row>
    <row r="3" spans="1:11" x14ac:dyDescent="0.25">
      <c r="A3" s="9" t="s">
        <v>2</v>
      </c>
      <c r="B3" s="10" t="s">
        <v>3</v>
      </c>
      <c r="C3" s="10"/>
      <c r="D3" s="10"/>
      <c r="E3" s="10"/>
      <c r="F3" s="10"/>
      <c r="G3" s="10"/>
      <c r="H3" s="10"/>
      <c r="I3" s="10"/>
      <c r="J3" s="11"/>
      <c r="K3" s="4"/>
    </row>
    <row r="4" spans="1:11" ht="15" customHeight="1" x14ac:dyDescent="0.25">
      <c r="A4" s="12" t="s">
        <v>4</v>
      </c>
      <c r="B4" s="13" t="s">
        <v>5</v>
      </c>
      <c r="C4" s="13"/>
      <c r="D4" s="13"/>
      <c r="E4" s="13"/>
      <c r="F4" s="13"/>
      <c r="G4" s="13"/>
      <c r="H4" s="13"/>
      <c r="I4" s="13"/>
      <c r="J4" s="14"/>
      <c r="K4" s="4"/>
    </row>
    <row r="5" spans="1:11" x14ac:dyDescent="0.25">
      <c r="A5" s="12" t="s">
        <v>6</v>
      </c>
      <c r="B5" s="13" t="s">
        <v>5</v>
      </c>
      <c r="C5" s="13"/>
      <c r="D5" s="13"/>
      <c r="E5" s="13"/>
      <c r="F5" s="13"/>
      <c r="G5" s="13"/>
      <c r="H5" s="13"/>
      <c r="I5" s="13"/>
      <c r="J5" s="14"/>
      <c r="K5" s="4"/>
    </row>
    <row r="6" spans="1:11" ht="31.5" customHeight="1" x14ac:dyDescent="0.25">
      <c r="A6" s="15" t="s">
        <v>7</v>
      </c>
      <c r="B6" s="16" t="s">
        <v>8</v>
      </c>
      <c r="C6" s="16"/>
      <c r="D6" s="16"/>
      <c r="E6" s="16"/>
      <c r="F6" s="16"/>
      <c r="G6" s="16"/>
      <c r="H6" s="16"/>
      <c r="I6" s="16"/>
      <c r="J6" s="17"/>
    </row>
    <row r="7" spans="1:11" ht="33.75" customHeight="1" thickBot="1" x14ac:dyDescent="0.3">
      <c r="A7" s="19" t="s">
        <v>9</v>
      </c>
      <c r="B7" s="20" t="s">
        <v>10</v>
      </c>
      <c r="C7" s="20"/>
      <c r="D7" s="20"/>
      <c r="E7" s="20"/>
      <c r="F7" s="20"/>
      <c r="G7" s="20"/>
      <c r="H7" s="20"/>
      <c r="I7" s="20"/>
      <c r="J7" s="21"/>
    </row>
    <row r="8" spans="1:11" ht="24" thickBot="1" x14ac:dyDescent="0.3">
      <c r="A8" s="6" t="s">
        <v>11</v>
      </c>
      <c r="B8" s="7"/>
      <c r="C8" s="7"/>
      <c r="D8" s="7"/>
      <c r="E8" s="7"/>
      <c r="F8" s="7"/>
      <c r="G8" s="7"/>
      <c r="H8" s="7"/>
      <c r="I8" s="7"/>
      <c r="J8" s="8"/>
    </row>
    <row r="9" spans="1:11" ht="21.75" customHeight="1" x14ac:dyDescent="0.25">
      <c r="A9" s="22" t="s">
        <v>12</v>
      </c>
      <c r="B9" s="23"/>
      <c r="C9" s="23"/>
      <c r="D9" s="23"/>
      <c r="E9" s="23"/>
      <c r="F9" s="23"/>
      <c r="G9" s="23"/>
      <c r="H9" s="23"/>
      <c r="I9" s="23"/>
      <c r="J9" s="24"/>
    </row>
    <row r="10" spans="1:11" ht="54" customHeight="1" x14ac:dyDescent="0.25">
      <c r="A10" s="25" t="s">
        <v>13</v>
      </c>
      <c r="B10" s="26" t="s">
        <v>14</v>
      </c>
      <c r="C10" s="26"/>
      <c r="D10" s="26"/>
      <c r="E10" s="26"/>
      <c r="F10" s="26"/>
      <c r="G10" s="26"/>
      <c r="H10" s="26"/>
      <c r="I10" s="26"/>
      <c r="J10" s="27"/>
    </row>
    <row r="11" spans="1:11" ht="24" customHeight="1" x14ac:dyDescent="0.25">
      <c r="A11" s="25" t="s">
        <v>15</v>
      </c>
      <c r="B11" s="26" t="s">
        <v>16</v>
      </c>
      <c r="C11" s="26"/>
      <c r="D11" s="26"/>
      <c r="E11" s="26"/>
      <c r="F11" s="26"/>
      <c r="G11" s="26"/>
      <c r="H11" s="26"/>
      <c r="I11" s="26"/>
      <c r="J11" s="27"/>
    </row>
    <row r="12" spans="1:11" ht="30.75" customHeight="1" x14ac:dyDescent="0.25">
      <c r="A12" s="28" t="s">
        <v>17</v>
      </c>
      <c r="B12" s="29"/>
      <c r="C12" s="29"/>
      <c r="D12" s="29"/>
      <c r="E12" s="29"/>
      <c r="F12" s="29"/>
      <c r="G12" s="29"/>
      <c r="H12" s="29"/>
      <c r="I12" s="29"/>
      <c r="J12" s="30"/>
    </row>
    <row r="13" spans="1:11" x14ac:dyDescent="0.25">
      <c r="A13" s="31" t="s">
        <v>18</v>
      </c>
      <c r="B13" s="32"/>
      <c r="C13" s="32"/>
      <c r="D13" s="32"/>
      <c r="E13" s="32"/>
      <c r="F13" s="32"/>
      <c r="G13" s="32"/>
      <c r="H13" s="32"/>
      <c r="I13" s="32"/>
      <c r="J13" s="33"/>
      <c r="K13" s="4"/>
    </row>
    <row r="14" spans="1:11" ht="15" customHeight="1" x14ac:dyDescent="0.25">
      <c r="A14" s="34" t="s">
        <v>19</v>
      </c>
      <c r="B14" s="35"/>
      <c r="C14" s="35" t="s">
        <v>20</v>
      </c>
      <c r="D14" s="35"/>
      <c r="E14" s="35"/>
      <c r="F14" s="35" t="s">
        <v>21</v>
      </c>
      <c r="G14" s="35"/>
      <c r="H14" s="35"/>
      <c r="I14" s="35" t="s">
        <v>22</v>
      </c>
      <c r="J14" s="36"/>
    </row>
    <row r="15" spans="1:11" s="44" customFormat="1" x14ac:dyDescent="0.25">
      <c r="A15" s="37">
        <v>3450000</v>
      </c>
      <c r="B15" s="38"/>
      <c r="C15" s="39">
        <v>2050000</v>
      </c>
      <c r="D15" s="40"/>
      <c r="E15" s="38"/>
      <c r="F15" s="39">
        <v>149390</v>
      </c>
      <c r="G15" s="40"/>
      <c r="H15" s="38"/>
      <c r="I15" s="41">
        <f>+F15/C15</f>
        <v>7.2873170731707321E-2</v>
      </c>
      <c r="J15" s="42"/>
      <c r="K15" s="43"/>
    </row>
    <row r="16" spans="1:11" ht="16.5" thickBot="1" x14ac:dyDescent="0.3">
      <c r="A16" s="45" t="s">
        <v>23</v>
      </c>
      <c r="B16" s="46"/>
      <c r="C16" s="46"/>
      <c r="D16" s="46"/>
      <c r="E16" s="46"/>
      <c r="F16" s="46"/>
      <c r="G16" s="46"/>
      <c r="H16" s="46"/>
      <c r="I16" s="46"/>
      <c r="J16" s="47"/>
      <c r="K16" s="4"/>
    </row>
    <row r="17" spans="1:12" ht="15.75" customHeight="1" thickBot="1" x14ac:dyDescent="0.3">
      <c r="A17" s="48"/>
      <c r="B17" s="49"/>
      <c r="C17" s="50" t="s">
        <v>24</v>
      </c>
      <c r="D17" s="51"/>
      <c r="E17" s="52" t="s">
        <v>25</v>
      </c>
      <c r="F17" s="51"/>
      <c r="G17" s="52" t="s">
        <v>26</v>
      </c>
      <c r="H17" s="51"/>
      <c r="I17" s="53" t="s">
        <v>27</v>
      </c>
      <c r="J17" s="54"/>
    </row>
    <row r="18" spans="1:12" ht="31.5" x14ac:dyDescent="0.25">
      <c r="A18" s="55" t="s">
        <v>28</v>
      </c>
      <c r="B18" s="56" t="s">
        <v>29</v>
      </c>
      <c r="C18" s="56" t="s">
        <v>30</v>
      </c>
      <c r="D18" s="56" t="s">
        <v>31</v>
      </c>
      <c r="E18" s="56" t="s">
        <v>32</v>
      </c>
      <c r="F18" s="56" t="s">
        <v>33</v>
      </c>
      <c r="G18" s="56" t="s">
        <v>34</v>
      </c>
      <c r="H18" s="56" t="s">
        <v>35</v>
      </c>
      <c r="I18" s="56" t="s">
        <v>36</v>
      </c>
      <c r="J18" s="57" t="s">
        <v>37</v>
      </c>
    </row>
    <row r="19" spans="1:12" s="65" customFormat="1" ht="69" customHeight="1" x14ac:dyDescent="0.25">
      <c r="A19" s="58" t="s">
        <v>38</v>
      </c>
      <c r="B19" s="59" t="s">
        <v>39</v>
      </c>
      <c r="C19" s="60">
        <v>100000</v>
      </c>
      <c r="D19" s="60">
        <v>2050000</v>
      </c>
      <c r="E19" s="60">
        <v>17664</v>
      </c>
      <c r="F19" s="60">
        <v>954166.67</v>
      </c>
      <c r="G19" s="60">
        <v>53614</v>
      </c>
      <c r="H19" s="61">
        <v>0</v>
      </c>
      <c r="I19" s="62">
        <f>+Tabla1724[[#This Row],[Física (E)]]/Tabla1724[[#This Row],[Física (C)]]</f>
        <v>3.0352128623188408</v>
      </c>
      <c r="J19" s="63">
        <f>+Tabla1724[[#This Row],[Financiera  (F)]]/Tabla1724[[#This Row],[Financiera (D)]]</f>
        <v>0</v>
      </c>
      <c r="K19" s="64"/>
    </row>
    <row r="20" spans="1:12" x14ac:dyDescent="0.25">
      <c r="A20" s="66" t="s">
        <v>40</v>
      </c>
      <c r="B20" s="67"/>
      <c r="C20" s="67"/>
      <c r="D20" s="67"/>
      <c r="E20" s="67"/>
      <c r="F20" s="67"/>
      <c r="G20" s="67"/>
      <c r="H20" s="67"/>
      <c r="I20" s="67"/>
      <c r="J20" s="68"/>
    </row>
    <row r="21" spans="1:12" ht="75" customHeight="1" x14ac:dyDescent="0.25">
      <c r="A21" s="69" t="s">
        <v>41</v>
      </c>
      <c r="B21" s="70" t="s">
        <v>42</v>
      </c>
      <c r="C21" s="70"/>
      <c r="D21" s="70"/>
      <c r="E21" s="70"/>
      <c r="F21" s="70"/>
      <c r="G21" s="70"/>
      <c r="H21" s="70"/>
      <c r="I21" s="70"/>
      <c r="J21" s="71"/>
    </row>
    <row r="22" spans="1:12" ht="89.25" customHeight="1" x14ac:dyDescent="0.25">
      <c r="A22" s="69" t="s">
        <v>43</v>
      </c>
      <c r="B22" s="72" t="s">
        <v>44</v>
      </c>
      <c r="C22" s="72"/>
      <c r="D22" s="72"/>
      <c r="E22" s="72"/>
      <c r="F22" s="72"/>
      <c r="G22" s="72"/>
      <c r="H22" s="72"/>
      <c r="I22" s="72"/>
      <c r="J22" s="73"/>
      <c r="L22" s="74"/>
    </row>
    <row r="23" spans="1:12" ht="111.75" customHeight="1" x14ac:dyDescent="0.25">
      <c r="A23" s="69" t="s">
        <v>45</v>
      </c>
      <c r="B23" s="72" t="s">
        <v>46</v>
      </c>
      <c r="C23" s="72"/>
      <c r="D23" s="72"/>
      <c r="E23" s="72"/>
      <c r="F23" s="72"/>
      <c r="G23" s="72"/>
      <c r="H23" s="72"/>
      <c r="I23" s="72"/>
      <c r="J23" s="73"/>
      <c r="L23" s="74"/>
    </row>
    <row r="24" spans="1:12" s="18" customFormat="1" ht="34.5" customHeight="1" x14ac:dyDescent="0.25">
      <c r="A24" s="28" t="s">
        <v>47</v>
      </c>
      <c r="B24" s="29"/>
      <c r="C24" s="29"/>
      <c r="D24" s="29"/>
      <c r="E24" s="29"/>
      <c r="F24" s="29"/>
      <c r="G24" s="29"/>
      <c r="H24" s="29"/>
      <c r="I24" s="29"/>
      <c r="J24" s="30"/>
      <c r="L24" s="5"/>
    </row>
    <row r="25" spans="1:12" ht="33" customHeight="1" x14ac:dyDescent="0.25">
      <c r="A25" s="69" t="s">
        <v>48</v>
      </c>
      <c r="B25" s="26" t="s">
        <v>49</v>
      </c>
      <c r="C25" s="26"/>
      <c r="D25" s="26"/>
      <c r="E25" s="26"/>
      <c r="F25" s="26"/>
      <c r="G25" s="26"/>
      <c r="H25" s="26"/>
      <c r="I25" s="26"/>
      <c r="J25" s="27"/>
    </row>
    <row r="26" spans="1:12" ht="18.75" x14ac:dyDescent="0.25">
      <c r="A26" s="75" t="s">
        <v>50</v>
      </c>
      <c r="B26" s="76"/>
      <c r="C26" s="76"/>
      <c r="D26" s="76"/>
      <c r="E26" s="76"/>
      <c r="F26" s="76"/>
      <c r="G26" s="76"/>
      <c r="H26" s="76"/>
      <c r="I26" s="76"/>
      <c r="J26" s="77"/>
    </row>
    <row r="27" spans="1:12" s="18" customFormat="1" x14ac:dyDescent="0.25">
      <c r="A27" s="31" t="s">
        <v>18</v>
      </c>
      <c r="B27" s="32"/>
      <c r="C27" s="32"/>
      <c r="D27" s="32"/>
      <c r="E27" s="32"/>
      <c r="F27" s="32"/>
      <c r="G27" s="32"/>
      <c r="H27" s="32"/>
      <c r="I27" s="32"/>
      <c r="J27" s="33"/>
      <c r="L27" s="5"/>
    </row>
    <row r="28" spans="1:12" s="18" customFormat="1" x14ac:dyDescent="0.25">
      <c r="A28" s="34" t="s">
        <v>19</v>
      </c>
      <c r="B28" s="35"/>
      <c r="C28" s="35" t="s">
        <v>20</v>
      </c>
      <c r="D28" s="35"/>
      <c r="E28" s="35"/>
      <c r="F28" s="35" t="s">
        <v>21</v>
      </c>
      <c r="G28" s="35"/>
      <c r="H28" s="35"/>
      <c r="I28" s="35" t="s">
        <v>22</v>
      </c>
      <c r="J28" s="36"/>
      <c r="L28" s="5"/>
    </row>
    <row r="29" spans="1:12" s="18" customFormat="1" x14ac:dyDescent="0.25">
      <c r="A29" s="78">
        <v>100000</v>
      </c>
      <c r="B29" s="79"/>
      <c r="C29" s="79">
        <v>100000</v>
      </c>
      <c r="D29" s="79"/>
      <c r="E29" s="79"/>
      <c r="F29" s="79">
        <v>92062.5</v>
      </c>
      <c r="G29" s="79"/>
      <c r="H29" s="79"/>
      <c r="I29" s="80">
        <f>+F29/C29</f>
        <v>0.92062500000000003</v>
      </c>
      <c r="J29" s="81"/>
      <c r="L29" s="5"/>
    </row>
    <row r="30" spans="1:12" s="18" customFormat="1" ht="16.5" thickBot="1" x14ac:dyDescent="0.3">
      <c r="A30" s="45" t="s">
        <v>23</v>
      </c>
      <c r="B30" s="46"/>
      <c r="C30" s="46"/>
      <c r="D30" s="46"/>
      <c r="E30" s="46"/>
      <c r="F30" s="46"/>
      <c r="G30" s="46"/>
      <c r="H30" s="46"/>
      <c r="I30" s="46"/>
      <c r="J30" s="47"/>
      <c r="L30" s="5"/>
    </row>
    <row r="31" spans="1:12" s="18" customFormat="1" x14ac:dyDescent="0.25">
      <c r="A31" s="82"/>
      <c r="B31" s="83"/>
      <c r="C31" s="84" t="s">
        <v>24</v>
      </c>
      <c r="D31" s="85"/>
      <c r="E31" s="86" t="s">
        <v>25</v>
      </c>
      <c r="F31" s="85"/>
      <c r="G31" s="86" t="s">
        <v>26</v>
      </c>
      <c r="H31" s="85"/>
      <c r="I31" s="87" t="s">
        <v>27</v>
      </c>
      <c r="J31" s="88"/>
      <c r="L31" s="5"/>
    </row>
    <row r="32" spans="1:12" s="18" customFormat="1" ht="31.5" x14ac:dyDescent="0.25">
      <c r="A32" s="55" t="s">
        <v>28</v>
      </c>
      <c r="B32" s="56" t="s">
        <v>29</v>
      </c>
      <c r="C32" s="89" t="s">
        <v>30</v>
      </c>
      <c r="D32" s="90" t="s">
        <v>31</v>
      </c>
      <c r="E32" s="90" t="s">
        <v>32</v>
      </c>
      <c r="F32" s="90" t="s">
        <v>33</v>
      </c>
      <c r="G32" s="90" t="s">
        <v>34</v>
      </c>
      <c r="H32" s="90" t="s">
        <v>51</v>
      </c>
      <c r="I32" s="56" t="s">
        <v>36</v>
      </c>
      <c r="J32" s="57" t="s">
        <v>37</v>
      </c>
      <c r="L32" s="5"/>
    </row>
    <row r="33" spans="1:10" ht="78" customHeight="1" x14ac:dyDescent="0.25">
      <c r="A33" s="58" t="s">
        <v>52</v>
      </c>
      <c r="B33" s="91" t="s">
        <v>53</v>
      </c>
      <c r="C33" s="60">
        <v>50</v>
      </c>
      <c r="D33" s="60">
        <v>100000</v>
      </c>
      <c r="E33" s="60">
        <v>10</v>
      </c>
      <c r="F33" s="61">
        <v>25000</v>
      </c>
      <c r="G33" s="92">
        <v>72</v>
      </c>
      <c r="H33" s="61">
        <v>8335</v>
      </c>
      <c r="I33" s="93">
        <f>+Tabla176[[#This Row],[Física (E)]]/Tabla176[[#This Row],[Física (C)]]</f>
        <v>7.2</v>
      </c>
      <c r="J33" s="94">
        <f>+Tabla176[[#This Row],[Financiera (F)]]/Tabla176[[#This Row],[Financiera (D)]]</f>
        <v>0.33339999999999997</v>
      </c>
    </row>
    <row r="34" spans="1:10" ht="18.75" x14ac:dyDescent="0.25">
      <c r="A34" s="95" t="s">
        <v>40</v>
      </c>
      <c r="B34" s="96"/>
      <c r="C34" s="96"/>
      <c r="D34" s="96"/>
      <c r="E34" s="96"/>
      <c r="F34" s="96"/>
      <c r="G34" s="96"/>
      <c r="H34" s="96"/>
      <c r="I34" s="96"/>
      <c r="J34" s="97"/>
    </row>
    <row r="35" spans="1:10" ht="71.25" customHeight="1" x14ac:dyDescent="0.25">
      <c r="A35" s="69" t="s">
        <v>54</v>
      </c>
      <c r="B35" s="98" t="s">
        <v>55</v>
      </c>
      <c r="C35" s="98"/>
      <c r="D35" s="98"/>
      <c r="E35" s="98"/>
      <c r="F35" s="98"/>
      <c r="G35" s="98"/>
      <c r="H35" s="98"/>
      <c r="I35" s="98"/>
      <c r="J35" s="99"/>
    </row>
    <row r="36" spans="1:10" ht="74.25" customHeight="1" x14ac:dyDescent="0.25">
      <c r="A36" s="100" t="s">
        <v>56</v>
      </c>
      <c r="B36" s="98" t="s">
        <v>57</v>
      </c>
      <c r="C36" s="98"/>
      <c r="D36" s="98"/>
      <c r="E36" s="98"/>
      <c r="F36" s="98"/>
      <c r="G36" s="98"/>
      <c r="H36" s="98"/>
      <c r="I36" s="98"/>
      <c r="J36" s="99"/>
    </row>
    <row r="37" spans="1:10" ht="96.75" customHeight="1" x14ac:dyDescent="0.25">
      <c r="A37" s="100" t="s">
        <v>45</v>
      </c>
      <c r="B37" s="98" t="s">
        <v>58</v>
      </c>
      <c r="C37" s="98"/>
      <c r="D37" s="98"/>
      <c r="E37" s="98"/>
      <c r="F37" s="98"/>
      <c r="G37" s="98"/>
      <c r="H37" s="98"/>
      <c r="I37" s="98"/>
      <c r="J37" s="99"/>
    </row>
    <row r="38" spans="1:10" ht="19.5" customHeight="1" x14ac:dyDescent="0.25">
      <c r="A38" s="101" t="s">
        <v>59</v>
      </c>
      <c r="B38" s="102"/>
      <c r="C38" s="102"/>
      <c r="D38" s="102"/>
      <c r="E38" s="102"/>
      <c r="F38" s="102"/>
      <c r="G38" s="102"/>
      <c r="H38" s="102"/>
      <c r="I38" s="102"/>
      <c r="J38" s="103"/>
    </row>
    <row r="39" spans="1:10" ht="67.5" customHeight="1" x14ac:dyDescent="0.25">
      <c r="A39" s="25" t="s">
        <v>13</v>
      </c>
      <c r="B39" s="104" t="s">
        <v>60</v>
      </c>
      <c r="C39" s="104"/>
      <c r="D39" s="104"/>
      <c r="E39" s="104"/>
      <c r="F39" s="104"/>
      <c r="G39" s="104"/>
      <c r="H39" s="104"/>
      <c r="I39" s="104"/>
      <c r="J39" s="105"/>
    </row>
    <row r="40" spans="1:10" ht="20.25" customHeight="1" x14ac:dyDescent="0.25">
      <c r="A40" s="25" t="s">
        <v>15</v>
      </c>
      <c r="B40" s="26" t="s">
        <v>61</v>
      </c>
      <c r="C40" s="26"/>
      <c r="D40" s="26"/>
      <c r="E40" s="26"/>
      <c r="F40" s="26"/>
      <c r="G40" s="26"/>
      <c r="H40" s="26"/>
      <c r="I40" s="26"/>
      <c r="J40" s="27"/>
    </row>
    <row r="41" spans="1:10" ht="20.25" customHeight="1" x14ac:dyDescent="0.25">
      <c r="A41" s="25" t="s">
        <v>62</v>
      </c>
      <c r="B41" s="106" t="s">
        <v>63</v>
      </c>
      <c r="C41" s="26"/>
      <c r="D41" s="26"/>
      <c r="E41" s="26"/>
      <c r="F41" s="26"/>
      <c r="G41" s="26"/>
      <c r="H41" s="26"/>
      <c r="I41" s="26"/>
      <c r="J41" s="27"/>
    </row>
    <row r="42" spans="1:10" ht="20.25" customHeight="1" x14ac:dyDescent="0.25">
      <c r="A42" s="107"/>
      <c r="B42" s="108"/>
      <c r="C42" s="108"/>
      <c r="D42" s="108"/>
      <c r="E42" s="108"/>
      <c r="F42" s="108"/>
      <c r="G42" s="108"/>
      <c r="H42" s="108"/>
      <c r="I42" s="108"/>
      <c r="J42" s="109"/>
    </row>
    <row r="43" spans="1:10" ht="27" customHeight="1" x14ac:dyDescent="0.25">
      <c r="A43" s="28" t="s">
        <v>64</v>
      </c>
      <c r="B43" s="29"/>
      <c r="C43" s="29"/>
      <c r="D43" s="29"/>
      <c r="E43" s="29"/>
      <c r="F43" s="29"/>
      <c r="G43" s="29"/>
      <c r="H43" s="29"/>
      <c r="I43" s="29"/>
      <c r="J43" s="30"/>
    </row>
    <row r="44" spans="1:10" ht="26.25" customHeight="1" x14ac:dyDescent="0.25">
      <c r="A44" s="69" t="s">
        <v>48</v>
      </c>
      <c r="B44" s="26" t="s">
        <v>65</v>
      </c>
      <c r="C44" s="26"/>
      <c r="D44" s="26"/>
      <c r="E44" s="26"/>
      <c r="F44" s="26"/>
      <c r="G44" s="26"/>
      <c r="H44" s="26"/>
      <c r="I44" s="26"/>
      <c r="J44" s="27"/>
    </row>
    <row r="45" spans="1:10" ht="18.75" x14ac:dyDescent="0.25">
      <c r="A45" s="75" t="s">
        <v>50</v>
      </c>
      <c r="B45" s="76"/>
      <c r="C45" s="76"/>
      <c r="D45" s="76"/>
      <c r="E45" s="76"/>
      <c r="F45" s="76"/>
      <c r="G45" s="76"/>
      <c r="H45" s="76"/>
      <c r="I45" s="76"/>
      <c r="J45" s="77"/>
    </row>
    <row r="46" spans="1:10" x14ac:dyDescent="0.25">
      <c r="A46" s="31" t="s">
        <v>18</v>
      </c>
      <c r="B46" s="32"/>
      <c r="C46" s="32"/>
      <c r="D46" s="32"/>
      <c r="E46" s="32"/>
      <c r="F46" s="32"/>
      <c r="G46" s="32"/>
      <c r="H46" s="32"/>
      <c r="I46" s="32"/>
      <c r="J46" s="33"/>
    </row>
    <row r="47" spans="1:10" x14ac:dyDescent="0.25">
      <c r="A47" s="34" t="s">
        <v>19</v>
      </c>
      <c r="B47" s="35"/>
      <c r="C47" s="35" t="s">
        <v>20</v>
      </c>
      <c r="D47" s="35"/>
      <c r="E47" s="35"/>
      <c r="F47" s="35" t="s">
        <v>21</v>
      </c>
      <c r="G47" s="35"/>
      <c r="H47" s="35"/>
      <c r="I47" s="35" t="s">
        <v>22</v>
      </c>
      <c r="J47" s="36"/>
    </row>
    <row r="48" spans="1:10" x14ac:dyDescent="0.25">
      <c r="A48" s="110">
        <v>2051192175</v>
      </c>
      <c r="B48" s="111"/>
      <c r="C48" s="111">
        <v>2051192175</v>
      </c>
      <c r="D48" s="111"/>
      <c r="E48" s="111"/>
      <c r="F48" s="111">
        <v>591673315.28999996</v>
      </c>
      <c r="G48" s="111"/>
      <c r="H48" s="111"/>
      <c r="I48" s="112">
        <f>F48/C48</f>
        <v>0.28845337969856477</v>
      </c>
      <c r="J48" s="113"/>
    </row>
    <row r="49" spans="1:12" ht="16.5" thickBot="1" x14ac:dyDescent="0.3">
      <c r="A49" s="45" t="s">
        <v>23</v>
      </c>
      <c r="B49" s="46"/>
      <c r="C49" s="46"/>
      <c r="D49" s="46"/>
      <c r="E49" s="46"/>
      <c r="F49" s="46"/>
      <c r="G49" s="46"/>
      <c r="H49" s="46"/>
      <c r="I49" s="46"/>
      <c r="J49" s="47"/>
    </row>
    <row r="50" spans="1:12" x14ac:dyDescent="0.25">
      <c r="A50" s="114"/>
      <c r="B50" s="115"/>
      <c r="C50" s="116" t="s">
        <v>24</v>
      </c>
      <c r="D50" s="117"/>
      <c r="E50" s="118" t="s">
        <v>25</v>
      </c>
      <c r="F50" s="117"/>
      <c r="G50" s="118" t="s">
        <v>26</v>
      </c>
      <c r="H50" s="117"/>
      <c r="I50" s="87" t="s">
        <v>27</v>
      </c>
      <c r="J50" s="119"/>
    </row>
    <row r="51" spans="1:12" ht="31.5" x14ac:dyDescent="0.25">
      <c r="A51" s="55" t="s">
        <v>28</v>
      </c>
      <c r="B51" s="56" t="s">
        <v>29</v>
      </c>
      <c r="C51" s="56" t="s">
        <v>30</v>
      </c>
      <c r="D51" s="56" t="s">
        <v>31</v>
      </c>
      <c r="E51" s="56" t="s">
        <v>32</v>
      </c>
      <c r="F51" s="56" t="s">
        <v>33</v>
      </c>
      <c r="G51" s="56" t="s">
        <v>34</v>
      </c>
      <c r="H51" s="56" t="s">
        <v>35</v>
      </c>
      <c r="I51" s="56" t="s">
        <v>36</v>
      </c>
      <c r="J51" s="57" t="s">
        <v>37</v>
      </c>
    </row>
    <row r="52" spans="1:12" ht="31.5" x14ac:dyDescent="0.25">
      <c r="A52" s="120" t="s">
        <v>66</v>
      </c>
      <c r="B52" s="121" t="s">
        <v>67</v>
      </c>
      <c r="C52" s="122">
        <v>450000</v>
      </c>
      <c r="D52" s="122">
        <f>+C48</f>
        <v>2051192175</v>
      </c>
      <c r="E52" s="122">
        <v>106932</v>
      </c>
      <c r="F52" s="61">
        <v>20000000</v>
      </c>
      <c r="G52" s="123">
        <v>122388</v>
      </c>
      <c r="H52" s="61">
        <v>78314169.859999999</v>
      </c>
      <c r="I52" s="62">
        <f>+Tabla13458[[#This Row],[Física (E)]]/Tabla13458[[#This Row],[Física (C)]]</f>
        <v>1.1445404556166536</v>
      </c>
      <c r="J52" s="94">
        <f>+Tabla13458[[#This Row],[Financiera  (F)]]/Tabla13458[[#This Row],[Financiera (D)]]</f>
        <v>3.9157084929999999</v>
      </c>
    </row>
    <row r="53" spans="1:12" ht="18.75" x14ac:dyDescent="0.25">
      <c r="A53" s="95" t="s">
        <v>40</v>
      </c>
      <c r="B53" s="96"/>
      <c r="C53" s="96"/>
      <c r="D53" s="96"/>
      <c r="E53" s="96"/>
      <c r="F53" s="96"/>
      <c r="G53" s="96"/>
      <c r="H53" s="96"/>
      <c r="I53" s="96"/>
      <c r="J53" s="97"/>
    </row>
    <row r="54" spans="1:12" ht="54.75" customHeight="1" x14ac:dyDescent="0.25">
      <c r="A54" s="69" t="s">
        <v>54</v>
      </c>
      <c r="B54" s="98" t="s">
        <v>68</v>
      </c>
      <c r="C54" s="98"/>
      <c r="D54" s="98"/>
      <c r="E54" s="98"/>
      <c r="F54" s="98"/>
      <c r="G54" s="98"/>
      <c r="H54" s="98"/>
      <c r="I54" s="98"/>
      <c r="J54" s="99"/>
    </row>
    <row r="55" spans="1:12" ht="108.75" customHeight="1" x14ac:dyDescent="0.25">
      <c r="A55" s="100" t="s">
        <v>56</v>
      </c>
      <c r="B55" s="72" t="s">
        <v>69</v>
      </c>
      <c r="C55" s="72"/>
      <c r="D55" s="72"/>
      <c r="E55" s="72"/>
      <c r="F55" s="72"/>
      <c r="G55" s="72"/>
      <c r="H55" s="72"/>
      <c r="I55" s="72"/>
      <c r="J55" s="73"/>
      <c r="L55" s="124"/>
    </row>
    <row r="56" spans="1:12" ht="75" customHeight="1" x14ac:dyDescent="0.25">
      <c r="A56" s="100" t="s">
        <v>45</v>
      </c>
      <c r="B56" s="72" t="s">
        <v>70</v>
      </c>
      <c r="C56" s="72"/>
      <c r="D56" s="72"/>
      <c r="E56" s="72"/>
      <c r="F56" s="72"/>
      <c r="G56" s="72"/>
      <c r="H56" s="72"/>
      <c r="I56" s="72"/>
      <c r="J56" s="73"/>
    </row>
    <row r="57" spans="1:12" ht="20.25" customHeight="1" x14ac:dyDescent="0.25">
      <c r="A57" s="107"/>
      <c r="B57" s="108"/>
      <c r="C57" s="108"/>
      <c r="D57" s="108"/>
      <c r="E57" s="108"/>
      <c r="F57" s="108"/>
      <c r="G57" s="108"/>
      <c r="H57" s="108"/>
      <c r="I57" s="108"/>
      <c r="J57" s="109"/>
    </row>
    <row r="58" spans="1:12" ht="30" customHeight="1" x14ac:dyDescent="0.25">
      <c r="A58" s="28" t="s">
        <v>71</v>
      </c>
      <c r="B58" s="29"/>
      <c r="C58" s="29"/>
      <c r="D58" s="29"/>
      <c r="E58" s="29"/>
      <c r="F58" s="29"/>
      <c r="G58" s="29"/>
      <c r="H58" s="29"/>
      <c r="I58" s="29"/>
      <c r="J58" s="30"/>
    </row>
    <row r="59" spans="1:12" x14ac:dyDescent="0.25">
      <c r="A59" s="69" t="s">
        <v>48</v>
      </c>
      <c r="B59" s="26" t="s">
        <v>72</v>
      </c>
      <c r="C59" s="26"/>
      <c r="D59" s="26"/>
      <c r="E59" s="26"/>
      <c r="F59" s="26"/>
      <c r="G59" s="26"/>
      <c r="H59" s="26"/>
      <c r="I59" s="26"/>
      <c r="J59" s="27"/>
    </row>
    <row r="60" spans="1:12" ht="18.75" x14ac:dyDescent="0.25">
      <c r="A60" s="75" t="s">
        <v>50</v>
      </c>
      <c r="B60" s="76"/>
      <c r="C60" s="76"/>
      <c r="D60" s="76"/>
      <c r="E60" s="76"/>
      <c r="F60" s="76"/>
      <c r="G60" s="76"/>
      <c r="H60" s="76"/>
      <c r="I60" s="76"/>
      <c r="J60" s="77"/>
    </row>
    <row r="61" spans="1:12" x14ac:dyDescent="0.25">
      <c r="A61" s="31" t="s">
        <v>18</v>
      </c>
      <c r="B61" s="32"/>
      <c r="C61" s="32"/>
      <c r="D61" s="32"/>
      <c r="E61" s="32"/>
      <c r="F61" s="32"/>
      <c r="G61" s="32"/>
      <c r="H61" s="32"/>
      <c r="I61" s="32"/>
      <c r="J61" s="33"/>
    </row>
    <row r="62" spans="1:12" x14ac:dyDescent="0.25">
      <c r="A62" s="34" t="s">
        <v>19</v>
      </c>
      <c r="B62" s="35"/>
      <c r="C62" s="35" t="s">
        <v>20</v>
      </c>
      <c r="D62" s="35"/>
      <c r="E62" s="35"/>
      <c r="F62" s="35" t="s">
        <v>21</v>
      </c>
      <c r="G62" s="35"/>
      <c r="H62" s="35"/>
      <c r="I62" s="35" t="s">
        <v>22</v>
      </c>
      <c r="J62" s="36"/>
    </row>
    <row r="63" spans="1:12" x14ac:dyDescent="0.25">
      <c r="A63" s="110">
        <v>700000</v>
      </c>
      <c r="B63" s="111"/>
      <c r="C63" s="111">
        <v>934000</v>
      </c>
      <c r="D63" s="111"/>
      <c r="E63" s="111"/>
      <c r="F63" s="111">
        <v>99782.5</v>
      </c>
      <c r="G63" s="111"/>
      <c r="H63" s="111"/>
      <c r="I63" s="112">
        <f>F63/C63</f>
        <v>0.10683351177730192</v>
      </c>
      <c r="J63" s="113"/>
    </row>
    <row r="64" spans="1:12" ht="16.5" thickBot="1" x14ac:dyDescent="0.3">
      <c r="A64" s="45" t="s">
        <v>23</v>
      </c>
      <c r="B64" s="46"/>
      <c r="C64" s="46"/>
      <c r="D64" s="46"/>
      <c r="E64" s="46"/>
      <c r="F64" s="46"/>
      <c r="G64" s="46"/>
      <c r="H64" s="46"/>
      <c r="I64" s="46"/>
      <c r="J64" s="47"/>
    </row>
    <row r="65" spans="1:10" x14ac:dyDescent="0.25">
      <c r="A65" s="125"/>
      <c r="B65" s="126"/>
      <c r="C65" s="116" t="s">
        <v>24</v>
      </c>
      <c r="D65" s="117"/>
      <c r="E65" s="118" t="s">
        <v>25</v>
      </c>
      <c r="F65" s="117"/>
      <c r="G65" s="118" t="s">
        <v>26</v>
      </c>
      <c r="H65" s="117"/>
      <c r="I65" s="87" t="s">
        <v>27</v>
      </c>
      <c r="J65" s="127"/>
    </row>
    <row r="66" spans="1:10" ht="31.5" x14ac:dyDescent="0.25">
      <c r="A66" s="55" t="s">
        <v>28</v>
      </c>
      <c r="B66" s="56" t="s">
        <v>29</v>
      </c>
      <c r="C66" s="56" t="s">
        <v>30</v>
      </c>
      <c r="D66" s="56" t="s">
        <v>31</v>
      </c>
      <c r="E66" s="56" t="s">
        <v>32</v>
      </c>
      <c r="F66" s="56" t="s">
        <v>33</v>
      </c>
      <c r="G66" s="56" t="s">
        <v>34</v>
      </c>
      <c r="H66" s="56" t="s">
        <v>35</v>
      </c>
      <c r="I66" s="56" t="s">
        <v>36</v>
      </c>
      <c r="J66" s="57" t="s">
        <v>37</v>
      </c>
    </row>
    <row r="67" spans="1:10" ht="68.25" customHeight="1" x14ac:dyDescent="0.25">
      <c r="A67" s="58" t="s">
        <v>73</v>
      </c>
      <c r="B67" s="128" t="s">
        <v>74</v>
      </c>
      <c r="C67" s="122">
        <v>120000</v>
      </c>
      <c r="D67" s="61">
        <f>+C63</f>
        <v>934000</v>
      </c>
      <c r="E67" s="60">
        <v>29713</v>
      </c>
      <c r="F67" s="61">
        <v>233333.33</v>
      </c>
      <c r="G67" s="129">
        <v>39416</v>
      </c>
      <c r="H67" s="61">
        <v>1350</v>
      </c>
      <c r="I67" s="62">
        <f>G67/E67</f>
        <v>1.3265573991182311</v>
      </c>
      <c r="J67" s="94">
        <f>+Tabla134591011121339[[#This Row],[Financiera  (F)]]/Tabla134591011121339[[#This Row],[Financiera (D)]]</f>
        <v>5.7857143683673487E-3</v>
      </c>
    </row>
    <row r="68" spans="1:10" ht="18.75" x14ac:dyDescent="0.25">
      <c r="A68" s="95" t="s">
        <v>40</v>
      </c>
      <c r="B68" s="96"/>
      <c r="C68" s="96"/>
      <c r="D68" s="96"/>
      <c r="E68" s="96"/>
      <c r="F68" s="96"/>
      <c r="G68" s="96"/>
      <c r="H68" s="96"/>
      <c r="I68" s="96"/>
      <c r="J68" s="97"/>
    </row>
    <row r="69" spans="1:10" ht="163.5" customHeight="1" x14ac:dyDescent="0.25">
      <c r="A69" s="69" t="s">
        <v>54</v>
      </c>
      <c r="B69" s="98" t="s">
        <v>75</v>
      </c>
      <c r="C69" s="98"/>
      <c r="D69" s="98"/>
      <c r="E69" s="98"/>
      <c r="F69" s="98"/>
      <c r="G69" s="98"/>
      <c r="H69" s="98"/>
      <c r="I69" s="98"/>
      <c r="J69" s="99"/>
    </row>
    <row r="70" spans="1:10" ht="102.75" customHeight="1" x14ac:dyDescent="0.25">
      <c r="A70" s="100" t="s">
        <v>56</v>
      </c>
      <c r="B70" s="72" t="s">
        <v>76</v>
      </c>
      <c r="C70" s="72"/>
      <c r="D70" s="72"/>
      <c r="E70" s="72"/>
      <c r="F70" s="72"/>
      <c r="G70" s="72"/>
      <c r="H70" s="72"/>
      <c r="I70" s="72"/>
      <c r="J70" s="73"/>
    </row>
    <row r="71" spans="1:10" ht="99" customHeight="1" x14ac:dyDescent="0.25">
      <c r="A71" s="100" t="s">
        <v>45</v>
      </c>
      <c r="B71" s="72" t="s">
        <v>77</v>
      </c>
      <c r="C71" s="72"/>
      <c r="D71" s="72"/>
      <c r="E71" s="72"/>
      <c r="F71" s="72"/>
      <c r="G71" s="72"/>
      <c r="H71" s="72"/>
      <c r="I71" s="72"/>
      <c r="J71" s="73"/>
    </row>
    <row r="72" spans="1:10" ht="29.25" customHeight="1" x14ac:dyDescent="0.25">
      <c r="A72" s="28" t="s">
        <v>78</v>
      </c>
      <c r="B72" s="29"/>
      <c r="C72" s="29"/>
      <c r="D72" s="29"/>
      <c r="E72" s="29"/>
      <c r="F72" s="29"/>
      <c r="G72" s="29"/>
      <c r="H72" s="29"/>
      <c r="I72" s="29"/>
      <c r="J72" s="30"/>
    </row>
    <row r="73" spans="1:10" ht="51.75" customHeight="1" x14ac:dyDescent="0.25">
      <c r="A73" s="69" t="s">
        <v>48</v>
      </c>
      <c r="B73" s="104" t="s">
        <v>79</v>
      </c>
      <c r="C73" s="104"/>
      <c r="D73" s="104"/>
      <c r="E73" s="104"/>
      <c r="F73" s="104"/>
      <c r="G73" s="104"/>
      <c r="H73" s="104"/>
      <c r="I73" s="104"/>
      <c r="J73" s="105"/>
    </row>
    <row r="74" spans="1:10" ht="18.75" x14ac:dyDescent="0.25">
      <c r="A74" s="75" t="s">
        <v>50</v>
      </c>
      <c r="B74" s="76"/>
      <c r="C74" s="76"/>
      <c r="D74" s="76"/>
      <c r="E74" s="76"/>
      <c r="F74" s="76"/>
      <c r="G74" s="76"/>
      <c r="H74" s="76"/>
      <c r="I74" s="76"/>
      <c r="J74" s="77"/>
    </row>
    <row r="75" spans="1:10" x14ac:dyDescent="0.25">
      <c r="A75" s="31" t="s">
        <v>18</v>
      </c>
      <c r="B75" s="32"/>
      <c r="C75" s="32"/>
      <c r="D75" s="32"/>
      <c r="E75" s="32"/>
      <c r="F75" s="32"/>
      <c r="G75" s="32"/>
      <c r="H75" s="32"/>
      <c r="I75" s="32"/>
      <c r="J75" s="33"/>
    </row>
    <row r="76" spans="1:10" x14ac:dyDescent="0.25">
      <c r="A76" s="34" t="s">
        <v>19</v>
      </c>
      <c r="B76" s="35"/>
      <c r="C76" s="35" t="s">
        <v>20</v>
      </c>
      <c r="D76" s="35"/>
      <c r="E76" s="35"/>
      <c r="F76" s="35" t="s">
        <v>21</v>
      </c>
      <c r="G76" s="35"/>
      <c r="H76" s="35"/>
      <c r="I76" s="35" t="s">
        <v>22</v>
      </c>
      <c r="J76" s="36"/>
    </row>
    <row r="77" spans="1:10" x14ac:dyDescent="0.25">
      <c r="A77" s="110">
        <v>500000000</v>
      </c>
      <c r="B77" s="111"/>
      <c r="C77" s="111">
        <v>625000000</v>
      </c>
      <c r="D77" s="111"/>
      <c r="E77" s="111"/>
      <c r="F77" s="111">
        <v>500000000</v>
      </c>
      <c r="G77" s="111"/>
      <c r="H77" s="111"/>
      <c r="I77" s="112">
        <f>F77/C77</f>
        <v>0.8</v>
      </c>
      <c r="J77" s="113"/>
    </row>
    <row r="78" spans="1:10" ht="16.5" thickBot="1" x14ac:dyDescent="0.3">
      <c r="A78" s="45" t="s">
        <v>80</v>
      </c>
      <c r="B78" s="46"/>
      <c r="C78" s="46"/>
      <c r="D78" s="46"/>
      <c r="E78" s="46"/>
      <c r="F78" s="46"/>
      <c r="G78" s="46"/>
      <c r="H78" s="46"/>
      <c r="I78" s="46"/>
      <c r="J78" s="47"/>
    </row>
    <row r="79" spans="1:10" x14ac:dyDescent="0.25">
      <c r="A79" s="125"/>
      <c r="B79" s="126"/>
      <c r="C79" s="116" t="s">
        <v>24</v>
      </c>
      <c r="D79" s="117"/>
      <c r="E79" s="118" t="s">
        <v>25</v>
      </c>
      <c r="F79" s="117"/>
      <c r="G79" s="118" t="s">
        <v>26</v>
      </c>
      <c r="H79" s="117"/>
      <c r="I79" s="87" t="s">
        <v>27</v>
      </c>
      <c r="J79" s="127"/>
    </row>
    <row r="80" spans="1:10" ht="31.5" x14ac:dyDescent="0.25">
      <c r="A80" s="55" t="s">
        <v>28</v>
      </c>
      <c r="B80" s="56" t="s">
        <v>29</v>
      </c>
      <c r="C80" s="56" t="s">
        <v>30</v>
      </c>
      <c r="D80" s="56" t="s">
        <v>31</v>
      </c>
      <c r="E80" s="56" t="s">
        <v>32</v>
      </c>
      <c r="F80" s="56" t="s">
        <v>33</v>
      </c>
      <c r="G80" s="56" t="s">
        <v>34</v>
      </c>
      <c r="H80" s="56" t="s">
        <v>35</v>
      </c>
      <c r="I80" s="56" t="s">
        <v>36</v>
      </c>
      <c r="J80" s="57" t="s">
        <v>37</v>
      </c>
    </row>
    <row r="81" spans="1:11" ht="105" customHeight="1" x14ac:dyDescent="0.25">
      <c r="A81" s="58" t="s">
        <v>81</v>
      </c>
      <c r="B81" s="91" t="s">
        <v>82</v>
      </c>
      <c r="C81" s="130">
        <v>2</v>
      </c>
      <c r="D81" s="130">
        <f>+C77</f>
        <v>625000000</v>
      </c>
      <c r="E81" s="130">
        <v>0</v>
      </c>
      <c r="F81" s="60">
        <v>125000000</v>
      </c>
      <c r="G81" s="92">
        <v>1</v>
      </c>
      <c r="H81" s="60">
        <v>125000000</v>
      </c>
      <c r="I81" s="131" t="s">
        <v>83</v>
      </c>
      <c r="J81" s="94">
        <f>+Tabla134591011121310[[#This Row],[Financiera  (F)]]/Tabla134591011121310[[#This Row],[Financiera (D)]]</f>
        <v>1</v>
      </c>
    </row>
    <row r="82" spans="1:11" ht="18.75" x14ac:dyDescent="0.25">
      <c r="A82" s="95" t="s">
        <v>40</v>
      </c>
      <c r="B82" s="96"/>
      <c r="C82" s="96"/>
      <c r="D82" s="96"/>
      <c r="E82" s="96"/>
      <c r="F82" s="96"/>
      <c r="G82" s="96"/>
      <c r="H82" s="96"/>
      <c r="I82" s="96"/>
      <c r="J82" s="97"/>
    </row>
    <row r="83" spans="1:11" ht="105" customHeight="1" x14ac:dyDescent="0.25">
      <c r="A83" s="69" t="s">
        <v>54</v>
      </c>
      <c r="B83" s="104" t="s">
        <v>84</v>
      </c>
      <c r="C83" s="104"/>
      <c r="D83" s="104"/>
      <c r="E83" s="104"/>
      <c r="F83" s="104"/>
      <c r="G83" s="104"/>
      <c r="H83" s="104"/>
      <c r="I83" s="104"/>
      <c r="J83" s="105"/>
    </row>
    <row r="84" spans="1:11" ht="108" customHeight="1" x14ac:dyDescent="0.25">
      <c r="A84" s="100" t="s">
        <v>56</v>
      </c>
      <c r="B84" s="132" t="s">
        <v>85</v>
      </c>
      <c r="C84" s="132"/>
      <c r="D84" s="132"/>
      <c r="E84" s="132"/>
      <c r="F84" s="132"/>
      <c r="G84" s="132"/>
      <c r="H84" s="132"/>
      <c r="I84" s="132"/>
      <c r="J84" s="133"/>
    </row>
    <row r="85" spans="1:11" x14ac:dyDescent="0.25">
      <c r="A85" s="100" t="s">
        <v>86</v>
      </c>
      <c r="B85" s="132" t="s">
        <v>87</v>
      </c>
      <c r="C85" s="132"/>
      <c r="D85" s="132"/>
      <c r="E85" s="132"/>
      <c r="F85" s="132"/>
      <c r="G85" s="132"/>
      <c r="H85" s="132"/>
      <c r="I85" s="132"/>
      <c r="J85" s="133"/>
    </row>
    <row r="86" spans="1:11" x14ac:dyDescent="0.25">
      <c r="A86" s="134"/>
      <c r="B86" s="135"/>
      <c r="C86" s="135"/>
      <c r="D86" s="135"/>
      <c r="E86" s="135"/>
      <c r="F86" s="135"/>
      <c r="G86" s="135"/>
      <c r="H86" s="135"/>
      <c r="I86" s="135"/>
      <c r="J86" s="136"/>
    </row>
    <row r="87" spans="1:11" x14ac:dyDescent="0.25">
      <c r="A87" s="134"/>
      <c r="B87" s="135"/>
      <c r="C87" s="135"/>
      <c r="D87" s="135"/>
      <c r="E87" s="135"/>
      <c r="F87" s="135"/>
      <c r="G87" s="135"/>
      <c r="H87" s="135"/>
      <c r="I87" s="135"/>
      <c r="J87" s="136"/>
    </row>
    <row r="88" spans="1:11" s="142" customFormat="1" ht="18.75" x14ac:dyDescent="0.3">
      <c r="A88" s="137" t="s">
        <v>88</v>
      </c>
      <c r="B88" s="138"/>
      <c r="C88" s="138"/>
      <c r="D88" s="138"/>
      <c r="E88" s="139"/>
      <c r="F88" s="138" t="s">
        <v>89</v>
      </c>
      <c r="G88" s="138"/>
      <c r="H88" s="138"/>
      <c r="I88" s="138"/>
      <c r="J88" s="140"/>
      <c r="K88" s="141"/>
    </row>
    <row r="89" spans="1:11" ht="49.5" customHeight="1" x14ac:dyDescent="0.25">
      <c r="A89" s="134"/>
      <c r="B89" s="135"/>
      <c r="C89" s="135"/>
      <c r="D89" s="135"/>
      <c r="E89" s="135"/>
      <c r="F89" s="135"/>
      <c r="G89" s="135"/>
      <c r="H89" s="135"/>
      <c r="I89" s="135"/>
      <c r="J89" s="136"/>
    </row>
    <row r="90" spans="1:11" ht="24.75" customHeight="1" x14ac:dyDescent="0.25">
      <c r="A90" s="134"/>
      <c r="B90" s="135"/>
      <c r="C90" s="135"/>
      <c r="D90" s="135"/>
      <c r="E90" s="135"/>
      <c r="G90" s="135"/>
      <c r="H90" s="135"/>
      <c r="I90" s="135"/>
      <c r="J90" s="136"/>
    </row>
    <row r="91" spans="1:11" s="142" customFormat="1" ht="18.75" x14ac:dyDescent="0.3">
      <c r="A91" s="143" t="s">
        <v>90</v>
      </c>
      <c r="B91" s="144"/>
      <c r="C91" s="144"/>
      <c r="D91" s="144"/>
      <c r="E91" s="139"/>
      <c r="F91" s="144" t="s">
        <v>91</v>
      </c>
      <c r="G91" s="144"/>
      <c r="H91" s="144"/>
      <c r="I91" s="144"/>
      <c r="J91" s="145"/>
      <c r="K91" s="141"/>
    </row>
    <row r="92" spans="1:11" x14ac:dyDescent="0.25">
      <c r="A92" s="146" t="s">
        <v>92</v>
      </c>
      <c r="B92" s="147"/>
      <c r="C92" s="147"/>
      <c r="D92" s="147"/>
      <c r="E92" s="135"/>
      <c r="F92" s="147" t="s">
        <v>93</v>
      </c>
      <c r="G92" s="147"/>
      <c r="H92" s="147"/>
      <c r="I92" s="147"/>
      <c r="J92" s="148"/>
    </row>
    <row r="93" spans="1:11" ht="16.5" thickBot="1" x14ac:dyDescent="0.3">
      <c r="A93" s="149"/>
      <c r="B93" s="150"/>
      <c r="C93" s="150"/>
      <c r="D93" s="150"/>
      <c r="E93" s="150"/>
      <c r="F93" s="150"/>
      <c r="G93" s="150"/>
      <c r="H93" s="150"/>
      <c r="I93" s="150"/>
      <c r="J93" s="151"/>
    </row>
  </sheetData>
  <mergeCells count="130">
    <mergeCell ref="A91:D91"/>
    <mergeCell ref="F91:J91"/>
    <mergeCell ref="A92:D92"/>
    <mergeCell ref="F92:J92"/>
    <mergeCell ref="A82:J82"/>
    <mergeCell ref="B83:J83"/>
    <mergeCell ref="B84:J84"/>
    <mergeCell ref="B85:J85"/>
    <mergeCell ref="A88:D88"/>
    <mergeCell ref="F88:J88"/>
    <mergeCell ref="A77:B77"/>
    <mergeCell ref="C77:E77"/>
    <mergeCell ref="F77:H77"/>
    <mergeCell ref="I77:J77"/>
    <mergeCell ref="A78:J78"/>
    <mergeCell ref="A79:B79"/>
    <mergeCell ref="C79:D79"/>
    <mergeCell ref="E79:F79"/>
    <mergeCell ref="G79:H79"/>
    <mergeCell ref="I79:J79"/>
    <mergeCell ref="A74:J74"/>
    <mergeCell ref="A75:J75"/>
    <mergeCell ref="A76:B76"/>
    <mergeCell ref="C76:E76"/>
    <mergeCell ref="F76:H76"/>
    <mergeCell ref="I76:J76"/>
    <mergeCell ref="A68:J68"/>
    <mergeCell ref="B69:J69"/>
    <mergeCell ref="B70:J70"/>
    <mergeCell ref="B71:J71"/>
    <mergeCell ref="A72:J72"/>
    <mergeCell ref="B73:J73"/>
    <mergeCell ref="A63:B63"/>
    <mergeCell ref="C63:E63"/>
    <mergeCell ref="F63:H63"/>
    <mergeCell ref="I63:J63"/>
    <mergeCell ref="A64:J64"/>
    <mergeCell ref="A65:B65"/>
    <mergeCell ref="C65:D65"/>
    <mergeCell ref="E65:F65"/>
    <mergeCell ref="G65:H65"/>
    <mergeCell ref="I65:J65"/>
    <mergeCell ref="A60:J60"/>
    <mergeCell ref="A61:J61"/>
    <mergeCell ref="A62:B62"/>
    <mergeCell ref="C62:E62"/>
    <mergeCell ref="F62:H62"/>
    <mergeCell ref="I62:J62"/>
    <mergeCell ref="B54:J54"/>
    <mergeCell ref="B55:J55"/>
    <mergeCell ref="B56:J56"/>
    <mergeCell ref="A57:J57"/>
    <mergeCell ref="A58:J58"/>
    <mergeCell ref="B59:J59"/>
    <mergeCell ref="A49:J49"/>
    <mergeCell ref="C50:D50"/>
    <mergeCell ref="E50:F50"/>
    <mergeCell ref="G50:H50"/>
    <mergeCell ref="I50:J50"/>
    <mergeCell ref="A53:J53"/>
    <mergeCell ref="A46:J46"/>
    <mergeCell ref="A47:B47"/>
    <mergeCell ref="C47:E47"/>
    <mergeCell ref="F47:H47"/>
    <mergeCell ref="I47:J47"/>
    <mergeCell ref="A48:B48"/>
    <mergeCell ref="C48:E48"/>
    <mergeCell ref="F48:H48"/>
    <mergeCell ref="I48:J48"/>
    <mergeCell ref="B40:J40"/>
    <mergeCell ref="B41:J41"/>
    <mergeCell ref="A42:J42"/>
    <mergeCell ref="A43:J43"/>
    <mergeCell ref="B44:J44"/>
    <mergeCell ref="A45:J45"/>
    <mergeCell ref="A34:J34"/>
    <mergeCell ref="B35:J35"/>
    <mergeCell ref="B36:J36"/>
    <mergeCell ref="B37:J37"/>
    <mergeCell ref="A38:J38"/>
    <mergeCell ref="B39:J39"/>
    <mergeCell ref="A29:B29"/>
    <mergeCell ref="C29:E29"/>
    <mergeCell ref="F29:H29"/>
    <mergeCell ref="I29:J29"/>
    <mergeCell ref="A30:J30"/>
    <mergeCell ref="A31:B31"/>
    <mergeCell ref="C31:D31"/>
    <mergeCell ref="E31:F31"/>
    <mergeCell ref="G31:H31"/>
    <mergeCell ref="I31:J31"/>
    <mergeCell ref="A26:J26"/>
    <mergeCell ref="A27:J27"/>
    <mergeCell ref="A28:B28"/>
    <mergeCell ref="C28:E28"/>
    <mergeCell ref="F28:H28"/>
    <mergeCell ref="I28:J28"/>
    <mergeCell ref="A20:J20"/>
    <mergeCell ref="B21:J21"/>
    <mergeCell ref="B22:J22"/>
    <mergeCell ref="B23:J23"/>
    <mergeCell ref="A24:J24"/>
    <mergeCell ref="B25:J25"/>
    <mergeCell ref="A16:J16"/>
    <mergeCell ref="A17:B17"/>
    <mergeCell ref="C17:D17"/>
    <mergeCell ref="E17:F17"/>
    <mergeCell ref="G17:H17"/>
    <mergeCell ref="I17:J17"/>
    <mergeCell ref="A13:J13"/>
    <mergeCell ref="A14:B14"/>
    <mergeCell ref="C14:E14"/>
    <mergeCell ref="F14:H14"/>
    <mergeCell ref="I14:J14"/>
    <mergeCell ref="A15:B15"/>
    <mergeCell ref="C15:E15"/>
    <mergeCell ref="F15:H15"/>
    <mergeCell ref="I15:J15"/>
    <mergeCell ref="B7:J7"/>
    <mergeCell ref="A8:J8"/>
    <mergeCell ref="A9:J9"/>
    <mergeCell ref="B10:J10"/>
    <mergeCell ref="B11:J11"/>
    <mergeCell ref="A12:J12"/>
    <mergeCell ref="A1:J1"/>
    <mergeCell ref="A2:J2"/>
    <mergeCell ref="B3:J3"/>
    <mergeCell ref="B4:J4"/>
    <mergeCell ref="B5:J5"/>
    <mergeCell ref="B6:J6"/>
  </mergeCells>
  <dataValidations count="15">
    <dataValidation allowBlank="1" showInputMessage="1" prompt="Nombre del capítulo" sqref="B3:J5" xr:uid="{A7AF3E17-7CB3-42C3-9876-7A130FCB3160}"/>
    <dataValidation allowBlank="1" sqref="A3" xr:uid="{9648753D-0D3C-4AF1-829C-C8D4D968AE2E}"/>
    <dataValidation allowBlank="1" showInputMessage="1" showErrorMessage="1" prompt="¿En qué consiste el producto? su objetivo" sqref="B73:J73 B44:J44 B59:J59 B25:J25" xr:uid="{7C892718-1701-4A7E-B376-A80F10D77E6C}"/>
    <dataValidation allowBlank="1" showInputMessage="1" showErrorMessage="1" prompt="Nombre del producto" sqref="A12 A43 A58 A72" xr:uid="{A5ACB365-7FCE-45BB-8DE7-401FCD575C92}"/>
    <dataValidation allowBlank="1" showInputMessage="1" showErrorMessage="1" prompt="Monto ejecutado en el trimestre" sqref="H18:H19 H33 H51:H52 H66:H67 H80" xr:uid="{4C56F538-3A64-4205-9B80-E73F6C722C7E}"/>
    <dataValidation allowBlank="1" showInputMessage="1" showErrorMessage="1" prompt="Meta alcanzada en el trimestre" sqref="G18:G19 G33 G51 G66:G67 G80:G81" xr:uid="{A5F83CB9-C528-40AA-9F4A-FD29F3D95EE1}"/>
    <dataValidation allowBlank="1" showInputMessage="1" showErrorMessage="1" prompt="Monto presupuestado para el producto" sqref="D18:D19 F18 E19 D33:F33 D51:D52 F51:F52 E52 D66:D67 F66:F67 D80:D81 F80 E81" xr:uid="{1781CCF3-B79B-448D-AD66-8D5B36479B25}"/>
    <dataValidation allowBlank="1" showInputMessage="1" showErrorMessage="1" prompt="Meta anual del indicador" sqref="C18:C19 E18 C33 C51:C52 E51 C66:C67 E66 C80:C81 E80" xr:uid="{51E5B7B5-93FE-4535-8B07-7F573923B642}"/>
    <dataValidation allowBlank="1" showInputMessage="1" showErrorMessage="1" prompt="Nombre del indicador" sqref="B66:B67 B32:B33 B18:B19 B51:B52 B80:B81" xr:uid="{61400AA8-5083-41F1-9CF1-3D23B0869877}"/>
    <dataValidation allowBlank="1" showInputMessage="1" showErrorMessage="1" prompt="Nombre de cada producto" sqref="A18:A19 A32:A33 A66:A67 A51:A52 A80:A81" xr:uid="{013F5E7E-4AE2-421C-8FC5-C1A5F4115E82}"/>
    <dataValidation allowBlank="1" showInputMessage="1" showErrorMessage="1" prompt="¿En qué consiste el programa?" sqref="B10:J10 B39:J39" xr:uid="{8C45DAC9-8E16-4E4C-BB5A-E9DED977874E}"/>
    <dataValidation allowBlank="1" showInputMessage="1" showErrorMessage="1" prompt="Presupuesto del programa" sqref="A15:C15 F15 A29:C29 F29 A48:C48 F48 A63:C63 F63 A77:C77 F77" xr:uid="{09D8441C-B71A-423C-884F-61318A06B27B}"/>
    <dataValidation allowBlank="1" showInputMessage="1" showErrorMessage="1" prompt="De existir desvío, explicar razones." sqref="B22:J23 B39:B41 B84:J85 B55:J56 A38 B36:B37 B70:J71" xr:uid="{11F1A1FE-2B72-46C8-94B1-6EDEA32A77C7}"/>
    <dataValidation allowBlank="1" showInputMessage="1" showErrorMessage="1" prompt="1. Describir lo plasmado en el presupuesto_x000a_2. Describir lo alcanzado en términos financieros y de producción " sqref="B83:J83 B21:J21 B54:J54 B69:J69 B35:J35" xr:uid="{0ADFE4B1-7280-42A2-9E26-6B6AF8763BD9}"/>
    <dataValidation allowBlank="1" showInputMessage="1" showErrorMessage="1" prompt="¿A quién va dirigido el programa?, ¿qué característica tiene esta población que requiere ser beneficiada?" sqref="B11:J11 B40:J40" xr:uid="{D49DB6C6-BC96-484D-8395-C9A8ABD640CF}"/>
  </dataValidations>
  <pageMargins left="0.19" right="0.17" top="0.28000000000000003" bottom="0.36" header="0.37" footer="0.05"/>
  <pageSetup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3er. trimestre</vt:lpstr>
      <vt:lpstr>'Informe 3er.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Yakaira Rodriguez Espinal</dc:creator>
  <cp:lastModifiedBy>Yakaira Rodriguez Espinal</cp:lastModifiedBy>
  <dcterms:created xsi:type="dcterms:W3CDTF">2025-10-15T16:40:25Z</dcterms:created>
  <dcterms:modified xsi:type="dcterms:W3CDTF">2025-10-15T16:42:25Z</dcterms:modified>
</cp:coreProperties>
</file>