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Hoja1!$A$1:$M$604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2" i="1" l="1"/>
  <c r="J162" i="1"/>
  <c r="H161" i="1"/>
  <c r="K161" i="1" s="1"/>
  <c r="H427" i="1"/>
  <c r="H428" i="1" s="1"/>
  <c r="I580" i="1"/>
  <c r="J580" i="1"/>
  <c r="H580" i="1"/>
  <c r="I575" i="1"/>
  <c r="J575" i="1"/>
  <c r="H575" i="1"/>
  <c r="I571" i="1"/>
  <c r="J571" i="1"/>
  <c r="H571" i="1"/>
  <c r="I567" i="1"/>
  <c r="J567" i="1"/>
  <c r="H567" i="1"/>
  <c r="I560" i="1"/>
  <c r="J560" i="1"/>
  <c r="H560" i="1"/>
  <c r="I553" i="1"/>
  <c r="J553" i="1"/>
  <c r="H553" i="1"/>
  <c r="I549" i="1"/>
  <c r="J549" i="1"/>
  <c r="H549" i="1"/>
  <c r="I541" i="1"/>
  <c r="J541" i="1"/>
  <c r="H541" i="1"/>
  <c r="I537" i="1"/>
  <c r="J537" i="1"/>
  <c r="H537" i="1"/>
  <c r="I529" i="1"/>
  <c r="J529" i="1"/>
  <c r="H529" i="1"/>
  <c r="I523" i="1"/>
  <c r="J523" i="1"/>
  <c r="K523" i="1"/>
  <c r="H523" i="1"/>
  <c r="I517" i="1"/>
  <c r="J517" i="1"/>
  <c r="H517" i="1"/>
  <c r="I509" i="1"/>
  <c r="J509" i="1"/>
  <c r="H509" i="1"/>
  <c r="I489" i="1"/>
  <c r="J489" i="1"/>
  <c r="H489" i="1"/>
  <c r="I485" i="1"/>
  <c r="J485" i="1"/>
  <c r="H485" i="1"/>
  <c r="I481" i="1"/>
  <c r="J481" i="1"/>
  <c r="H481" i="1"/>
  <c r="I474" i="1"/>
  <c r="J474" i="1"/>
  <c r="H474" i="1"/>
  <c r="I469" i="1"/>
  <c r="J469" i="1"/>
  <c r="H469" i="1"/>
  <c r="I464" i="1"/>
  <c r="J464" i="1"/>
  <c r="H464" i="1"/>
  <c r="I450" i="1"/>
  <c r="J450" i="1"/>
  <c r="H450" i="1"/>
  <c r="I443" i="1"/>
  <c r="J443" i="1"/>
  <c r="H443" i="1"/>
  <c r="I433" i="1"/>
  <c r="J433" i="1"/>
  <c r="H433" i="1"/>
  <c r="I428" i="1"/>
  <c r="J428" i="1"/>
  <c r="I423" i="1"/>
  <c r="J423" i="1"/>
  <c r="H423" i="1"/>
  <c r="I419" i="1"/>
  <c r="J419" i="1"/>
  <c r="H419" i="1"/>
  <c r="I413" i="1"/>
  <c r="J413" i="1"/>
  <c r="K413" i="1"/>
  <c r="K417" i="1"/>
  <c r="H413" i="1"/>
  <c r="I409" i="1"/>
  <c r="J409" i="1"/>
  <c r="I392" i="1"/>
  <c r="J392" i="1"/>
  <c r="H392" i="1"/>
  <c r="I388" i="1"/>
  <c r="J388" i="1"/>
  <c r="H388" i="1"/>
  <c r="I384" i="1"/>
  <c r="J384" i="1"/>
  <c r="H384" i="1"/>
  <c r="I376" i="1"/>
  <c r="J376" i="1"/>
  <c r="H376" i="1"/>
  <c r="I372" i="1"/>
  <c r="J372" i="1"/>
  <c r="H372" i="1"/>
  <c r="I354" i="1"/>
  <c r="J354" i="1"/>
  <c r="H354" i="1"/>
  <c r="I344" i="1"/>
  <c r="J344" i="1"/>
  <c r="H344" i="1"/>
  <c r="I339" i="1"/>
  <c r="J339" i="1"/>
  <c r="H339" i="1"/>
  <c r="I333" i="1"/>
  <c r="J333" i="1"/>
  <c r="H333" i="1"/>
  <c r="I329" i="1"/>
  <c r="J329" i="1"/>
  <c r="K329" i="1"/>
  <c r="H329" i="1"/>
  <c r="I325" i="1"/>
  <c r="J325" i="1"/>
  <c r="H325" i="1"/>
  <c r="I321" i="1"/>
  <c r="J321" i="1"/>
  <c r="K321" i="1"/>
  <c r="H321" i="1"/>
  <c r="I316" i="1"/>
  <c r="J316" i="1"/>
  <c r="H316" i="1"/>
  <c r="I311" i="1"/>
  <c r="J311" i="1"/>
  <c r="K311" i="1"/>
  <c r="H311" i="1"/>
  <c r="I307" i="1"/>
  <c r="J307" i="1"/>
  <c r="H307" i="1"/>
  <c r="I303" i="1"/>
  <c r="J303" i="1"/>
  <c r="H303" i="1"/>
  <c r="I299" i="1"/>
  <c r="J299" i="1"/>
  <c r="H299" i="1"/>
  <c r="I295" i="1"/>
  <c r="J295" i="1"/>
  <c r="H295" i="1"/>
  <c r="I289" i="1"/>
  <c r="J289" i="1"/>
  <c r="H289" i="1"/>
  <c r="I283" i="1"/>
  <c r="J283" i="1"/>
  <c r="K283" i="1"/>
  <c r="H283" i="1"/>
  <c r="I279" i="1"/>
  <c r="J279" i="1"/>
  <c r="K279" i="1"/>
  <c r="H279" i="1"/>
  <c r="I275" i="1"/>
  <c r="J275" i="1"/>
  <c r="K275" i="1"/>
  <c r="H275" i="1"/>
  <c r="I271" i="1"/>
  <c r="J271" i="1"/>
  <c r="K271" i="1"/>
  <c r="H271" i="1"/>
  <c r="I258" i="1"/>
  <c r="J258" i="1"/>
  <c r="K258" i="1"/>
  <c r="H258" i="1"/>
  <c r="I248" i="1"/>
  <c r="J248" i="1"/>
  <c r="K248" i="1"/>
  <c r="H248" i="1"/>
  <c r="I242" i="1"/>
  <c r="J242" i="1"/>
  <c r="K242" i="1"/>
  <c r="H242" i="1"/>
  <c r="I235" i="1"/>
  <c r="J235" i="1"/>
  <c r="K235" i="1"/>
  <c r="H235" i="1"/>
  <c r="I230" i="1"/>
  <c r="J230" i="1"/>
  <c r="K230" i="1"/>
  <c r="H230" i="1"/>
  <c r="I226" i="1"/>
  <c r="J226" i="1"/>
  <c r="K226" i="1"/>
  <c r="H226" i="1"/>
  <c r="I222" i="1"/>
  <c r="J222" i="1"/>
  <c r="H222" i="1"/>
  <c r="I216" i="1"/>
  <c r="J216" i="1"/>
  <c r="H216" i="1"/>
  <c r="I211" i="1"/>
  <c r="J211" i="1"/>
  <c r="H211" i="1"/>
  <c r="I205" i="1"/>
  <c r="J205" i="1"/>
  <c r="K205" i="1"/>
  <c r="H205" i="1"/>
  <c r="I201" i="1"/>
  <c r="J201" i="1"/>
  <c r="H201" i="1"/>
  <c r="I195" i="1"/>
  <c r="J195" i="1"/>
  <c r="H195" i="1"/>
  <c r="I188" i="1"/>
  <c r="J188" i="1"/>
  <c r="H188" i="1"/>
  <c r="I184" i="1"/>
  <c r="J184" i="1"/>
  <c r="H184" i="1"/>
  <c r="I180" i="1"/>
  <c r="J180" i="1"/>
  <c r="H180" i="1"/>
  <c r="I168" i="1"/>
  <c r="J168" i="1"/>
  <c r="H168" i="1"/>
  <c r="I150" i="1"/>
  <c r="J150" i="1"/>
  <c r="I142" i="1"/>
  <c r="J142" i="1"/>
  <c r="H142" i="1"/>
  <c r="I136" i="1"/>
  <c r="J136" i="1"/>
  <c r="H136" i="1"/>
  <c r="I125" i="1"/>
  <c r="H125" i="1"/>
  <c r="I121" i="1"/>
  <c r="J121" i="1"/>
  <c r="H121" i="1"/>
  <c r="I117" i="1"/>
  <c r="J117" i="1"/>
  <c r="H117" i="1"/>
  <c r="I103" i="1"/>
  <c r="J103" i="1"/>
  <c r="H103" i="1"/>
  <c r="I97" i="1"/>
  <c r="J97" i="1"/>
  <c r="H97" i="1"/>
  <c r="I79" i="1"/>
  <c r="J79" i="1"/>
  <c r="H79" i="1"/>
  <c r="I74" i="1"/>
  <c r="J74" i="1"/>
  <c r="H74" i="1"/>
  <c r="I70" i="1"/>
  <c r="J70" i="1"/>
  <c r="K70" i="1"/>
  <c r="H70" i="1"/>
  <c r="I62" i="1"/>
  <c r="J62" i="1"/>
  <c r="K62" i="1"/>
  <c r="H62" i="1"/>
  <c r="I55" i="1"/>
  <c r="J55" i="1"/>
  <c r="H55" i="1"/>
  <c r="I50" i="1"/>
  <c r="J50" i="1"/>
  <c r="H50" i="1"/>
  <c r="I45" i="1"/>
  <c r="J45" i="1"/>
  <c r="H45" i="1"/>
  <c r="I41" i="1"/>
  <c r="J41" i="1"/>
  <c r="H41" i="1"/>
  <c r="I31" i="1"/>
  <c r="J31" i="1"/>
  <c r="H31" i="1"/>
  <c r="I20" i="1"/>
  <c r="J20" i="1"/>
  <c r="H20" i="1"/>
  <c r="K367" i="1"/>
  <c r="H564" i="1"/>
  <c r="H408" i="1"/>
  <c r="H409" i="1" s="1"/>
  <c r="K287" i="1"/>
  <c r="K288" i="1"/>
  <c r="K286" i="1"/>
  <c r="K210" i="1"/>
  <c r="K211" i="1" s="1"/>
  <c r="H147" i="1"/>
  <c r="H150" i="1" s="1"/>
  <c r="K149" i="1"/>
  <c r="K145" i="1"/>
  <c r="J124" i="1"/>
  <c r="J125" i="1" s="1"/>
  <c r="K124" i="1"/>
  <c r="K125" i="1" s="1"/>
  <c r="K484" i="1"/>
  <c r="K485" i="1" s="1"/>
  <c r="H367" i="1"/>
  <c r="K82" i="1"/>
  <c r="K159" i="1"/>
  <c r="K160" i="1"/>
  <c r="K162" i="1" s="1"/>
  <c r="K73" i="1"/>
  <c r="K74" i="1" s="1"/>
  <c r="K391" i="1"/>
  <c r="K392" i="1" s="1"/>
  <c r="K289" i="1" l="1"/>
  <c r="H162" i="1"/>
  <c r="K508" i="1" l="1"/>
  <c r="K509" i="1" s="1"/>
  <c r="K540" i="1"/>
  <c r="K541" i="1" s="1"/>
  <c r="K579" i="1"/>
  <c r="K578" i="1"/>
  <c r="K580" i="1" s="1"/>
  <c r="K574" i="1"/>
  <c r="K575" i="1" s="1"/>
  <c r="K570" i="1"/>
  <c r="K571" i="1" s="1"/>
  <c r="K565" i="1"/>
  <c r="K566" i="1"/>
  <c r="K564" i="1"/>
  <c r="K563" i="1"/>
  <c r="K567" i="1" l="1"/>
  <c r="K557" i="1"/>
  <c r="K556" i="1"/>
  <c r="K560" i="1" s="1"/>
  <c r="K552" i="1"/>
  <c r="K553" i="1" s="1"/>
  <c r="K548" i="1"/>
  <c r="K549" i="1" s="1"/>
  <c r="J545" i="1"/>
  <c r="I545" i="1"/>
  <c r="H545" i="1"/>
  <c r="K544" i="1"/>
  <c r="K545" i="1" s="1"/>
  <c r="K533" i="1"/>
  <c r="K534" i="1"/>
  <c r="K535" i="1"/>
  <c r="K536" i="1"/>
  <c r="K532" i="1"/>
  <c r="K528" i="1"/>
  <c r="K527" i="1"/>
  <c r="K526" i="1"/>
  <c r="K516" i="1"/>
  <c r="K515" i="1"/>
  <c r="K514" i="1"/>
  <c r="K513" i="1"/>
  <c r="K512" i="1"/>
  <c r="K488" i="1"/>
  <c r="K489" i="1" s="1"/>
  <c r="K478" i="1"/>
  <c r="K479" i="1"/>
  <c r="K480" i="1"/>
  <c r="K477" i="1"/>
  <c r="K481" i="1" s="1"/>
  <c r="K473" i="1"/>
  <c r="K472" i="1"/>
  <c r="K467" i="1"/>
  <c r="K468" i="1"/>
  <c r="K454" i="1"/>
  <c r="K455" i="1"/>
  <c r="K456" i="1"/>
  <c r="K457" i="1"/>
  <c r="K458" i="1"/>
  <c r="K459" i="1"/>
  <c r="K460" i="1"/>
  <c r="K461" i="1"/>
  <c r="K462" i="1"/>
  <c r="K463" i="1"/>
  <c r="K453" i="1"/>
  <c r="K448" i="1"/>
  <c r="K449" i="1"/>
  <c r="K447" i="1"/>
  <c r="K438" i="1"/>
  <c r="K439" i="1"/>
  <c r="K440" i="1"/>
  <c r="K441" i="1"/>
  <c r="K442" i="1"/>
  <c r="K437" i="1"/>
  <c r="K443" i="1" s="1"/>
  <c r="K432" i="1"/>
  <c r="K431" i="1"/>
  <c r="K427" i="1"/>
  <c r="K426" i="1"/>
  <c r="K422" i="1"/>
  <c r="K423" i="1" s="1"/>
  <c r="K418" i="1"/>
  <c r="K416" i="1"/>
  <c r="K419" i="1" s="1"/>
  <c r="K433" i="1" l="1"/>
  <c r="K474" i="1"/>
  <c r="K428" i="1"/>
  <c r="K464" i="1"/>
  <c r="K469" i="1"/>
  <c r="K517" i="1"/>
  <c r="K537" i="1"/>
  <c r="K450" i="1"/>
  <c r="K529" i="1"/>
  <c r="K406" i="1"/>
  <c r="K407" i="1"/>
  <c r="K408" i="1"/>
  <c r="K405" i="1"/>
  <c r="K387" i="1"/>
  <c r="K388" i="1" s="1"/>
  <c r="K383" i="1"/>
  <c r="K384" i="1" s="1"/>
  <c r="J380" i="1"/>
  <c r="I380" i="1"/>
  <c r="I582" i="1" s="1"/>
  <c r="H380" i="1"/>
  <c r="K379" i="1"/>
  <c r="K380" i="1" s="1"/>
  <c r="K375" i="1"/>
  <c r="K376" i="1" s="1"/>
  <c r="K371" i="1"/>
  <c r="K370" i="1"/>
  <c r="K348" i="1"/>
  <c r="K349" i="1"/>
  <c r="K350" i="1"/>
  <c r="K351" i="1"/>
  <c r="K352" i="1"/>
  <c r="K353" i="1"/>
  <c r="K347" i="1"/>
  <c r="K343" i="1"/>
  <c r="K342" i="1"/>
  <c r="K344" i="1" s="1"/>
  <c r="K336" i="1"/>
  <c r="K339" i="1" s="1"/>
  <c r="K332" i="1"/>
  <c r="K333" i="1" s="1"/>
  <c r="K372" i="1" l="1"/>
  <c r="K409" i="1"/>
  <c r="K354" i="1"/>
  <c r="K324" i="1"/>
  <c r="K325" i="1" s="1"/>
  <c r="K315" i="1"/>
  <c r="K316" i="1" s="1"/>
  <c r="K306" i="1"/>
  <c r="K307" i="1" s="1"/>
  <c r="K302" i="1"/>
  <c r="K303" i="1" s="1"/>
  <c r="K298" i="1"/>
  <c r="K299" i="1" s="1"/>
  <c r="K294" i="1"/>
  <c r="K293" i="1"/>
  <c r="K292" i="1"/>
  <c r="K295" i="1" s="1"/>
  <c r="K220" i="1" l="1"/>
  <c r="K221" i="1"/>
  <c r="K219" i="1"/>
  <c r="K222" i="1" s="1"/>
  <c r="K215" i="1"/>
  <c r="K214" i="1"/>
  <c r="K200" i="1"/>
  <c r="K201" i="1" s="1"/>
  <c r="K192" i="1"/>
  <c r="K193" i="1"/>
  <c r="K194" i="1"/>
  <c r="K191" i="1"/>
  <c r="K187" i="1"/>
  <c r="K188" i="1" s="1"/>
  <c r="K183" i="1"/>
  <c r="K184" i="1" s="1"/>
  <c r="K172" i="1"/>
  <c r="K173" i="1"/>
  <c r="K174" i="1"/>
  <c r="K175" i="1"/>
  <c r="K176" i="1"/>
  <c r="K177" i="1"/>
  <c r="K178" i="1"/>
  <c r="K179" i="1"/>
  <c r="K171" i="1"/>
  <c r="K167" i="1"/>
  <c r="K168" i="1" s="1"/>
  <c r="K146" i="1"/>
  <c r="K147" i="1"/>
  <c r="K148" i="1"/>
  <c r="K150" i="1" l="1"/>
  <c r="K195" i="1"/>
  <c r="K180" i="1"/>
  <c r="K216" i="1"/>
  <c r="K133" i="1"/>
  <c r="K108" i="1"/>
  <c r="K107" i="1"/>
  <c r="K109" i="1"/>
  <c r="K110" i="1"/>
  <c r="K111" i="1"/>
  <c r="K112" i="1"/>
  <c r="K113" i="1"/>
  <c r="K114" i="1"/>
  <c r="K115" i="1"/>
  <c r="K116" i="1"/>
  <c r="K106" i="1"/>
  <c r="K117" i="1" s="1"/>
  <c r="K102" i="1"/>
  <c r="K101" i="1"/>
  <c r="K141" i="1"/>
  <c r="K140" i="1"/>
  <c r="K139" i="1"/>
  <c r="K130" i="1"/>
  <c r="K131" i="1"/>
  <c r="K132" i="1"/>
  <c r="K134" i="1"/>
  <c r="K135" i="1"/>
  <c r="K129" i="1"/>
  <c r="K128" i="1"/>
  <c r="K120" i="1"/>
  <c r="K121" i="1" s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83" i="1"/>
  <c r="K78" i="1"/>
  <c r="K77" i="1"/>
  <c r="K54" i="1"/>
  <c r="K53" i="1"/>
  <c r="K55" i="1" s="1"/>
  <c r="K49" i="1"/>
  <c r="K48" i="1"/>
  <c r="K44" i="1"/>
  <c r="K45" i="1" s="1"/>
  <c r="K35" i="1"/>
  <c r="K36" i="1"/>
  <c r="K37" i="1"/>
  <c r="K38" i="1"/>
  <c r="K39" i="1"/>
  <c r="K40" i="1"/>
  <c r="K34" i="1"/>
  <c r="K41" i="1" s="1"/>
  <c r="K24" i="1"/>
  <c r="K25" i="1"/>
  <c r="K26" i="1"/>
  <c r="K27" i="1"/>
  <c r="K28" i="1"/>
  <c r="K29" i="1"/>
  <c r="K30" i="1"/>
  <c r="K23" i="1"/>
  <c r="K31" i="1" s="1"/>
  <c r="K19" i="1"/>
  <c r="K18" i="1"/>
  <c r="K17" i="1"/>
  <c r="K20" i="1" s="1"/>
  <c r="K50" i="1" l="1"/>
  <c r="K582" i="1" s="1"/>
  <c r="K79" i="1"/>
  <c r="K142" i="1"/>
  <c r="K136" i="1"/>
  <c r="K97" i="1"/>
  <c r="K103" i="1"/>
  <c r="J367" i="1"/>
  <c r="H402" i="1" l="1"/>
  <c r="J396" i="1"/>
  <c r="J582" i="1" s="1"/>
  <c r="H396" i="1"/>
  <c r="H582" i="1" s="1"/>
</calcChain>
</file>

<file path=xl/sharedStrings.xml><?xml version="1.0" encoding="utf-8"?>
<sst xmlns="http://schemas.openxmlformats.org/spreadsheetml/2006/main" count="1559" uniqueCount="602">
  <si>
    <t xml:space="preserve">                             </t>
  </si>
  <si>
    <t xml:space="preserve"> Estado de cuenta suplidores</t>
  </si>
  <si>
    <t>FECHA DE REGISTRO</t>
  </si>
  <si>
    <t>No. DE FACTURA O COMPROBANTE</t>
  </si>
  <si>
    <t>NOMBRE DEL ACREEDOR</t>
  </si>
  <si>
    <t>CONCEPTO</t>
  </si>
  <si>
    <t>CODIFICACION OBJETAL</t>
  </si>
  <si>
    <t>MONTO FACTURADO</t>
  </si>
  <si>
    <t>FECHA DE FACTURA</t>
  </si>
  <si>
    <t>MONTO PAGADO</t>
  </si>
  <si>
    <t>MONTO PENDIENTE</t>
  </si>
  <si>
    <t>FECHA FIN DE FACTURA</t>
  </si>
  <si>
    <t>ESTADO</t>
  </si>
  <si>
    <t>Fecha Cod</t>
  </si>
  <si>
    <t>Documento</t>
  </si>
  <si>
    <t>SALDA</t>
  </si>
  <si>
    <t>Total Auxiliar</t>
  </si>
  <si>
    <t>Cta Auxiliar 0601000571 AYARILIS SANCHEZ DE MEJIA</t>
  </si>
  <si>
    <t>AYARILLIS SANCHEZ DE MEJIA</t>
  </si>
  <si>
    <t>SERVICIOS JURIDICOS</t>
  </si>
  <si>
    <t xml:space="preserve">Cta Auxiliar 0601000269 AQUILES B CALDERON </t>
  </si>
  <si>
    <t>AQUILES B CALDERON</t>
  </si>
  <si>
    <t>OTROS SERVICIOS PROFESIONALES</t>
  </si>
  <si>
    <t>Cta Auxiliar 0601000329 COLUMBUS NETWORKS DOMINICANA</t>
  </si>
  <si>
    <t>COLUMBUS NETWORKS DOMINICANA</t>
  </si>
  <si>
    <t>SERVICIO DE INTERNET</t>
  </si>
  <si>
    <t>PENDIENTE</t>
  </si>
  <si>
    <t>Cta Auxiliar 0601000249 DKOLOR</t>
  </si>
  <si>
    <t>DKOLOR</t>
  </si>
  <si>
    <t>ESPECIES TIMBRADAS Y VALORADAS</t>
  </si>
  <si>
    <t>Cta Auxiliar 0601000314 DELTA COMERCIAL</t>
  </si>
  <si>
    <t>DELTA COMERCIAL</t>
  </si>
  <si>
    <t>REPARACION Y MANT DE EQUIPOS</t>
  </si>
  <si>
    <t>B1500000098</t>
  </si>
  <si>
    <t>B1500000100</t>
  </si>
  <si>
    <t>B1500000101</t>
  </si>
  <si>
    <t>B1500000102</t>
  </si>
  <si>
    <t xml:space="preserve">Cta Auxiliar 0601000033 EDITORA HOY C. POR A. </t>
  </si>
  <si>
    <t xml:space="preserve">EDITORA HOY C. POR A. </t>
  </si>
  <si>
    <t>PUBLICIDAD Y PROPAGANDA</t>
  </si>
  <si>
    <t>Cta Auxiliar 0601000155 EDITORA  EL CARIBE C. POR A.</t>
  </si>
  <si>
    <t>EDITORA  EL CARIBE C. POR A.</t>
  </si>
  <si>
    <t>Cta Auxiliar 0601000088 EDITORA EL NUEVO DIARIO</t>
  </si>
  <si>
    <t>EDITORA EL NUEVO DIARIO</t>
  </si>
  <si>
    <t>LIBROS REVISTAS Y PERIODICOS</t>
  </si>
  <si>
    <t>ALIMENTOS Y BEBIDAS PARA PERSONAS</t>
  </si>
  <si>
    <t>Cta Auxiliar 06010000554 HYLSA</t>
  </si>
  <si>
    <t>HYLSA</t>
  </si>
  <si>
    <t xml:space="preserve">Cta Auxiliar 06010000342 JUNTA CENTRAL ELECTORAL </t>
  </si>
  <si>
    <t xml:space="preserve">JUNTA CENTRAL ELECTORAL                           </t>
  </si>
  <si>
    <t>OTROS SERVICISO PROFESIONALES</t>
  </si>
  <si>
    <t>Cta Auxiliar 0601000616  MARKET TV, SRL</t>
  </si>
  <si>
    <t xml:space="preserve">31/11/2021 </t>
  </si>
  <si>
    <t>B1500000162</t>
  </si>
  <si>
    <t>MARKET TV,SRL</t>
  </si>
  <si>
    <t>Cta Auxiliar 06010000282 M&amp;N FIESTA Y DECORACIONES</t>
  </si>
  <si>
    <t xml:space="preserve">M&amp;N FIESTA Y DECORACIONES </t>
  </si>
  <si>
    <t>EVENTOS GENERALES</t>
  </si>
  <si>
    <t>Cta Auxiliar 06010000410 MILENA TOURS</t>
  </si>
  <si>
    <t>MILENA TOURS</t>
  </si>
  <si>
    <t>NELSON GUERRERO VALOY</t>
  </si>
  <si>
    <t>Cta Auxiliar 06010000099 NUEVA EDITORA LA INFORMACION</t>
  </si>
  <si>
    <t xml:space="preserve">Cta Auxiliar 0601000614 OCEAN BEEF EIRL </t>
  </si>
  <si>
    <t xml:space="preserve">OCEAN BEEF EIRL </t>
  </si>
  <si>
    <t>Cta Auxiliar 06010000379 OFICINA PRESIDENCIAL OPTIC</t>
  </si>
  <si>
    <t>OFICINA PRESIDENCIAL OPTIC</t>
  </si>
  <si>
    <t xml:space="preserve"> </t>
  </si>
  <si>
    <t>Cta Auxiliar 06010000602 PERSPECTIVA GRUPO CREATIVO</t>
  </si>
  <si>
    <t>PERSPECTIVA GRUPO CREATIVO</t>
  </si>
  <si>
    <t>PRODUCTOS Y UTILES VARIOS</t>
  </si>
  <si>
    <t>Cta Auxiliar 06010000341 SANTO DOMINGO MOTORS</t>
  </si>
  <si>
    <t>SANTO DOMINGO MOTORS</t>
  </si>
  <si>
    <t>Cta Auxiliar 06010000179 TONER DEPOT INTERNATIONAL S,R,L,</t>
  </si>
  <si>
    <t>TONER DEPOT INTERNATIONAL S,R,L,</t>
  </si>
  <si>
    <t>TINTA EPSON</t>
  </si>
  <si>
    <t xml:space="preserve">    Enc. Div. Contabilidad</t>
  </si>
  <si>
    <t>B1500000009</t>
  </si>
  <si>
    <t>Correspondiente al Mes de MAYO 2022</t>
  </si>
  <si>
    <t>B1500000200</t>
  </si>
  <si>
    <t>B1500000201</t>
  </si>
  <si>
    <t>B1500000099</t>
  </si>
  <si>
    <t>B1500003368</t>
  </si>
  <si>
    <t>OFIC.1073</t>
  </si>
  <si>
    <t>OFIC.1074</t>
  </si>
  <si>
    <t>OFIC.1075</t>
  </si>
  <si>
    <t>OFIC.1076</t>
  </si>
  <si>
    <t>OFIC.1077</t>
  </si>
  <si>
    <t>OFIC.1078</t>
  </si>
  <si>
    <t>OFIC.1079</t>
  </si>
  <si>
    <t>OFIC.1080</t>
  </si>
  <si>
    <t>OFIC.1081</t>
  </si>
  <si>
    <t>B1500014573</t>
  </si>
  <si>
    <t>B1500014574</t>
  </si>
  <si>
    <t>B1500005080</t>
  </si>
  <si>
    <t>B1500003862</t>
  </si>
  <si>
    <t>B1500003865</t>
  </si>
  <si>
    <t>B1500003898</t>
  </si>
  <si>
    <t>B1500003979</t>
  </si>
  <si>
    <t>B1500001084</t>
  </si>
  <si>
    <t>B1500001083</t>
  </si>
  <si>
    <t>B1500004303</t>
  </si>
  <si>
    <t>B150000631</t>
  </si>
  <si>
    <t>06/04/20222</t>
  </si>
  <si>
    <t>B1500001242</t>
  </si>
  <si>
    <t>B150001644</t>
  </si>
  <si>
    <t>B150001629</t>
  </si>
  <si>
    <t>B150001664</t>
  </si>
  <si>
    <t>B1500020987</t>
  </si>
  <si>
    <t>B1500020988</t>
  </si>
  <si>
    <t>B1500020989</t>
  </si>
  <si>
    <t>B1500020999</t>
  </si>
  <si>
    <t>B1500021003</t>
  </si>
  <si>
    <t>B1500021005</t>
  </si>
  <si>
    <t>B1500021013</t>
  </si>
  <si>
    <t>B1500021014</t>
  </si>
  <si>
    <t>B1500021029</t>
  </si>
  <si>
    <t>B1500021058</t>
  </si>
  <si>
    <t>B1500021048</t>
  </si>
  <si>
    <t>B1500021078</t>
  </si>
  <si>
    <t>B1500021148</t>
  </si>
  <si>
    <t>B1500021152</t>
  </si>
  <si>
    <t>B1500021194</t>
  </si>
  <si>
    <t>B1500021192</t>
  </si>
  <si>
    <t>B1500021354</t>
  </si>
  <si>
    <t>Cta Auxiliar 0601000635 ENEL INGENIERIA SA</t>
  </si>
  <si>
    <t xml:space="preserve">SERVICIO DE INGENIERIA </t>
  </si>
  <si>
    <t>B1500000066</t>
  </si>
  <si>
    <t>ENEL INGENIERIA SA</t>
  </si>
  <si>
    <t>Cta Auxiliar 0601000660 GRUPO ALASKA,SA</t>
  </si>
  <si>
    <t>GRUPO ALASKA,SA</t>
  </si>
  <si>
    <t>ALIMENTOS Y BEBIDAS</t>
  </si>
  <si>
    <t>B1500000892</t>
  </si>
  <si>
    <t>B1500000893</t>
  </si>
  <si>
    <t>B1500000894</t>
  </si>
  <si>
    <t>B1500000895</t>
  </si>
  <si>
    <t>B1500000896</t>
  </si>
  <si>
    <t>B1500004062</t>
  </si>
  <si>
    <t>Cta Auxiliar 060100539 MAXIMO BAEZ PERALTA</t>
  </si>
  <si>
    <t>MAXIMO BAEZ PERALTA</t>
  </si>
  <si>
    <t>SERVICIO JURIDICOS</t>
  </si>
  <si>
    <t>B1500000104</t>
  </si>
  <si>
    <t xml:space="preserve">SALDA </t>
  </si>
  <si>
    <t>B1500005003</t>
  </si>
  <si>
    <t>B1500005004</t>
  </si>
  <si>
    <t>Cta Auxiliar 0601000003 SEGUROS BANRESERVAS (FLOTILLA VEHICULO)</t>
  </si>
  <si>
    <t>B1500034603</t>
  </si>
  <si>
    <t>B1500034705</t>
  </si>
  <si>
    <t>B1500034706</t>
  </si>
  <si>
    <t xml:space="preserve">SEGUROS BANRESERVAS </t>
  </si>
  <si>
    <t>SEGUROS DE BIENES E INMUEBLES</t>
  </si>
  <si>
    <t>B1500000204</t>
  </si>
  <si>
    <t>B1500000203</t>
  </si>
  <si>
    <t>Cta Auxiliar 0601000190 ABASTECIMIENTOS COMERCIALES FJJ, SRL</t>
  </si>
  <si>
    <t>A010010011500000323</t>
  </si>
  <si>
    <t>ABASTECIMIENTOS COMERCIAL</t>
  </si>
  <si>
    <t>UTENCILIOS DE LIMPIEZA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</si>
  <si>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</si>
  <si>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</si>
  <si>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</si>
  <si>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</si>
  <si>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</si>
  <si>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</si>
  <si>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</si>
  <si>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</si>
  <si>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</si>
  <si>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ALIMENTOS PARA PERSONAS</t>
  </si>
  <si>
    <t>AMERILOGIC, SRL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</si>
  <si>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</si>
  <si>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</si>
  <si>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</si>
  <si>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</si>
  <si>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</si>
  <si>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</si>
  <si>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</si>
  <si>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</si>
  <si>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</si>
  <si>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</si>
  <si>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</si>
  <si>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</si>
  <si>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0601000405 ARO &amp; PEDAL, SRL.</t>
  </si>
  <si>
    <t>B1500000108</t>
  </si>
  <si>
    <t>ARO &amp; PEDAL SRL</t>
  </si>
  <si>
    <t>PRODUCTOS Y UTILES DIVERSOS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</si>
  <si>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</si>
  <si>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</si>
  <si>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</si>
  <si>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</si>
  <si>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</si>
  <si>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</si>
  <si>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0601000659 AUTO SAI RD SRL,</t>
  </si>
  <si>
    <t>B1500000440</t>
  </si>
  <si>
    <t>B1500000442</t>
  </si>
  <si>
    <t>AUTO SAI RD SRL</t>
  </si>
  <si>
    <t>MANTENIMIENTO VEHICULOS</t>
  </si>
  <si>
    <t>A010010011500000184</t>
  </si>
  <si>
    <t>A010010011500000216</t>
  </si>
  <si>
    <t>Cta Auxiliar 0601000110 CARIBE SERVICIOS DE INFORMACION DOMINICANA</t>
  </si>
  <si>
    <t>A010010011500001088</t>
  </si>
  <si>
    <t>A010010011500001128</t>
  </si>
  <si>
    <t>CARIBE SERVICIOS DE INFORMACION DOMINICA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</si>
  <si>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</si>
  <si>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</si>
  <si>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</si>
  <si>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</si>
  <si>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</si>
  <si>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</si>
  <si>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</si>
  <si>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</si>
  <si>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</si>
  <si>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</si>
  <si>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</si>
  <si>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</si>
  <si>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</si>
  <si>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</si>
  <si>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</si>
  <si>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</si>
  <si>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</si>
  <si>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</si>
  <si>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</si>
  <si>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Cta Auxiliar 0601000242 CASA JARABACOA,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</si>
  <si>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</si>
  <si>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</si>
  <si>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</si>
  <si>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</si>
  <si>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</si>
  <si>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</si>
  <si>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</si>
  <si>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</si>
  <si>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</si>
  <si>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</si>
  <si>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</si>
  <si>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</si>
  <si>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</si>
  <si>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</si>
  <si>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</si>
  <si>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</si>
  <si>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</si>
  <si>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</si>
  <si>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0601000623 CODAS SRL</t>
  </si>
  <si>
    <t>B1500000003</t>
  </si>
  <si>
    <t xml:space="preserve">REPARACION Y MANT MENORES 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</si>
  <si>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</si>
  <si>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</si>
  <si>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</si>
  <si>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</si>
  <si>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</si>
  <si>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</si>
  <si>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</si>
  <si>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B1500000407</t>
  </si>
  <si>
    <t>B1500000430</t>
  </si>
  <si>
    <t>B1500000449</t>
  </si>
  <si>
    <t>B1500000439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</si>
  <si>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</si>
  <si>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</si>
  <si>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</si>
  <si>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</si>
  <si>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</si>
  <si>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</si>
  <si>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</si>
  <si>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</si>
  <si>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0601000435 CONSORCIO CMI</t>
  </si>
  <si>
    <t>B1500000017</t>
  </si>
  <si>
    <t>B1500000018</t>
  </si>
  <si>
    <t>B1500000019</t>
  </si>
  <si>
    <t>B1500000020</t>
  </si>
  <si>
    <t>B1500000021</t>
  </si>
  <si>
    <t>CONSORCIO CMI</t>
  </si>
  <si>
    <t xml:space="preserve">SERVICIOS TECNICOS PROFESIONALES </t>
  </si>
  <si>
    <t>B1500009988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</si>
  <si>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</si>
  <si>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</si>
  <si>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</si>
  <si>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</si>
  <si>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</si>
  <si>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</si>
  <si>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</si>
  <si>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</si>
  <si>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</si>
  <si>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</si>
  <si>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</si>
  <si>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</si>
  <si>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</si>
  <si>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</si>
  <si>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</si>
  <si>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</si>
  <si>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</si>
  <si>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</si>
  <si>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</si>
  <si>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0601000237 DISTRIBUIDORA SAN MIGUEL, SRL</t>
  </si>
  <si>
    <t>A010010011500005605</t>
  </si>
  <si>
    <t>DISTRIBUIDORA SAN MIGUEL</t>
  </si>
  <si>
    <t>CUCHARA,FUNDAS,VASOS</t>
  </si>
  <si>
    <t>Cta Auxiliar 0601000585 DR.NELSON GUERRERO VALOY</t>
  </si>
  <si>
    <t>B1500000122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</si>
  <si>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</si>
  <si>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</si>
  <si>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</si>
  <si>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</si>
  <si>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</si>
  <si>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</si>
  <si>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</si>
  <si>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B1500004600</t>
  </si>
  <si>
    <t xml:space="preserve">Cta Auxiliar 0601000082 EDITORA LISTIN DIARIO </t>
  </si>
  <si>
    <t>B1500006200</t>
  </si>
  <si>
    <t>B1500006199</t>
  </si>
  <si>
    <t xml:space="preserve">EDITORA LISTIN DIARIO                            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</si>
  <si>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</si>
  <si>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</si>
  <si>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</si>
  <si>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</si>
  <si>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</si>
  <si>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</si>
  <si>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5% RETENIDO</t>
  </si>
  <si>
    <t xml:space="preserve">Cta Auxiliar 0601000368 EQUIPOS Y CONSTRUCCIONES ORIS MANZUETAS </t>
  </si>
  <si>
    <t xml:space="preserve">EQUIPOS Y CONST ORIS MANZUETAS </t>
  </si>
  <si>
    <t>REMODELACION DE EDIFFICIOS</t>
  </si>
  <si>
    <t>Cta Auxiliar 0601000149 F &amp; F SERVIS EIRL</t>
  </si>
  <si>
    <t>Cta Auxiliar 0601000076 EUDOM EQUIPAMIENTOS URBANOS</t>
  </si>
  <si>
    <t>Documentos</t>
  </si>
  <si>
    <t>EUDOM EQUIPAMIENTOS URBANOS</t>
  </si>
  <si>
    <t xml:space="preserve">OBRAS CIVIL </t>
  </si>
  <si>
    <t>A100100115000000001</t>
  </si>
  <si>
    <t>A100100115000000003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</si>
  <si>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</si>
  <si>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</si>
  <si>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</si>
  <si>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</si>
  <si>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</si>
  <si>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</si>
  <si>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</si>
  <si>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</si>
  <si>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</si>
  <si>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</si>
  <si>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</si>
  <si>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</si>
  <si>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</si>
  <si>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</si>
  <si>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</si>
  <si>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</si>
  <si>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</si>
  <si>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</si>
  <si>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</si>
  <si>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0601000100 GPSOLUTION,S.A</t>
  </si>
  <si>
    <t>GPSOLUTION S.A</t>
  </si>
  <si>
    <t>SERVICIO DE TRACKING VEHICULAR</t>
  </si>
  <si>
    <t>B1500000876</t>
  </si>
  <si>
    <t>B1500000877</t>
  </si>
  <si>
    <t>B1500000878</t>
  </si>
  <si>
    <t>B1500000879</t>
  </si>
  <si>
    <t>B1500000880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</si>
  <si>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</si>
  <si>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</si>
  <si>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</si>
  <si>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</si>
  <si>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</si>
  <si>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</si>
  <si>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</si>
  <si>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</si>
  <si>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</si>
  <si>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</si>
  <si>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B1500002327</t>
  </si>
  <si>
    <t>B1500002326</t>
  </si>
  <si>
    <t>A010010011500000089</t>
  </si>
  <si>
    <t>A010010011500000088</t>
  </si>
  <si>
    <t xml:space="preserve">A010010011500000080 </t>
  </si>
  <si>
    <t>INMOBILIARIA VALERA. TEJEDA SRL</t>
  </si>
  <si>
    <t>MATERIALES DE PINTURA</t>
  </si>
  <si>
    <t>MATERIALES DE PINTURA DE VEHICULO</t>
  </si>
  <si>
    <t>MATERIALES FERRETEROS</t>
  </si>
  <si>
    <t xml:space="preserve">Cta Auxiliar 06010000176 INMOBILIARIA TEJEDA VALERA </t>
  </si>
  <si>
    <t xml:space="preserve">Cta Auxiliar 06010000403 INSTITUTO POSTAL DOMINICANO </t>
  </si>
  <si>
    <t>B1500000623</t>
  </si>
  <si>
    <t>INSTITUTO POSTAL DOMINICANO</t>
  </si>
  <si>
    <t>OTROS SERV TECNICOS PROFESIONALES</t>
  </si>
  <si>
    <t xml:space="preserve">Cta Auxiliar 06010000199 INVERSIONES TEJEDA VALERA FD SRL. </t>
  </si>
  <si>
    <t>A010010011500000237</t>
  </si>
  <si>
    <t>INVERSIONES TEJEDA VALERA</t>
  </si>
  <si>
    <t>EQUIPO DE INFORMATICA</t>
  </si>
  <si>
    <t>Cta Auxiliar 06010000668 IP EXPERT IPX, SRL</t>
  </si>
  <si>
    <t>B1500000182</t>
  </si>
  <si>
    <t>IP EXPERT IPX,SRL</t>
  </si>
  <si>
    <t>MANTENIMIENTO Y REPARACION DE EQUI TECN</t>
  </si>
  <si>
    <t>Cta Auxiliar 06010000209 JUAN FRANCISCO FANITH PEREZ</t>
  </si>
  <si>
    <t>P010010011502830169</t>
  </si>
  <si>
    <t>JUAN FRANCISCO FANITH PEREZ</t>
  </si>
  <si>
    <t>SERVICIOS JUDICIALES</t>
  </si>
  <si>
    <t>Cta Auxiliar 06010000153 LUDISA, SRL</t>
  </si>
  <si>
    <t>A010010011500004488</t>
  </si>
  <si>
    <t>LUDISA,S.R.L.</t>
  </si>
  <si>
    <t>MANTENIMIENTO Y REPARACION DE VEHICULO</t>
  </si>
  <si>
    <t xml:space="preserve">Cta Auxiliar 06010000181 MAGRAF, SRL </t>
  </si>
  <si>
    <t>A010010011500000396</t>
  </si>
  <si>
    <t>MAGRAF</t>
  </si>
  <si>
    <t>VOLANTES, CAJAS Y STICKERS</t>
  </si>
  <si>
    <t xml:space="preserve">Cta Auxiliar 06010000077 MANUEL JIMENEZ </t>
  </si>
  <si>
    <t>P010010011101012023</t>
  </si>
  <si>
    <t>MANUEL JIMENEZ</t>
  </si>
  <si>
    <t>Cta Auxiliar 06010000550 MAROCTAC COMERCIAL SRL</t>
  </si>
  <si>
    <t>B1500000497</t>
  </si>
  <si>
    <t>MAROCTAC COMERCIAL SRL</t>
  </si>
  <si>
    <t xml:space="preserve">PRODUCTOS Y HERREMIENTAS </t>
  </si>
  <si>
    <t>Cta Auxiliar 060100596 MEJIA PRADO PEST CONTROL, SRL</t>
  </si>
  <si>
    <t>B1500000315</t>
  </si>
  <si>
    <t>MEJIA PRADOPEST CONTROL SRL</t>
  </si>
  <si>
    <t>FUMIGACION DE LOS EDIFICIOS</t>
  </si>
  <si>
    <t>B1500000324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</si>
  <si>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</si>
  <si>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</si>
  <si>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</si>
  <si>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</si>
  <si>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</si>
  <si>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</si>
  <si>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</si>
  <si>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</si>
  <si>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</si>
  <si>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</si>
  <si>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</si>
  <si>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</si>
  <si>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</si>
  <si>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</si>
  <si>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</si>
  <si>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</si>
  <si>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Cta Auxiliar 06010000172 NACHO¨S INDUSTRIAL</t>
  </si>
  <si>
    <t>A010010010100005991</t>
  </si>
  <si>
    <t>A010010010100005992</t>
  </si>
  <si>
    <t>NACHO INDUSTRIAL</t>
  </si>
  <si>
    <t>CARPAS CON TELA Y LUZ.</t>
  </si>
  <si>
    <t>SILLAS Y BAMBALINAS</t>
  </si>
  <si>
    <t>15/16/2016</t>
  </si>
  <si>
    <t>A010010021500001115</t>
  </si>
  <si>
    <t>NUEVA EDITORA LA INFORMACION</t>
  </si>
  <si>
    <t>Cta Auxiliar 06010000057 NUÑEZ DIAZ AUTO PARTS, SRL</t>
  </si>
  <si>
    <t>A010010011500002133</t>
  </si>
  <si>
    <t>NUÑEZ DiAZ AUTO PARTS</t>
  </si>
  <si>
    <t xml:space="preserve">BANDA DE FRENOS 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</si>
  <si>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</si>
  <si>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</si>
  <si>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</si>
  <si>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</si>
  <si>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</si>
  <si>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</si>
  <si>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</si>
  <si>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0601000532 ON PROMOTIONS SRL</t>
  </si>
  <si>
    <t>Cta Auxiliar 06010000664 PA, CATERING SRL</t>
  </si>
  <si>
    <t>B1500002010</t>
  </si>
  <si>
    <t>B1500001996</t>
  </si>
  <si>
    <t>B1500001987</t>
  </si>
  <si>
    <t>B1500002003</t>
  </si>
  <si>
    <t>PA,CATERING</t>
  </si>
  <si>
    <t>SERVICIOS DE CATERING</t>
  </si>
  <si>
    <t>Cta Auxiliar 06010000276 PLAZA NACO HOTEL, SRL</t>
  </si>
  <si>
    <t>B1500000658</t>
  </si>
  <si>
    <t>B1500000659</t>
  </si>
  <si>
    <t>B1500000660</t>
  </si>
  <si>
    <t>PLAZA NACO HOTEL SRL</t>
  </si>
  <si>
    <t xml:space="preserve">ALQUILER Y RENTA DE EDIF Y LOCALES </t>
  </si>
  <si>
    <t>Cta Auxiliar 06010000090 PONTIFICA UNIV.CATOLICA MADRE Y MAESTRA</t>
  </si>
  <si>
    <t>B1500001123</t>
  </si>
  <si>
    <t>PONTIFICIA UNIVERSIDAD</t>
  </si>
  <si>
    <t>SERVICIO DE CAPACITACION</t>
  </si>
  <si>
    <t>Cta Auxiliar 06010000244 PROLIMPISO, SRL</t>
  </si>
  <si>
    <t>A010010011500002475</t>
  </si>
  <si>
    <t>A010010011500002474</t>
  </si>
  <si>
    <t>PROLIMPISO S,R,L</t>
  </si>
  <si>
    <t xml:space="preserve">MaTERIALES DE LIMPIEZA </t>
  </si>
  <si>
    <t>Cta Auxiliar 06010000284 PROMOTORA FOX, SRL</t>
  </si>
  <si>
    <t>B1500000008</t>
  </si>
  <si>
    <t>PROMOTORA FOX, SRL.</t>
  </si>
  <si>
    <t>CONSTRUCCION CUBICACION NO.2</t>
  </si>
  <si>
    <t>CONSTRUCCION CUBICACION NO.3</t>
  </si>
  <si>
    <t>Cta Auxiliar 06010000240 QUALITY RIQUE, SRL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</si>
  <si>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</si>
  <si>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</si>
  <si>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</si>
  <si>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</si>
  <si>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</si>
  <si>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</si>
  <si>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</si>
  <si>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</si>
  <si>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</si>
  <si>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</si>
  <si>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Cta Auxiliar 06010000556 RADISSON</t>
  </si>
  <si>
    <t>B1500006600</t>
  </si>
  <si>
    <t>B1500006588</t>
  </si>
  <si>
    <t>B1500006599</t>
  </si>
  <si>
    <t>RADISSON</t>
  </si>
  <si>
    <t>HOSPEDAJE</t>
  </si>
  <si>
    <t>Cta Auxiliar 06010000228 RAMONA VENTURA TAVERAS</t>
  </si>
  <si>
    <t>P010010011502401248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</si>
  <si>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</si>
  <si>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</si>
  <si>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</si>
  <si>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</si>
  <si>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</si>
  <si>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</si>
  <si>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</si>
  <si>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</si>
  <si>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</si>
  <si>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</si>
  <si>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RAMONA VENTURA TAVERAS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</si>
  <si>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</si>
  <si>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</si>
  <si>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</si>
  <si>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</si>
  <si>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</si>
  <si>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</si>
  <si>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</si>
  <si>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</si>
  <si>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Cta Auxiliar 06010000649 RANIG AGROINDUSTRIAL</t>
  </si>
  <si>
    <t>B1500000014</t>
  </si>
  <si>
    <t>B1500000013</t>
  </si>
  <si>
    <t xml:space="preserve">RAING AGROINDUSTRIAL </t>
  </si>
  <si>
    <t>Cta Auxiliar 06010000547 RIF INVESTMENT GROUP SRL</t>
  </si>
  <si>
    <t>RIF INVESTMENT GROUP SRL</t>
  </si>
  <si>
    <t>PRODUCTOS Y UTILES DE DEFENSAS</t>
  </si>
  <si>
    <t>Cta Auxiliar 06010000236 RIGU INGENIERIA</t>
  </si>
  <si>
    <t>A010010011500000007</t>
  </si>
  <si>
    <t>A010010011500000008</t>
  </si>
  <si>
    <t>A010010011500000009</t>
  </si>
  <si>
    <t>RIGU INGENIERA S,R,l</t>
  </si>
  <si>
    <t xml:space="preserve">DESMONTURA UNIDAD AA EXiSTENTe </t>
  </si>
  <si>
    <t>CAMBIO CONDENSADOR Y EVAPORADOR</t>
  </si>
  <si>
    <t>CAMBIO DE CONDENSADOR</t>
  </si>
  <si>
    <t>SUMINISTRO E INSTALACION TERMOTASTO</t>
  </si>
  <si>
    <t>Cta Auxiliar 06010000285 ROMI INESTMENT, SRL</t>
  </si>
  <si>
    <t>ROMI INVESTMENT</t>
  </si>
  <si>
    <t>ALQUILERES</t>
  </si>
  <si>
    <t>Cta Auxiliar 06010000024 S&amp;S COMPUTADORAS</t>
  </si>
  <si>
    <t>B1500000096</t>
  </si>
  <si>
    <t>S &amp; S COMPUTADORAS</t>
  </si>
  <si>
    <t>ESPECIES TIMBRADAS</t>
  </si>
  <si>
    <t>Cta Auxiliar 06010000167 SEBASTIA RODRIGUEZ DURAN</t>
  </si>
  <si>
    <t>P010010011502140409</t>
  </si>
  <si>
    <t>P010010011502140422</t>
  </si>
  <si>
    <t>P010010011502140429</t>
  </si>
  <si>
    <t>13/02/1014</t>
  </si>
  <si>
    <t>P010010011502140410</t>
  </si>
  <si>
    <t>P010010011502140417</t>
  </si>
  <si>
    <t>SEBASTIAN RODRIGUEZ DURAN</t>
  </si>
  <si>
    <t>SERVICIOS NOTARIAL</t>
  </si>
  <si>
    <t>Cta Auxiliar 0601000279 SIGMA PETROLEUM, CORP, SRL</t>
  </si>
  <si>
    <t>B1500038236</t>
  </si>
  <si>
    <t>B1500038259</t>
  </si>
  <si>
    <t>B1500038256</t>
  </si>
  <si>
    <t>SIGMA PETROLEUM</t>
  </si>
  <si>
    <t>COMBUSTIBLES Y LUBRICANTES</t>
  </si>
  <si>
    <t>Cta Auxiliar 0601000175 SOLUDIVER SOLUCIONES DIVERSAS, SRL</t>
  </si>
  <si>
    <t>A010010011500002338</t>
  </si>
  <si>
    <t>A010010011500002368</t>
  </si>
  <si>
    <t>A010010011500002413</t>
  </si>
  <si>
    <t>A010010011500002375</t>
  </si>
  <si>
    <t>A010010011500002388</t>
  </si>
  <si>
    <t>SOLUCIONES DIVERSAS (SOLUDIVER)</t>
  </si>
  <si>
    <t>TONER DE IMPRESORAS</t>
  </si>
  <si>
    <t xml:space="preserve">DISCO DURO </t>
  </si>
  <si>
    <t>ACCESORIO INFORMATICO</t>
  </si>
  <si>
    <t>MANTENIMIENTO Y REPARACION DE IMPRESORA</t>
  </si>
  <si>
    <t>Cta Auxiliar 0601000025 SUPLIDORA RENMA S.A</t>
  </si>
  <si>
    <t>A010010011500000943</t>
  </si>
  <si>
    <t>SUPLIDORA RENMA S.A</t>
  </si>
  <si>
    <t xml:space="preserve">TONER </t>
  </si>
  <si>
    <t>Cta Auxiliar 0601000241 TALLERES GARCIA</t>
  </si>
  <si>
    <t>A010010011500000379</t>
  </si>
  <si>
    <t>TALLERES GARCIA S,R,L,</t>
  </si>
  <si>
    <t>RESPUESTOS DE VEHICULO</t>
  </si>
  <si>
    <t>Cta Auxiliar 0601000239 THE OFFICE WAREHOUSE DOMINICANA, S.A</t>
  </si>
  <si>
    <t>A010010011500001882</t>
  </si>
  <si>
    <t>THE OFFICE WAREHOUSE DOMINICANA</t>
  </si>
  <si>
    <t>PAPEL TOALLA</t>
  </si>
  <si>
    <t>B1500003668</t>
  </si>
  <si>
    <t>B1500003010</t>
  </si>
  <si>
    <t xml:space="preserve">TONER DEPOT INTERNATIONAL </t>
  </si>
  <si>
    <t>TiNTA EPSON</t>
  </si>
  <si>
    <t>Cta Auxiliar 06010000466 VELEZ IMPORT SRL</t>
  </si>
  <si>
    <t>B1500002784</t>
  </si>
  <si>
    <t>B1500000110</t>
  </si>
  <si>
    <t>B1500000107</t>
  </si>
  <si>
    <t>VELEZ IMPORT SRL</t>
  </si>
  <si>
    <t>UTILES DE ESCRITORIO</t>
  </si>
  <si>
    <t>Cta Auxiliar 06010000303 WALCOM INGENIERIA Y COMERCIAL, SRL.</t>
  </si>
  <si>
    <t>B15000000004</t>
  </si>
  <si>
    <t>WALCOM</t>
  </si>
  <si>
    <t>Cta Auxiliar 06010000247 WILIAM SEGURA</t>
  </si>
  <si>
    <t>P010010010108775754</t>
  </si>
  <si>
    <t>WILLIAN SEGURA</t>
  </si>
  <si>
    <t xml:space="preserve">DESABOLLADURA Y PINTURA </t>
  </si>
  <si>
    <t>Cta Auxiliar 06010000183 XIOMARI VELOZ</t>
  </si>
  <si>
    <t>A010010011500001905</t>
  </si>
  <si>
    <t>A010010011500001894</t>
  </si>
  <si>
    <t>XIOMARI VELOZ</t>
  </si>
  <si>
    <t>ALMUERZOS Y CENA</t>
  </si>
  <si>
    <t>FIESTA Y EVENTOS</t>
  </si>
  <si>
    <t>Cta Auxiliar 0601000544 SOLUCIONES DIVERSAS INST. DEL CARIBE</t>
  </si>
  <si>
    <t>A01001001150000076</t>
  </si>
  <si>
    <t>B1500000395</t>
  </si>
  <si>
    <t>B1500000011</t>
  </si>
  <si>
    <t>ON PROMOTIONS SRL</t>
  </si>
  <si>
    <t>Cta Auxiliar 0601000274 BANRESERVAS</t>
  </si>
  <si>
    <t>BANRESERVAS</t>
  </si>
  <si>
    <t>SEGUROS DE BIENES  E INMUEBLES</t>
  </si>
  <si>
    <t>CODAS SRL,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</si>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</sst>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right" vertical="center"/>
    </xf>
    <xf numFmtId="164" fontId="7" fillId="2" borderId="7" xfId="0" applyNumberFormat="1" applyFont="1" applyFill="1" applyBorder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" fontId="10" fillId="2" borderId="7" xfId="1" applyNumberFormat="1" applyFont="1" applyFill="1" applyBorder="1"/>
    <xf numFmtId="43" fontId="10" fillId="2" borderId="7" xfId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4" fontId="7" fillId="2" borderId="7" xfId="1" applyNumberFormat="1" applyFont="1" applyFill="1" applyBorder="1"/>
    <xf numFmtId="43" fontId="7" fillId="2" borderId="7" xfId="1" applyFont="1" applyFill="1" applyBorder="1" applyAlignment="1">
      <alignment horizontal="right" vertical="center"/>
    </xf>
    <xf numFmtId="4" fontId="7" fillId="2" borderId="7" xfId="1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4" fontId="10" fillId="2" borderId="7" xfId="0" applyNumberFormat="1" applyFont="1" applyFill="1" applyBorder="1" applyAlignment="1">
      <alignment horizontal="right" vertical="center"/>
    </xf>
    <xf numFmtId="49" fontId="10" fillId="2" borderId="7" xfId="0" applyNumberFormat="1" applyFont="1" applyFill="1" applyBorder="1" applyAlignment="1">
      <alignment horizontal="center" vertical="top"/>
    </xf>
    <xf numFmtId="4" fontId="10" fillId="2" borderId="7" xfId="1" applyNumberFormat="1" applyFont="1" applyFill="1" applyBorder="1" applyAlignment="1"/>
    <xf numFmtId="4" fontId="7" fillId="2" borderId="7" xfId="1" applyNumberFormat="1" applyFont="1" applyFill="1" applyBorder="1" applyAlignment="1"/>
    <xf numFmtId="4" fontId="10" fillId="2" borderId="7" xfId="1" applyNumberFormat="1" applyFont="1" applyFill="1" applyBorder="1" applyAlignment="1">
      <alignment horizontal="right"/>
    </xf>
    <xf numFmtId="14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14" fontId="7" fillId="2" borderId="7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4" fontId="1" fillId="2" borderId="0" xfId="1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64" fontId="10" fillId="2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right"/>
    </xf>
    <xf numFmtId="44" fontId="7" fillId="2" borderId="7" xfId="2" applyFont="1" applyFill="1" applyBorder="1" applyAlignment="1">
      <alignment horizontal="right" vertical="center"/>
    </xf>
    <xf numFmtId="39" fontId="7" fillId="2" borderId="0" xfId="1" applyNumberFormat="1" applyFont="1" applyFill="1" applyAlignment="1">
      <alignment vertical="center"/>
    </xf>
    <xf numFmtId="39" fontId="7" fillId="2" borderId="7" xfId="1" applyNumberFormat="1" applyFont="1" applyFill="1" applyBorder="1" applyAlignment="1">
      <alignment vertical="center"/>
    </xf>
    <xf numFmtId="39" fontId="10" fillId="2" borderId="7" xfId="1" applyNumberFormat="1" applyFont="1" applyFill="1" applyBorder="1" applyAlignment="1">
      <alignment horizontal="right" vertical="center"/>
    </xf>
    <xf numFmtId="164" fontId="9" fillId="2" borderId="6" xfId="0" applyNumberFormat="1" applyFont="1" applyFill="1" applyBorder="1" applyAlignment="1">
      <alignment horizontal="right" vertic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vertical="center"/>
    </xf>
    <xf numFmtId="164" fontId="9" fillId="2" borderId="7" xfId="0" applyNumberFormat="1" applyFont="1" applyFill="1" applyBorder="1" applyAlignment="1">
      <alignment horizontal="right" vertical="center"/>
    </xf>
    <xf numFmtId="4" fontId="9" fillId="2" borderId="7" xfId="0" applyNumberFormat="1" applyFont="1" applyFill="1" applyBorder="1" applyAlignment="1">
      <alignment horizontal="right" vertical="center"/>
    </xf>
    <xf numFmtId="40" fontId="17" fillId="0" borderId="7" xfId="1" applyNumberFormat="1" applyFont="1" applyBorder="1"/>
    <xf numFmtId="49" fontId="17" fillId="2" borderId="7" xfId="0" applyNumberFormat="1" applyFont="1" applyFill="1" applyBorder="1"/>
    <xf numFmtId="14" fontId="16" fillId="2" borderId="7" xfId="0" applyNumberFormat="1" applyFont="1" applyFill="1" applyBorder="1" applyAlignment="1">
      <alignment horizontal="center"/>
    </xf>
    <xf numFmtId="14" fontId="18" fillId="2" borderId="7" xfId="0" applyNumberFormat="1" applyFont="1" applyFill="1" applyBorder="1" applyAlignment="1">
      <alignment horizontal="center"/>
    </xf>
    <xf numFmtId="49" fontId="18" fillId="2" borderId="7" xfId="0" applyNumberFormat="1" applyFont="1" applyFill="1" applyBorder="1"/>
    <xf numFmtId="40" fontId="18" fillId="0" borderId="7" xfId="1" applyNumberFormat="1" applyFont="1" applyBorder="1"/>
    <xf numFmtId="0" fontId="18" fillId="2" borderId="7" xfId="0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right" vertical="center"/>
    </xf>
    <xf numFmtId="2" fontId="18" fillId="2" borderId="7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/>
    </xf>
    <xf numFmtId="40" fontId="17" fillId="2" borderId="7" xfId="1" applyNumberFormat="1" applyFont="1" applyFill="1" applyBorder="1"/>
    <xf numFmtId="40" fontId="18" fillId="2" borderId="7" xfId="1" applyNumberFormat="1" applyFont="1" applyFill="1" applyBorder="1"/>
    <xf numFmtId="40" fontId="19" fillId="2" borderId="7" xfId="1" applyNumberFormat="1" applyFont="1" applyFill="1" applyBorder="1"/>
    <xf numFmtId="4" fontId="8" fillId="2" borderId="7" xfId="0" applyNumberFormat="1" applyFont="1" applyFill="1" applyBorder="1" applyAlignment="1">
      <alignment horizontal="right" vertical="center"/>
    </xf>
    <xf numFmtId="14" fontId="18" fillId="0" borderId="7" xfId="0" applyNumberFormat="1" applyFont="1" applyBorder="1" applyAlignment="1">
      <alignment horizontal="center"/>
    </xf>
    <xf numFmtId="49" fontId="18" fillId="0" borderId="7" xfId="0" applyNumberFormat="1" applyFont="1" applyBorder="1"/>
    <xf numFmtId="40" fontId="17" fillId="0" borderId="0" xfId="1" applyNumberFormat="1" applyFont="1" applyBorder="1"/>
    <xf numFmtId="14" fontId="10" fillId="2" borderId="1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right" vertical="center"/>
    </xf>
    <xf numFmtId="4" fontId="7" fillId="2" borderId="11" xfId="1" applyNumberFormat="1" applyFont="1" applyFill="1" applyBorder="1"/>
    <xf numFmtId="43" fontId="7" fillId="2" borderId="11" xfId="1" applyFont="1" applyFill="1" applyBorder="1" applyAlignment="1">
      <alignment horizontal="right" vertical="center"/>
    </xf>
    <xf numFmtId="14" fontId="10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right" vertical="center"/>
    </xf>
    <xf numFmtId="4" fontId="7" fillId="2" borderId="12" xfId="1" applyNumberFormat="1" applyFont="1" applyFill="1" applyBorder="1"/>
    <xf numFmtId="43" fontId="7" fillId="2" borderId="12" xfId="1" applyFont="1" applyFill="1" applyBorder="1" applyAlignment="1">
      <alignment horizontal="right" vertical="center"/>
    </xf>
    <xf numFmtId="164" fontId="10" fillId="2" borderId="13" xfId="0" applyNumberFormat="1" applyFont="1" applyFill="1" applyBorder="1" applyAlignment="1">
      <alignment horizontal="right" vertical="center"/>
    </xf>
    <xf numFmtId="40" fontId="19" fillId="0" borderId="7" xfId="1" applyNumberFormat="1" applyFont="1" applyBorder="1"/>
    <xf numFmtId="0" fontId="18" fillId="0" borderId="7" xfId="0" applyFont="1" applyBorder="1"/>
    <xf numFmtId="40" fontId="18" fillId="2" borderId="7" xfId="1" applyNumberFormat="1" applyFont="1" applyFill="1" applyBorder="1" applyAlignment="1"/>
    <xf numFmtId="39" fontId="7" fillId="2" borderId="7" xfId="1" applyNumberFormat="1" applyFont="1" applyFill="1" applyBorder="1" applyAlignment="1">
      <alignment horizontal="right" vertical="center"/>
    </xf>
    <xf numFmtId="14" fontId="18" fillId="0" borderId="9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 vertical="top"/>
    </xf>
    <xf numFmtId="40" fontId="18" fillId="0" borderId="7" xfId="1" applyNumberFormat="1" applyFont="1" applyBorder="1" applyAlignment="1">
      <alignment horizontal="right"/>
    </xf>
    <xf numFmtId="49" fontId="18" fillId="2" borderId="7" xfId="0" applyNumberFormat="1" applyFont="1" applyFill="1" applyBorder="1" applyAlignment="1">
      <alignment horizontal="center"/>
    </xf>
    <xf numFmtId="49" fontId="18" fillId="2" borderId="7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49" fontId="17" fillId="2" borderId="7" xfId="0" applyNumberFormat="1" applyFont="1" applyFill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top"/>
    </xf>
    <xf numFmtId="14" fontId="18" fillId="0" borderId="7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/>
    </xf>
    <xf numFmtId="2" fontId="10" fillId="2" borderId="7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/>
    </xf>
    <xf numFmtId="40" fontId="18" fillId="2" borderId="7" xfId="1" applyNumberFormat="1" applyFont="1" applyFill="1" applyBorder="1" applyAlignment="1">
      <alignment horizontal="right" vertical="center"/>
    </xf>
    <xf numFmtId="4" fontId="7" fillId="2" borderId="0" xfId="1" applyNumberFormat="1" applyFont="1" applyFill="1" applyBorder="1"/>
    <xf numFmtId="164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/>
    </xf>
    <xf numFmtId="4" fontId="7" fillId="2" borderId="13" xfId="1" applyNumberFormat="1" applyFont="1" applyFill="1" applyBorder="1"/>
    <xf numFmtId="164" fontId="10" fillId="2" borderId="1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right" vertical="center"/>
    </xf>
    <xf numFmtId="4" fontId="10" fillId="2" borderId="11" xfId="1" applyNumberFormat="1" applyFont="1" applyFill="1" applyBorder="1"/>
    <xf numFmtId="0" fontId="10" fillId="2" borderId="11" xfId="0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/>
    </xf>
    <xf numFmtId="43" fontId="23" fillId="2" borderId="7" xfId="1" applyFont="1" applyFill="1" applyBorder="1" applyAlignment="1">
      <alignment horizontal="center"/>
    </xf>
    <xf numFmtId="43" fontId="18" fillId="2" borderId="7" xfId="1" applyFont="1" applyFill="1" applyBorder="1" applyAlignment="1">
      <alignment horizontal="center"/>
    </xf>
    <xf numFmtId="40" fontId="18" fillId="2" borderId="7" xfId="1" applyNumberFormat="1" applyFont="1" applyFill="1" applyBorder="1" applyAlignment="1">
      <alignment horizontal="right"/>
    </xf>
    <xf numFmtId="43" fontId="10" fillId="2" borderId="7" xfId="1" applyFont="1" applyFill="1" applyBorder="1"/>
    <xf numFmtId="14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/>
    <xf numFmtId="0" fontId="9" fillId="2" borderId="7" xfId="0" applyFont="1" applyFill="1" applyBorder="1" applyAlignment="1">
      <alignment vertical="center" wrapText="1"/>
    </xf>
    <xf numFmtId="4" fontId="1" fillId="2" borderId="7" xfId="1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4" fontId="24" fillId="2" borderId="7" xfId="1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4" fontId="19" fillId="2" borderId="7" xfId="0" applyNumberFormat="1" applyFont="1" applyFill="1" applyBorder="1" applyAlignment="1">
      <alignment horizontal="right" vertical="center"/>
    </xf>
    <xf numFmtId="164" fontId="18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64" fontId="19" fillId="2" borderId="7" xfId="0" applyNumberFormat="1" applyFont="1" applyFill="1" applyBorder="1" applyAlignment="1">
      <alignment horizontal="right" vertical="center"/>
    </xf>
    <xf numFmtId="4" fontId="18" fillId="2" borderId="7" xfId="0" applyNumberFormat="1" applyFont="1" applyFill="1" applyBorder="1" applyAlignment="1">
      <alignment horizontal="right" vertical="center"/>
    </xf>
    <xf numFmtId="49" fontId="17" fillId="2" borderId="10" xfId="0" applyNumberFormat="1" applyFont="1" applyFill="1" applyBorder="1"/>
    <xf numFmtId="49" fontId="22" fillId="0" borderId="10" xfId="0" applyNumberFormat="1" applyFont="1" applyBorder="1" applyAlignment="1">
      <alignment horizontal="center"/>
    </xf>
    <xf numFmtId="40" fontId="18" fillId="0" borderId="7" xfId="1" applyNumberFormat="1" applyFont="1" applyBorder="1" applyAlignment="1"/>
    <xf numFmtId="164" fontId="10" fillId="2" borderId="7" xfId="0" applyNumberFormat="1" applyFont="1" applyFill="1" applyBorder="1" applyAlignment="1">
      <alignment vertical="center"/>
    </xf>
    <xf numFmtId="43" fontId="10" fillId="2" borderId="7" xfId="1" applyFont="1" applyFill="1" applyBorder="1" applyAlignment="1">
      <alignment vertical="center"/>
    </xf>
    <xf numFmtId="0" fontId="18" fillId="0" borderId="7" xfId="0" applyFont="1" applyBorder="1" applyAlignment="1">
      <alignment horizontal="center"/>
    </xf>
    <xf numFmtId="4" fontId="9" fillId="2" borderId="5" xfId="0" applyNumberFormat="1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95250</xdr:rowOff>
    </xdr:from>
    <xdr:to>
      <xdr:col>3</xdr:col>
      <xdr:colOff>1174750</xdr:colOff>
      <xdr:row>9</xdr:row>
      <xdr:rowOff>53067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C98636D-BC21-4FFF-B385-32E791DF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14475"/>
          <a:ext cx="2676525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Y641"/>
  <sheetViews>
    <sheetView tabSelected="1" view="pageBreakPreview" topLeftCell="D1" zoomScale="70" zoomScaleNormal="70" zoomScaleSheetLayoutView="70" workbookViewId="0">
      <selection activeCell="H1" sqref="H1"/>
    </sheetView>
  </sheetViews>
  <sheetFormatPr baseColWidth="10" defaultColWidth="9.140625" defaultRowHeight="12.75" x14ac:dyDescent="0.25"/>
  <cols>
    <col min="1" max="1" width="7.28515625" style="1" customWidth="1"/>
    <col min="2" max="2" width="5" style="1" customWidth="1"/>
    <col min="3" max="3" width="22" style="2" customWidth="1"/>
    <col min="4" max="4" width="50.42578125" style="1" customWidth="1"/>
    <col min="5" max="5" width="45.85546875" style="4" customWidth="1"/>
    <col min="6" max="6" width="40.85546875" style="4" customWidth="1"/>
    <col min="7" max="7" width="2.85546875" style="1" hidden="1" customWidth="1"/>
    <col min="8" max="8" width="30.140625" style="6" bestFit="1" customWidth="1"/>
    <col min="9" max="9" width="13.140625" style="7" hidden="1" customWidth="1"/>
    <col min="10" max="10" width="16.5703125" style="7" customWidth="1"/>
    <col min="11" max="11" width="22.5703125" style="7" customWidth="1"/>
    <col min="12" max="12" width="25.42578125" style="7" customWidth="1"/>
    <col min="13" max="13" width="16" style="7" customWidth="1"/>
    <col min="14" max="14" width="24" style="1" bestFit="1" customWidth="1"/>
    <col min="15" max="15" width="23.28515625" style="1" bestFit="1" customWidth="1"/>
    <col min="16" max="256" width="9.140625" style="1"/>
    <col min="257" max="257" width="7.28515625" style="1" customWidth="1"/>
    <col min="258" max="258" width="5" style="1" customWidth="1"/>
    <col min="259" max="259" width="23.85546875" style="1" customWidth="1"/>
    <col min="260" max="260" width="52.7109375" style="1" customWidth="1"/>
    <col min="261" max="261" width="52.85546875" style="1" bestFit="1" customWidth="1"/>
    <col min="262" max="262" width="52" style="1" customWidth="1"/>
    <col min="263" max="263" width="0" style="1" hidden="1" customWidth="1"/>
    <col min="264" max="264" width="33.7109375" style="1" customWidth="1"/>
    <col min="265" max="265" width="0" style="1" hidden="1" customWidth="1"/>
    <col min="266" max="266" width="25" style="1" customWidth="1"/>
    <col min="267" max="267" width="24.42578125" style="1" bestFit="1" customWidth="1"/>
    <col min="268" max="268" width="39.140625" style="1" bestFit="1" customWidth="1"/>
    <col min="269" max="269" width="13.7109375" style="1" customWidth="1"/>
    <col min="270" max="270" width="24" style="1" bestFit="1" customWidth="1"/>
    <col min="271" max="271" width="23.28515625" style="1" bestFit="1" customWidth="1"/>
    <col min="272" max="512" width="9.140625" style="1"/>
    <col min="513" max="513" width="7.28515625" style="1" customWidth="1"/>
    <col min="514" max="514" width="5" style="1" customWidth="1"/>
    <col min="515" max="515" width="23.85546875" style="1" customWidth="1"/>
    <col min="516" max="516" width="52.7109375" style="1" customWidth="1"/>
    <col min="517" max="517" width="52.85546875" style="1" bestFit="1" customWidth="1"/>
    <col min="518" max="518" width="52" style="1" customWidth="1"/>
    <col min="519" max="519" width="0" style="1" hidden="1" customWidth="1"/>
    <col min="520" max="520" width="33.7109375" style="1" customWidth="1"/>
    <col min="521" max="521" width="0" style="1" hidden="1" customWidth="1"/>
    <col min="522" max="522" width="25" style="1" customWidth="1"/>
    <col min="523" max="523" width="24.42578125" style="1" bestFit="1" customWidth="1"/>
    <col min="524" max="524" width="39.140625" style="1" bestFit="1" customWidth="1"/>
    <col min="525" max="525" width="13.7109375" style="1" customWidth="1"/>
    <col min="526" max="526" width="24" style="1" bestFit="1" customWidth="1"/>
    <col min="527" max="527" width="23.28515625" style="1" bestFit="1" customWidth="1"/>
    <col min="528" max="768" width="9.140625" style="1"/>
    <col min="769" max="769" width="7.28515625" style="1" customWidth="1"/>
    <col min="770" max="770" width="5" style="1" customWidth="1"/>
    <col min="771" max="771" width="23.85546875" style="1" customWidth="1"/>
    <col min="772" max="772" width="52.7109375" style="1" customWidth="1"/>
    <col min="773" max="773" width="52.85546875" style="1" bestFit="1" customWidth="1"/>
    <col min="774" max="774" width="52" style="1" customWidth="1"/>
    <col min="775" max="775" width="0" style="1" hidden="1" customWidth="1"/>
    <col min="776" max="776" width="33.7109375" style="1" customWidth="1"/>
    <col min="777" max="777" width="0" style="1" hidden="1" customWidth="1"/>
    <col min="778" max="778" width="25" style="1" customWidth="1"/>
    <col min="779" max="779" width="24.42578125" style="1" bestFit="1" customWidth="1"/>
    <col min="780" max="780" width="39.140625" style="1" bestFit="1" customWidth="1"/>
    <col min="781" max="781" width="13.7109375" style="1" customWidth="1"/>
    <col min="782" max="782" width="24" style="1" bestFit="1" customWidth="1"/>
    <col min="783" max="783" width="23.28515625" style="1" bestFit="1" customWidth="1"/>
    <col min="784" max="1024" width="9.140625" style="1"/>
    <col min="1025" max="1025" width="7.28515625" style="1" customWidth="1"/>
    <col min="1026" max="1026" width="5" style="1" customWidth="1"/>
    <col min="1027" max="1027" width="23.85546875" style="1" customWidth="1"/>
    <col min="1028" max="1028" width="52.7109375" style="1" customWidth="1"/>
    <col min="1029" max="1029" width="52.85546875" style="1" bestFit="1" customWidth="1"/>
    <col min="1030" max="1030" width="52" style="1" customWidth="1"/>
    <col min="1031" max="1031" width="0" style="1" hidden="1" customWidth="1"/>
    <col min="1032" max="1032" width="33.7109375" style="1" customWidth="1"/>
    <col min="1033" max="1033" width="0" style="1" hidden="1" customWidth="1"/>
    <col min="1034" max="1034" width="25" style="1" customWidth="1"/>
    <col min="1035" max="1035" width="24.42578125" style="1" bestFit="1" customWidth="1"/>
    <col min="1036" max="1036" width="39.140625" style="1" bestFit="1" customWidth="1"/>
    <col min="1037" max="1037" width="13.7109375" style="1" customWidth="1"/>
    <col min="1038" max="1038" width="24" style="1" bestFit="1" customWidth="1"/>
    <col min="1039" max="1039" width="23.28515625" style="1" bestFit="1" customWidth="1"/>
    <col min="1040" max="1280" width="9.140625" style="1"/>
    <col min="1281" max="1281" width="7.28515625" style="1" customWidth="1"/>
    <col min="1282" max="1282" width="5" style="1" customWidth="1"/>
    <col min="1283" max="1283" width="23.85546875" style="1" customWidth="1"/>
    <col min="1284" max="1284" width="52.7109375" style="1" customWidth="1"/>
    <col min="1285" max="1285" width="52.85546875" style="1" bestFit="1" customWidth="1"/>
    <col min="1286" max="1286" width="52" style="1" customWidth="1"/>
    <col min="1287" max="1287" width="0" style="1" hidden="1" customWidth="1"/>
    <col min="1288" max="1288" width="33.7109375" style="1" customWidth="1"/>
    <col min="1289" max="1289" width="0" style="1" hidden="1" customWidth="1"/>
    <col min="1290" max="1290" width="25" style="1" customWidth="1"/>
    <col min="1291" max="1291" width="24.42578125" style="1" bestFit="1" customWidth="1"/>
    <col min="1292" max="1292" width="39.140625" style="1" bestFit="1" customWidth="1"/>
    <col min="1293" max="1293" width="13.7109375" style="1" customWidth="1"/>
    <col min="1294" max="1294" width="24" style="1" bestFit="1" customWidth="1"/>
    <col min="1295" max="1295" width="23.28515625" style="1" bestFit="1" customWidth="1"/>
    <col min="1296" max="1536" width="9.140625" style="1"/>
    <col min="1537" max="1537" width="7.28515625" style="1" customWidth="1"/>
    <col min="1538" max="1538" width="5" style="1" customWidth="1"/>
    <col min="1539" max="1539" width="23.85546875" style="1" customWidth="1"/>
    <col min="1540" max="1540" width="52.7109375" style="1" customWidth="1"/>
    <col min="1541" max="1541" width="52.85546875" style="1" bestFit="1" customWidth="1"/>
    <col min="1542" max="1542" width="52" style="1" customWidth="1"/>
    <col min="1543" max="1543" width="0" style="1" hidden="1" customWidth="1"/>
    <col min="1544" max="1544" width="33.7109375" style="1" customWidth="1"/>
    <col min="1545" max="1545" width="0" style="1" hidden="1" customWidth="1"/>
    <col min="1546" max="1546" width="25" style="1" customWidth="1"/>
    <col min="1547" max="1547" width="24.42578125" style="1" bestFit="1" customWidth="1"/>
    <col min="1548" max="1548" width="39.140625" style="1" bestFit="1" customWidth="1"/>
    <col min="1549" max="1549" width="13.7109375" style="1" customWidth="1"/>
    <col min="1550" max="1550" width="24" style="1" bestFit="1" customWidth="1"/>
    <col min="1551" max="1551" width="23.28515625" style="1" bestFit="1" customWidth="1"/>
    <col min="1552" max="1792" width="9.140625" style="1"/>
    <col min="1793" max="1793" width="7.28515625" style="1" customWidth="1"/>
    <col min="1794" max="1794" width="5" style="1" customWidth="1"/>
    <col min="1795" max="1795" width="23.85546875" style="1" customWidth="1"/>
    <col min="1796" max="1796" width="52.7109375" style="1" customWidth="1"/>
    <col min="1797" max="1797" width="52.85546875" style="1" bestFit="1" customWidth="1"/>
    <col min="1798" max="1798" width="52" style="1" customWidth="1"/>
    <col min="1799" max="1799" width="0" style="1" hidden="1" customWidth="1"/>
    <col min="1800" max="1800" width="33.7109375" style="1" customWidth="1"/>
    <col min="1801" max="1801" width="0" style="1" hidden="1" customWidth="1"/>
    <col min="1802" max="1802" width="25" style="1" customWidth="1"/>
    <col min="1803" max="1803" width="24.42578125" style="1" bestFit="1" customWidth="1"/>
    <col min="1804" max="1804" width="39.140625" style="1" bestFit="1" customWidth="1"/>
    <col min="1805" max="1805" width="13.7109375" style="1" customWidth="1"/>
    <col min="1806" max="1806" width="24" style="1" bestFit="1" customWidth="1"/>
    <col min="1807" max="1807" width="23.28515625" style="1" bestFit="1" customWidth="1"/>
    <col min="1808" max="2048" width="9.140625" style="1"/>
    <col min="2049" max="2049" width="7.28515625" style="1" customWidth="1"/>
    <col min="2050" max="2050" width="5" style="1" customWidth="1"/>
    <col min="2051" max="2051" width="23.85546875" style="1" customWidth="1"/>
    <col min="2052" max="2052" width="52.7109375" style="1" customWidth="1"/>
    <col min="2053" max="2053" width="52.85546875" style="1" bestFit="1" customWidth="1"/>
    <col min="2054" max="2054" width="52" style="1" customWidth="1"/>
    <col min="2055" max="2055" width="0" style="1" hidden="1" customWidth="1"/>
    <col min="2056" max="2056" width="33.7109375" style="1" customWidth="1"/>
    <col min="2057" max="2057" width="0" style="1" hidden="1" customWidth="1"/>
    <col min="2058" max="2058" width="25" style="1" customWidth="1"/>
    <col min="2059" max="2059" width="24.42578125" style="1" bestFit="1" customWidth="1"/>
    <col min="2060" max="2060" width="39.140625" style="1" bestFit="1" customWidth="1"/>
    <col min="2061" max="2061" width="13.7109375" style="1" customWidth="1"/>
    <col min="2062" max="2062" width="24" style="1" bestFit="1" customWidth="1"/>
    <col min="2063" max="2063" width="23.28515625" style="1" bestFit="1" customWidth="1"/>
    <col min="2064" max="2304" width="9.140625" style="1"/>
    <col min="2305" max="2305" width="7.28515625" style="1" customWidth="1"/>
    <col min="2306" max="2306" width="5" style="1" customWidth="1"/>
    <col min="2307" max="2307" width="23.85546875" style="1" customWidth="1"/>
    <col min="2308" max="2308" width="52.7109375" style="1" customWidth="1"/>
    <col min="2309" max="2309" width="52.85546875" style="1" bestFit="1" customWidth="1"/>
    <col min="2310" max="2310" width="52" style="1" customWidth="1"/>
    <col min="2311" max="2311" width="0" style="1" hidden="1" customWidth="1"/>
    <col min="2312" max="2312" width="33.7109375" style="1" customWidth="1"/>
    <col min="2313" max="2313" width="0" style="1" hidden="1" customWidth="1"/>
    <col min="2314" max="2314" width="25" style="1" customWidth="1"/>
    <col min="2315" max="2315" width="24.42578125" style="1" bestFit="1" customWidth="1"/>
    <col min="2316" max="2316" width="39.140625" style="1" bestFit="1" customWidth="1"/>
    <col min="2317" max="2317" width="13.7109375" style="1" customWidth="1"/>
    <col min="2318" max="2318" width="24" style="1" bestFit="1" customWidth="1"/>
    <col min="2319" max="2319" width="23.28515625" style="1" bestFit="1" customWidth="1"/>
    <col min="2320" max="2560" width="9.140625" style="1"/>
    <col min="2561" max="2561" width="7.28515625" style="1" customWidth="1"/>
    <col min="2562" max="2562" width="5" style="1" customWidth="1"/>
    <col min="2563" max="2563" width="23.85546875" style="1" customWidth="1"/>
    <col min="2564" max="2564" width="52.7109375" style="1" customWidth="1"/>
    <col min="2565" max="2565" width="52.85546875" style="1" bestFit="1" customWidth="1"/>
    <col min="2566" max="2566" width="52" style="1" customWidth="1"/>
    <col min="2567" max="2567" width="0" style="1" hidden="1" customWidth="1"/>
    <col min="2568" max="2568" width="33.7109375" style="1" customWidth="1"/>
    <col min="2569" max="2569" width="0" style="1" hidden="1" customWidth="1"/>
    <col min="2570" max="2570" width="25" style="1" customWidth="1"/>
    <col min="2571" max="2571" width="24.42578125" style="1" bestFit="1" customWidth="1"/>
    <col min="2572" max="2572" width="39.140625" style="1" bestFit="1" customWidth="1"/>
    <col min="2573" max="2573" width="13.7109375" style="1" customWidth="1"/>
    <col min="2574" max="2574" width="24" style="1" bestFit="1" customWidth="1"/>
    <col min="2575" max="2575" width="23.28515625" style="1" bestFit="1" customWidth="1"/>
    <col min="2576" max="2816" width="9.140625" style="1"/>
    <col min="2817" max="2817" width="7.28515625" style="1" customWidth="1"/>
    <col min="2818" max="2818" width="5" style="1" customWidth="1"/>
    <col min="2819" max="2819" width="23.85546875" style="1" customWidth="1"/>
    <col min="2820" max="2820" width="52.7109375" style="1" customWidth="1"/>
    <col min="2821" max="2821" width="52.85546875" style="1" bestFit="1" customWidth="1"/>
    <col min="2822" max="2822" width="52" style="1" customWidth="1"/>
    <col min="2823" max="2823" width="0" style="1" hidden="1" customWidth="1"/>
    <col min="2824" max="2824" width="33.7109375" style="1" customWidth="1"/>
    <col min="2825" max="2825" width="0" style="1" hidden="1" customWidth="1"/>
    <col min="2826" max="2826" width="25" style="1" customWidth="1"/>
    <col min="2827" max="2827" width="24.42578125" style="1" bestFit="1" customWidth="1"/>
    <col min="2828" max="2828" width="39.140625" style="1" bestFit="1" customWidth="1"/>
    <col min="2829" max="2829" width="13.7109375" style="1" customWidth="1"/>
    <col min="2830" max="2830" width="24" style="1" bestFit="1" customWidth="1"/>
    <col min="2831" max="2831" width="23.28515625" style="1" bestFit="1" customWidth="1"/>
    <col min="2832" max="3072" width="9.140625" style="1"/>
    <col min="3073" max="3073" width="7.28515625" style="1" customWidth="1"/>
    <col min="3074" max="3074" width="5" style="1" customWidth="1"/>
    <col min="3075" max="3075" width="23.85546875" style="1" customWidth="1"/>
    <col min="3076" max="3076" width="52.7109375" style="1" customWidth="1"/>
    <col min="3077" max="3077" width="52.85546875" style="1" bestFit="1" customWidth="1"/>
    <col min="3078" max="3078" width="52" style="1" customWidth="1"/>
    <col min="3079" max="3079" width="0" style="1" hidden="1" customWidth="1"/>
    <col min="3080" max="3080" width="33.7109375" style="1" customWidth="1"/>
    <col min="3081" max="3081" width="0" style="1" hidden="1" customWidth="1"/>
    <col min="3082" max="3082" width="25" style="1" customWidth="1"/>
    <col min="3083" max="3083" width="24.42578125" style="1" bestFit="1" customWidth="1"/>
    <col min="3084" max="3084" width="39.140625" style="1" bestFit="1" customWidth="1"/>
    <col min="3085" max="3085" width="13.7109375" style="1" customWidth="1"/>
    <col min="3086" max="3086" width="24" style="1" bestFit="1" customWidth="1"/>
    <col min="3087" max="3087" width="23.28515625" style="1" bestFit="1" customWidth="1"/>
    <col min="3088" max="3328" width="9.140625" style="1"/>
    <col min="3329" max="3329" width="7.28515625" style="1" customWidth="1"/>
    <col min="3330" max="3330" width="5" style="1" customWidth="1"/>
    <col min="3331" max="3331" width="23.85546875" style="1" customWidth="1"/>
    <col min="3332" max="3332" width="52.7109375" style="1" customWidth="1"/>
    <col min="3333" max="3333" width="52.85546875" style="1" bestFit="1" customWidth="1"/>
    <col min="3334" max="3334" width="52" style="1" customWidth="1"/>
    <col min="3335" max="3335" width="0" style="1" hidden="1" customWidth="1"/>
    <col min="3336" max="3336" width="33.7109375" style="1" customWidth="1"/>
    <col min="3337" max="3337" width="0" style="1" hidden="1" customWidth="1"/>
    <col min="3338" max="3338" width="25" style="1" customWidth="1"/>
    <col min="3339" max="3339" width="24.42578125" style="1" bestFit="1" customWidth="1"/>
    <col min="3340" max="3340" width="39.140625" style="1" bestFit="1" customWidth="1"/>
    <col min="3341" max="3341" width="13.7109375" style="1" customWidth="1"/>
    <col min="3342" max="3342" width="24" style="1" bestFit="1" customWidth="1"/>
    <col min="3343" max="3343" width="23.28515625" style="1" bestFit="1" customWidth="1"/>
    <col min="3344" max="3584" width="9.140625" style="1"/>
    <col min="3585" max="3585" width="7.28515625" style="1" customWidth="1"/>
    <col min="3586" max="3586" width="5" style="1" customWidth="1"/>
    <col min="3587" max="3587" width="23.85546875" style="1" customWidth="1"/>
    <col min="3588" max="3588" width="52.7109375" style="1" customWidth="1"/>
    <col min="3589" max="3589" width="52.85546875" style="1" bestFit="1" customWidth="1"/>
    <col min="3590" max="3590" width="52" style="1" customWidth="1"/>
    <col min="3591" max="3591" width="0" style="1" hidden="1" customWidth="1"/>
    <col min="3592" max="3592" width="33.7109375" style="1" customWidth="1"/>
    <col min="3593" max="3593" width="0" style="1" hidden="1" customWidth="1"/>
    <col min="3594" max="3594" width="25" style="1" customWidth="1"/>
    <col min="3595" max="3595" width="24.42578125" style="1" bestFit="1" customWidth="1"/>
    <col min="3596" max="3596" width="39.140625" style="1" bestFit="1" customWidth="1"/>
    <col min="3597" max="3597" width="13.7109375" style="1" customWidth="1"/>
    <col min="3598" max="3598" width="24" style="1" bestFit="1" customWidth="1"/>
    <col min="3599" max="3599" width="23.28515625" style="1" bestFit="1" customWidth="1"/>
    <col min="3600" max="3840" width="9.140625" style="1"/>
    <col min="3841" max="3841" width="7.28515625" style="1" customWidth="1"/>
    <col min="3842" max="3842" width="5" style="1" customWidth="1"/>
    <col min="3843" max="3843" width="23.85546875" style="1" customWidth="1"/>
    <col min="3844" max="3844" width="52.7109375" style="1" customWidth="1"/>
    <col min="3845" max="3845" width="52.85546875" style="1" bestFit="1" customWidth="1"/>
    <col min="3846" max="3846" width="52" style="1" customWidth="1"/>
    <col min="3847" max="3847" width="0" style="1" hidden="1" customWidth="1"/>
    <col min="3848" max="3848" width="33.7109375" style="1" customWidth="1"/>
    <col min="3849" max="3849" width="0" style="1" hidden="1" customWidth="1"/>
    <col min="3850" max="3850" width="25" style="1" customWidth="1"/>
    <col min="3851" max="3851" width="24.42578125" style="1" bestFit="1" customWidth="1"/>
    <col min="3852" max="3852" width="39.140625" style="1" bestFit="1" customWidth="1"/>
    <col min="3853" max="3853" width="13.7109375" style="1" customWidth="1"/>
    <col min="3854" max="3854" width="24" style="1" bestFit="1" customWidth="1"/>
    <col min="3855" max="3855" width="23.28515625" style="1" bestFit="1" customWidth="1"/>
    <col min="3856" max="4096" width="9.140625" style="1"/>
    <col min="4097" max="4097" width="7.28515625" style="1" customWidth="1"/>
    <col min="4098" max="4098" width="5" style="1" customWidth="1"/>
    <col min="4099" max="4099" width="23.85546875" style="1" customWidth="1"/>
    <col min="4100" max="4100" width="52.7109375" style="1" customWidth="1"/>
    <col min="4101" max="4101" width="52.85546875" style="1" bestFit="1" customWidth="1"/>
    <col min="4102" max="4102" width="52" style="1" customWidth="1"/>
    <col min="4103" max="4103" width="0" style="1" hidden="1" customWidth="1"/>
    <col min="4104" max="4104" width="33.7109375" style="1" customWidth="1"/>
    <col min="4105" max="4105" width="0" style="1" hidden="1" customWidth="1"/>
    <col min="4106" max="4106" width="25" style="1" customWidth="1"/>
    <col min="4107" max="4107" width="24.42578125" style="1" bestFit="1" customWidth="1"/>
    <col min="4108" max="4108" width="39.140625" style="1" bestFit="1" customWidth="1"/>
    <col min="4109" max="4109" width="13.7109375" style="1" customWidth="1"/>
    <col min="4110" max="4110" width="24" style="1" bestFit="1" customWidth="1"/>
    <col min="4111" max="4111" width="23.28515625" style="1" bestFit="1" customWidth="1"/>
    <col min="4112" max="4352" width="9.140625" style="1"/>
    <col min="4353" max="4353" width="7.28515625" style="1" customWidth="1"/>
    <col min="4354" max="4354" width="5" style="1" customWidth="1"/>
    <col min="4355" max="4355" width="23.85546875" style="1" customWidth="1"/>
    <col min="4356" max="4356" width="52.7109375" style="1" customWidth="1"/>
    <col min="4357" max="4357" width="52.85546875" style="1" bestFit="1" customWidth="1"/>
    <col min="4358" max="4358" width="52" style="1" customWidth="1"/>
    <col min="4359" max="4359" width="0" style="1" hidden="1" customWidth="1"/>
    <col min="4360" max="4360" width="33.7109375" style="1" customWidth="1"/>
    <col min="4361" max="4361" width="0" style="1" hidden="1" customWidth="1"/>
    <col min="4362" max="4362" width="25" style="1" customWidth="1"/>
    <col min="4363" max="4363" width="24.42578125" style="1" bestFit="1" customWidth="1"/>
    <col min="4364" max="4364" width="39.140625" style="1" bestFit="1" customWidth="1"/>
    <col min="4365" max="4365" width="13.7109375" style="1" customWidth="1"/>
    <col min="4366" max="4366" width="24" style="1" bestFit="1" customWidth="1"/>
    <col min="4367" max="4367" width="23.28515625" style="1" bestFit="1" customWidth="1"/>
    <col min="4368" max="4608" width="9.140625" style="1"/>
    <col min="4609" max="4609" width="7.28515625" style="1" customWidth="1"/>
    <col min="4610" max="4610" width="5" style="1" customWidth="1"/>
    <col min="4611" max="4611" width="23.85546875" style="1" customWidth="1"/>
    <col min="4612" max="4612" width="52.7109375" style="1" customWidth="1"/>
    <col min="4613" max="4613" width="52.85546875" style="1" bestFit="1" customWidth="1"/>
    <col min="4614" max="4614" width="52" style="1" customWidth="1"/>
    <col min="4615" max="4615" width="0" style="1" hidden="1" customWidth="1"/>
    <col min="4616" max="4616" width="33.7109375" style="1" customWidth="1"/>
    <col min="4617" max="4617" width="0" style="1" hidden="1" customWidth="1"/>
    <col min="4618" max="4618" width="25" style="1" customWidth="1"/>
    <col min="4619" max="4619" width="24.42578125" style="1" bestFit="1" customWidth="1"/>
    <col min="4620" max="4620" width="39.140625" style="1" bestFit="1" customWidth="1"/>
    <col min="4621" max="4621" width="13.7109375" style="1" customWidth="1"/>
    <col min="4622" max="4622" width="24" style="1" bestFit="1" customWidth="1"/>
    <col min="4623" max="4623" width="23.28515625" style="1" bestFit="1" customWidth="1"/>
    <col min="4624" max="4864" width="9.140625" style="1"/>
    <col min="4865" max="4865" width="7.28515625" style="1" customWidth="1"/>
    <col min="4866" max="4866" width="5" style="1" customWidth="1"/>
    <col min="4867" max="4867" width="23.85546875" style="1" customWidth="1"/>
    <col min="4868" max="4868" width="52.7109375" style="1" customWidth="1"/>
    <col min="4869" max="4869" width="52.85546875" style="1" bestFit="1" customWidth="1"/>
    <col min="4870" max="4870" width="52" style="1" customWidth="1"/>
    <col min="4871" max="4871" width="0" style="1" hidden="1" customWidth="1"/>
    <col min="4872" max="4872" width="33.7109375" style="1" customWidth="1"/>
    <col min="4873" max="4873" width="0" style="1" hidden="1" customWidth="1"/>
    <col min="4874" max="4874" width="25" style="1" customWidth="1"/>
    <col min="4875" max="4875" width="24.42578125" style="1" bestFit="1" customWidth="1"/>
    <col min="4876" max="4876" width="39.140625" style="1" bestFit="1" customWidth="1"/>
    <col min="4877" max="4877" width="13.7109375" style="1" customWidth="1"/>
    <col min="4878" max="4878" width="24" style="1" bestFit="1" customWidth="1"/>
    <col min="4879" max="4879" width="23.28515625" style="1" bestFit="1" customWidth="1"/>
    <col min="4880" max="5120" width="9.140625" style="1"/>
    <col min="5121" max="5121" width="7.28515625" style="1" customWidth="1"/>
    <col min="5122" max="5122" width="5" style="1" customWidth="1"/>
    <col min="5123" max="5123" width="23.85546875" style="1" customWidth="1"/>
    <col min="5124" max="5124" width="52.7109375" style="1" customWidth="1"/>
    <col min="5125" max="5125" width="52.85546875" style="1" bestFit="1" customWidth="1"/>
    <col min="5126" max="5126" width="52" style="1" customWidth="1"/>
    <col min="5127" max="5127" width="0" style="1" hidden="1" customWidth="1"/>
    <col min="5128" max="5128" width="33.7109375" style="1" customWidth="1"/>
    <col min="5129" max="5129" width="0" style="1" hidden="1" customWidth="1"/>
    <col min="5130" max="5130" width="25" style="1" customWidth="1"/>
    <col min="5131" max="5131" width="24.42578125" style="1" bestFit="1" customWidth="1"/>
    <col min="5132" max="5132" width="39.140625" style="1" bestFit="1" customWidth="1"/>
    <col min="5133" max="5133" width="13.7109375" style="1" customWidth="1"/>
    <col min="5134" max="5134" width="24" style="1" bestFit="1" customWidth="1"/>
    <col min="5135" max="5135" width="23.28515625" style="1" bestFit="1" customWidth="1"/>
    <col min="5136" max="5376" width="9.140625" style="1"/>
    <col min="5377" max="5377" width="7.28515625" style="1" customWidth="1"/>
    <col min="5378" max="5378" width="5" style="1" customWidth="1"/>
    <col min="5379" max="5379" width="23.85546875" style="1" customWidth="1"/>
    <col min="5380" max="5380" width="52.7109375" style="1" customWidth="1"/>
    <col min="5381" max="5381" width="52.85546875" style="1" bestFit="1" customWidth="1"/>
    <col min="5382" max="5382" width="52" style="1" customWidth="1"/>
    <col min="5383" max="5383" width="0" style="1" hidden="1" customWidth="1"/>
    <col min="5384" max="5384" width="33.7109375" style="1" customWidth="1"/>
    <col min="5385" max="5385" width="0" style="1" hidden="1" customWidth="1"/>
    <col min="5386" max="5386" width="25" style="1" customWidth="1"/>
    <col min="5387" max="5387" width="24.42578125" style="1" bestFit="1" customWidth="1"/>
    <col min="5388" max="5388" width="39.140625" style="1" bestFit="1" customWidth="1"/>
    <col min="5389" max="5389" width="13.7109375" style="1" customWidth="1"/>
    <col min="5390" max="5390" width="24" style="1" bestFit="1" customWidth="1"/>
    <col min="5391" max="5391" width="23.28515625" style="1" bestFit="1" customWidth="1"/>
    <col min="5392" max="5632" width="9.140625" style="1"/>
    <col min="5633" max="5633" width="7.28515625" style="1" customWidth="1"/>
    <col min="5634" max="5634" width="5" style="1" customWidth="1"/>
    <col min="5635" max="5635" width="23.85546875" style="1" customWidth="1"/>
    <col min="5636" max="5636" width="52.7109375" style="1" customWidth="1"/>
    <col min="5637" max="5637" width="52.85546875" style="1" bestFit="1" customWidth="1"/>
    <col min="5638" max="5638" width="52" style="1" customWidth="1"/>
    <col min="5639" max="5639" width="0" style="1" hidden="1" customWidth="1"/>
    <col min="5640" max="5640" width="33.7109375" style="1" customWidth="1"/>
    <col min="5641" max="5641" width="0" style="1" hidden="1" customWidth="1"/>
    <col min="5642" max="5642" width="25" style="1" customWidth="1"/>
    <col min="5643" max="5643" width="24.42578125" style="1" bestFit="1" customWidth="1"/>
    <col min="5644" max="5644" width="39.140625" style="1" bestFit="1" customWidth="1"/>
    <col min="5645" max="5645" width="13.7109375" style="1" customWidth="1"/>
    <col min="5646" max="5646" width="24" style="1" bestFit="1" customWidth="1"/>
    <col min="5647" max="5647" width="23.28515625" style="1" bestFit="1" customWidth="1"/>
    <col min="5648" max="5888" width="9.140625" style="1"/>
    <col min="5889" max="5889" width="7.28515625" style="1" customWidth="1"/>
    <col min="5890" max="5890" width="5" style="1" customWidth="1"/>
    <col min="5891" max="5891" width="23.85546875" style="1" customWidth="1"/>
    <col min="5892" max="5892" width="52.7109375" style="1" customWidth="1"/>
    <col min="5893" max="5893" width="52.85546875" style="1" bestFit="1" customWidth="1"/>
    <col min="5894" max="5894" width="52" style="1" customWidth="1"/>
    <col min="5895" max="5895" width="0" style="1" hidden="1" customWidth="1"/>
    <col min="5896" max="5896" width="33.7109375" style="1" customWidth="1"/>
    <col min="5897" max="5897" width="0" style="1" hidden="1" customWidth="1"/>
    <col min="5898" max="5898" width="25" style="1" customWidth="1"/>
    <col min="5899" max="5899" width="24.42578125" style="1" bestFit="1" customWidth="1"/>
    <col min="5900" max="5900" width="39.140625" style="1" bestFit="1" customWidth="1"/>
    <col min="5901" max="5901" width="13.7109375" style="1" customWidth="1"/>
    <col min="5902" max="5902" width="24" style="1" bestFit="1" customWidth="1"/>
    <col min="5903" max="5903" width="23.28515625" style="1" bestFit="1" customWidth="1"/>
    <col min="5904" max="6144" width="9.140625" style="1"/>
    <col min="6145" max="6145" width="7.28515625" style="1" customWidth="1"/>
    <col min="6146" max="6146" width="5" style="1" customWidth="1"/>
    <col min="6147" max="6147" width="23.85546875" style="1" customWidth="1"/>
    <col min="6148" max="6148" width="52.7109375" style="1" customWidth="1"/>
    <col min="6149" max="6149" width="52.85546875" style="1" bestFit="1" customWidth="1"/>
    <col min="6150" max="6150" width="52" style="1" customWidth="1"/>
    <col min="6151" max="6151" width="0" style="1" hidden="1" customWidth="1"/>
    <col min="6152" max="6152" width="33.7109375" style="1" customWidth="1"/>
    <col min="6153" max="6153" width="0" style="1" hidden="1" customWidth="1"/>
    <col min="6154" max="6154" width="25" style="1" customWidth="1"/>
    <col min="6155" max="6155" width="24.42578125" style="1" bestFit="1" customWidth="1"/>
    <col min="6156" max="6156" width="39.140625" style="1" bestFit="1" customWidth="1"/>
    <col min="6157" max="6157" width="13.7109375" style="1" customWidth="1"/>
    <col min="6158" max="6158" width="24" style="1" bestFit="1" customWidth="1"/>
    <col min="6159" max="6159" width="23.28515625" style="1" bestFit="1" customWidth="1"/>
    <col min="6160" max="6400" width="9.140625" style="1"/>
    <col min="6401" max="6401" width="7.28515625" style="1" customWidth="1"/>
    <col min="6402" max="6402" width="5" style="1" customWidth="1"/>
    <col min="6403" max="6403" width="23.85546875" style="1" customWidth="1"/>
    <col min="6404" max="6404" width="52.7109375" style="1" customWidth="1"/>
    <col min="6405" max="6405" width="52.85546875" style="1" bestFit="1" customWidth="1"/>
    <col min="6406" max="6406" width="52" style="1" customWidth="1"/>
    <col min="6407" max="6407" width="0" style="1" hidden="1" customWidth="1"/>
    <col min="6408" max="6408" width="33.7109375" style="1" customWidth="1"/>
    <col min="6409" max="6409" width="0" style="1" hidden="1" customWidth="1"/>
    <col min="6410" max="6410" width="25" style="1" customWidth="1"/>
    <col min="6411" max="6411" width="24.42578125" style="1" bestFit="1" customWidth="1"/>
    <col min="6412" max="6412" width="39.140625" style="1" bestFit="1" customWidth="1"/>
    <col min="6413" max="6413" width="13.7109375" style="1" customWidth="1"/>
    <col min="6414" max="6414" width="24" style="1" bestFit="1" customWidth="1"/>
    <col min="6415" max="6415" width="23.28515625" style="1" bestFit="1" customWidth="1"/>
    <col min="6416" max="6656" width="9.140625" style="1"/>
    <col min="6657" max="6657" width="7.28515625" style="1" customWidth="1"/>
    <col min="6658" max="6658" width="5" style="1" customWidth="1"/>
    <col min="6659" max="6659" width="23.85546875" style="1" customWidth="1"/>
    <col min="6660" max="6660" width="52.7109375" style="1" customWidth="1"/>
    <col min="6661" max="6661" width="52.85546875" style="1" bestFit="1" customWidth="1"/>
    <col min="6662" max="6662" width="52" style="1" customWidth="1"/>
    <col min="6663" max="6663" width="0" style="1" hidden="1" customWidth="1"/>
    <col min="6664" max="6664" width="33.7109375" style="1" customWidth="1"/>
    <col min="6665" max="6665" width="0" style="1" hidden="1" customWidth="1"/>
    <col min="6666" max="6666" width="25" style="1" customWidth="1"/>
    <col min="6667" max="6667" width="24.42578125" style="1" bestFit="1" customWidth="1"/>
    <col min="6668" max="6668" width="39.140625" style="1" bestFit="1" customWidth="1"/>
    <col min="6669" max="6669" width="13.7109375" style="1" customWidth="1"/>
    <col min="6670" max="6670" width="24" style="1" bestFit="1" customWidth="1"/>
    <col min="6671" max="6671" width="23.28515625" style="1" bestFit="1" customWidth="1"/>
    <col min="6672" max="6912" width="9.140625" style="1"/>
    <col min="6913" max="6913" width="7.28515625" style="1" customWidth="1"/>
    <col min="6914" max="6914" width="5" style="1" customWidth="1"/>
    <col min="6915" max="6915" width="23.85546875" style="1" customWidth="1"/>
    <col min="6916" max="6916" width="52.7109375" style="1" customWidth="1"/>
    <col min="6917" max="6917" width="52.85546875" style="1" bestFit="1" customWidth="1"/>
    <col min="6918" max="6918" width="52" style="1" customWidth="1"/>
    <col min="6919" max="6919" width="0" style="1" hidden="1" customWidth="1"/>
    <col min="6920" max="6920" width="33.7109375" style="1" customWidth="1"/>
    <col min="6921" max="6921" width="0" style="1" hidden="1" customWidth="1"/>
    <col min="6922" max="6922" width="25" style="1" customWidth="1"/>
    <col min="6923" max="6923" width="24.42578125" style="1" bestFit="1" customWidth="1"/>
    <col min="6924" max="6924" width="39.140625" style="1" bestFit="1" customWidth="1"/>
    <col min="6925" max="6925" width="13.7109375" style="1" customWidth="1"/>
    <col min="6926" max="6926" width="24" style="1" bestFit="1" customWidth="1"/>
    <col min="6927" max="6927" width="23.28515625" style="1" bestFit="1" customWidth="1"/>
    <col min="6928" max="7168" width="9.140625" style="1"/>
    <col min="7169" max="7169" width="7.28515625" style="1" customWidth="1"/>
    <col min="7170" max="7170" width="5" style="1" customWidth="1"/>
    <col min="7171" max="7171" width="23.85546875" style="1" customWidth="1"/>
    <col min="7172" max="7172" width="52.7109375" style="1" customWidth="1"/>
    <col min="7173" max="7173" width="52.85546875" style="1" bestFit="1" customWidth="1"/>
    <col min="7174" max="7174" width="52" style="1" customWidth="1"/>
    <col min="7175" max="7175" width="0" style="1" hidden="1" customWidth="1"/>
    <col min="7176" max="7176" width="33.7109375" style="1" customWidth="1"/>
    <col min="7177" max="7177" width="0" style="1" hidden="1" customWidth="1"/>
    <col min="7178" max="7178" width="25" style="1" customWidth="1"/>
    <col min="7179" max="7179" width="24.42578125" style="1" bestFit="1" customWidth="1"/>
    <col min="7180" max="7180" width="39.140625" style="1" bestFit="1" customWidth="1"/>
    <col min="7181" max="7181" width="13.7109375" style="1" customWidth="1"/>
    <col min="7182" max="7182" width="24" style="1" bestFit="1" customWidth="1"/>
    <col min="7183" max="7183" width="23.28515625" style="1" bestFit="1" customWidth="1"/>
    <col min="7184" max="7424" width="9.140625" style="1"/>
    <col min="7425" max="7425" width="7.28515625" style="1" customWidth="1"/>
    <col min="7426" max="7426" width="5" style="1" customWidth="1"/>
    <col min="7427" max="7427" width="23.85546875" style="1" customWidth="1"/>
    <col min="7428" max="7428" width="52.7109375" style="1" customWidth="1"/>
    <col min="7429" max="7429" width="52.85546875" style="1" bestFit="1" customWidth="1"/>
    <col min="7430" max="7430" width="52" style="1" customWidth="1"/>
    <col min="7431" max="7431" width="0" style="1" hidden="1" customWidth="1"/>
    <col min="7432" max="7432" width="33.7109375" style="1" customWidth="1"/>
    <col min="7433" max="7433" width="0" style="1" hidden="1" customWidth="1"/>
    <col min="7434" max="7434" width="25" style="1" customWidth="1"/>
    <col min="7435" max="7435" width="24.42578125" style="1" bestFit="1" customWidth="1"/>
    <col min="7436" max="7436" width="39.140625" style="1" bestFit="1" customWidth="1"/>
    <col min="7437" max="7437" width="13.7109375" style="1" customWidth="1"/>
    <col min="7438" max="7438" width="24" style="1" bestFit="1" customWidth="1"/>
    <col min="7439" max="7439" width="23.28515625" style="1" bestFit="1" customWidth="1"/>
    <col min="7440" max="7680" width="9.140625" style="1"/>
    <col min="7681" max="7681" width="7.28515625" style="1" customWidth="1"/>
    <col min="7682" max="7682" width="5" style="1" customWidth="1"/>
    <col min="7683" max="7683" width="23.85546875" style="1" customWidth="1"/>
    <col min="7684" max="7684" width="52.7109375" style="1" customWidth="1"/>
    <col min="7685" max="7685" width="52.85546875" style="1" bestFit="1" customWidth="1"/>
    <col min="7686" max="7686" width="52" style="1" customWidth="1"/>
    <col min="7687" max="7687" width="0" style="1" hidden="1" customWidth="1"/>
    <col min="7688" max="7688" width="33.7109375" style="1" customWidth="1"/>
    <col min="7689" max="7689" width="0" style="1" hidden="1" customWidth="1"/>
    <col min="7690" max="7690" width="25" style="1" customWidth="1"/>
    <col min="7691" max="7691" width="24.42578125" style="1" bestFit="1" customWidth="1"/>
    <col min="7692" max="7692" width="39.140625" style="1" bestFit="1" customWidth="1"/>
    <col min="7693" max="7693" width="13.7109375" style="1" customWidth="1"/>
    <col min="7694" max="7694" width="24" style="1" bestFit="1" customWidth="1"/>
    <col min="7695" max="7695" width="23.28515625" style="1" bestFit="1" customWidth="1"/>
    <col min="7696" max="7936" width="9.140625" style="1"/>
    <col min="7937" max="7937" width="7.28515625" style="1" customWidth="1"/>
    <col min="7938" max="7938" width="5" style="1" customWidth="1"/>
    <col min="7939" max="7939" width="23.85546875" style="1" customWidth="1"/>
    <col min="7940" max="7940" width="52.7109375" style="1" customWidth="1"/>
    <col min="7941" max="7941" width="52.85546875" style="1" bestFit="1" customWidth="1"/>
    <col min="7942" max="7942" width="52" style="1" customWidth="1"/>
    <col min="7943" max="7943" width="0" style="1" hidden="1" customWidth="1"/>
    <col min="7944" max="7944" width="33.7109375" style="1" customWidth="1"/>
    <col min="7945" max="7945" width="0" style="1" hidden="1" customWidth="1"/>
    <col min="7946" max="7946" width="25" style="1" customWidth="1"/>
    <col min="7947" max="7947" width="24.42578125" style="1" bestFit="1" customWidth="1"/>
    <col min="7948" max="7948" width="39.140625" style="1" bestFit="1" customWidth="1"/>
    <col min="7949" max="7949" width="13.7109375" style="1" customWidth="1"/>
    <col min="7950" max="7950" width="24" style="1" bestFit="1" customWidth="1"/>
    <col min="7951" max="7951" width="23.28515625" style="1" bestFit="1" customWidth="1"/>
    <col min="7952" max="8192" width="9.140625" style="1"/>
    <col min="8193" max="8193" width="7.28515625" style="1" customWidth="1"/>
    <col min="8194" max="8194" width="5" style="1" customWidth="1"/>
    <col min="8195" max="8195" width="23.85546875" style="1" customWidth="1"/>
    <col min="8196" max="8196" width="52.7109375" style="1" customWidth="1"/>
    <col min="8197" max="8197" width="52.85546875" style="1" bestFit="1" customWidth="1"/>
    <col min="8198" max="8198" width="52" style="1" customWidth="1"/>
    <col min="8199" max="8199" width="0" style="1" hidden="1" customWidth="1"/>
    <col min="8200" max="8200" width="33.7109375" style="1" customWidth="1"/>
    <col min="8201" max="8201" width="0" style="1" hidden="1" customWidth="1"/>
    <col min="8202" max="8202" width="25" style="1" customWidth="1"/>
    <col min="8203" max="8203" width="24.42578125" style="1" bestFit="1" customWidth="1"/>
    <col min="8204" max="8204" width="39.140625" style="1" bestFit="1" customWidth="1"/>
    <col min="8205" max="8205" width="13.7109375" style="1" customWidth="1"/>
    <col min="8206" max="8206" width="24" style="1" bestFit="1" customWidth="1"/>
    <col min="8207" max="8207" width="23.28515625" style="1" bestFit="1" customWidth="1"/>
    <col min="8208" max="8448" width="9.140625" style="1"/>
    <col min="8449" max="8449" width="7.28515625" style="1" customWidth="1"/>
    <col min="8450" max="8450" width="5" style="1" customWidth="1"/>
    <col min="8451" max="8451" width="23.85546875" style="1" customWidth="1"/>
    <col min="8452" max="8452" width="52.7109375" style="1" customWidth="1"/>
    <col min="8453" max="8453" width="52.85546875" style="1" bestFit="1" customWidth="1"/>
    <col min="8454" max="8454" width="52" style="1" customWidth="1"/>
    <col min="8455" max="8455" width="0" style="1" hidden="1" customWidth="1"/>
    <col min="8456" max="8456" width="33.7109375" style="1" customWidth="1"/>
    <col min="8457" max="8457" width="0" style="1" hidden="1" customWidth="1"/>
    <col min="8458" max="8458" width="25" style="1" customWidth="1"/>
    <col min="8459" max="8459" width="24.42578125" style="1" bestFit="1" customWidth="1"/>
    <col min="8460" max="8460" width="39.140625" style="1" bestFit="1" customWidth="1"/>
    <col min="8461" max="8461" width="13.7109375" style="1" customWidth="1"/>
    <col min="8462" max="8462" width="24" style="1" bestFit="1" customWidth="1"/>
    <col min="8463" max="8463" width="23.28515625" style="1" bestFit="1" customWidth="1"/>
    <col min="8464" max="8704" width="9.140625" style="1"/>
    <col min="8705" max="8705" width="7.28515625" style="1" customWidth="1"/>
    <col min="8706" max="8706" width="5" style="1" customWidth="1"/>
    <col min="8707" max="8707" width="23.85546875" style="1" customWidth="1"/>
    <col min="8708" max="8708" width="52.7109375" style="1" customWidth="1"/>
    <col min="8709" max="8709" width="52.85546875" style="1" bestFit="1" customWidth="1"/>
    <col min="8710" max="8710" width="52" style="1" customWidth="1"/>
    <col min="8711" max="8711" width="0" style="1" hidden="1" customWidth="1"/>
    <col min="8712" max="8712" width="33.7109375" style="1" customWidth="1"/>
    <col min="8713" max="8713" width="0" style="1" hidden="1" customWidth="1"/>
    <col min="8714" max="8714" width="25" style="1" customWidth="1"/>
    <col min="8715" max="8715" width="24.42578125" style="1" bestFit="1" customWidth="1"/>
    <col min="8716" max="8716" width="39.140625" style="1" bestFit="1" customWidth="1"/>
    <col min="8717" max="8717" width="13.7109375" style="1" customWidth="1"/>
    <col min="8718" max="8718" width="24" style="1" bestFit="1" customWidth="1"/>
    <col min="8719" max="8719" width="23.28515625" style="1" bestFit="1" customWidth="1"/>
    <col min="8720" max="8960" width="9.140625" style="1"/>
    <col min="8961" max="8961" width="7.28515625" style="1" customWidth="1"/>
    <col min="8962" max="8962" width="5" style="1" customWidth="1"/>
    <col min="8963" max="8963" width="23.85546875" style="1" customWidth="1"/>
    <col min="8964" max="8964" width="52.7109375" style="1" customWidth="1"/>
    <col min="8965" max="8965" width="52.85546875" style="1" bestFit="1" customWidth="1"/>
    <col min="8966" max="8966" width="52" style="1" customWidth="1"/>
    <col min="8967" max="8967" width="0" style="1" hidden="1" customWidth="1"/>
    <col min="8968" max="8968" width="33.7109375" style="1" customWidth="1"/>
    <col min="8969" max="8969" width="0" style="1" hidden="1" customWidth="1"/>
    <col min="8970" max="8970" width="25" style="1" customWidth="1"/>
    <col min="8971" max="8971" width="24.42578125" style="1" bestFit="1" customWidth="1"/>
    <col min="8972" max="8972" width="39.140625" style="1" bestFit="1" customWidth="1"/>
    <col min="8973" max="8973" width="13.7109375" style="1" customWidth="1"/>
    <col min="8974" max="8974" width="24" style="1" bestFit="1" customWidth="1"/>
    <col min="8975" max="8975" width="23.28515625" style="1" bestFit="1" customWidth="1"/>
    <col min="8976" max="9216" width="9.140625" style="1"/>
    <col min="9217" max="9217" width="7.28515625" style="1" customWidth="1"/>
    <col min="9218" max="9218" width="5" style="1" customWidth="1"/>
    <col min="9219" max="9219" width="23.85546875" style="1" customWidth="1"/>
    <col min="9220" max="9220" width="52.7109375" style="1" customWidth="1"/>
    <col min="9221" max="9221" width="52.85546875" style="1" bestFit="1" customWidth="1"/>
    <col min="9222" max="9222" width="52" style="1" customWidth="1"/>
    <col min="9223" max="9223" width="0" style="1" hidden="1" customWidth="1"/>
    <col min="9224" max="9224" width="33.7109375" style="1" customWidth="1"/>
    <col min="9225" max="9225" width="0" style="1" hidden="1" customWidth="1"/>
    <col min="9226" max="9226" width="25" style="1" customWidth="1"/>
    <col min="9227" max="9227" width="24.42578125" style="1" bestFit="1" customWidth="1"/>
    <col min="9228" max="9228" width="39.140625" style="1" bestFit="1" customWidth="1"/>
    <col min="9229" max="9229" width="13.7109375" style="1" customWidth="1"/>
    <col min="9230" max="9230" width="24" style="1" bestFit="1" customWidth="1"/>
    <col min="9231" max="9231" width="23.28515625" style="1" bestFit="1" customWidth="1"/>
    <col min="9232" max="9472" width="9.140625" style="1"/>
    <col min="9473" max="9473" width="7.28515625" style="1" customWidth="1"/>
    <col min="9474" max="9474" width="5" style="1" customWidth="1"/>
    <col min="9475" max="9475" width="23.85546875" style="1" customWidth="1"/>
    <col min="9476" max="9476" width="52.7109375" style="1" customWidth="1"/>
    <col min="9477" max="9477" width="52.85546875" style="1" bestFit="1" customWidth="1"/>
    <col min="9478" max="9478" width="52" style="1" customWidth="1"/>
    <col min="9479" max="9479" width="0" style="1" hidden="1" customWidth="1"/>
    <col min="9480" max="9480" width="33.7109375" style="1" customWidth="1"/>
    <col min="9481" max="9481" width="0" style="1" hidden="1" customWidth="1"/>
    <col min="9482" max="9482" width="25" style="1" customWidth="1"/>
    <col min="9483" max="9483" width="24.42578125" style="1" bestFit="1" customWidth="1"/>
    <col min="9484" max="9484" width="39.140625" style="1" bestFit="1" customWidth="1"/>
    <col min="9485" max="9485" width="13.7109375" style="1" customWidth="1"/>
    <col min="9486" max="9486" width="24" style="1" bestFit="1" customWidth="1"/>
    <col min="9487" max="9487" width="23.28515625" style="1" bestFit="1" customWidth="1"/>
    <col min="9488" max="9728" width="9.140625" style="1"/>
    <col min="9729" max="9729" width="7.28515625" style="1" customWidth="1"/>
    <col min="9730" max="9730" width="5" style="1" customWidth="1"/>
    <col min="9731" max="9731" width="23.85546875" style="1" customWidth="1"/>
    <col min="9732" max="9732" width="52.7109375" style="1" customWidth="1"/>
    <col min="9733" max="9733" width="52.85546875" style="1" bestFit="1" customWidth="1"/>
    <col min="9734" max="9734" width="52" style="1" customWidth="1"/>
    <col min="9735" max="9735" width="0" style="1" hidden="1" customWidth="1"/>
    <col min="9736" max="9736" width="33.7109375" style="1" customWidth="1"/>
    <col min="9737" max="9737" width="0" style="1" hidden="1" customWidth="1"/>
    <col min="9738" max="9738" width="25" style="1" customWidth="1"/>
    <col min="9739" max="9739" width="24.42578125" style="1" bestFit="1" customWidth="1"/>
    <col min="9740" max="9740" width="39.140625" style="1" bestFit="1" customWidth="1"/>
    <col min="9741" max="9741" width="13.7109375" style="1" customWidth="1"/>
    <col min="9742" max="9742" width="24" style="1" bestFit="1" customWidth="1"/>
    <col min="9743" max="9743" width="23.28515625" style="1" bestFit="1" customWidth="1"/>
    <col min="9744" max="9984" width="9.140625" style="1"/>
    <col min="9985" max="9985" width="7.28515625" style="1" customWidth="1"/>
    <col min="9986" max="9986" width="5" style="1" customWidth="1"/>
    <col min="9987" max="9987" width="23.85546875" style="1" customWidth="1"/>
    <col min="9988" max="9988" width="52.7109375" style="1" customWidth="1"/>
    <col min="9989" max="9989" width="52.85546875" style="1" bestFit="1" customWidth="1"/>
    <col min="9990" max="9990" width="52" style="1" customWidth="1"/>
    <col min="9991" max="9991" width="0" style="1" hidden="1" customWidth="1"/>
    <col min="9992" max="9992" width="33.7109375" style="1" customWidth="1"/>
    <col min="9993" max="9993" width="0" style="1" hidden="1" customWidth="1"/>
    <col min="9994" max="9994" width="25" style="1" customWidth="1"/>
    <col min="9995" max="9995" width="24.42578125" style="1" bestFit="1" customWidth="1"/>
    <col min="9996" max="9996" width="39.140625" style="1" bestFit="1" customWidth="1"/>
    <col min="9997" max="9997" width="13.7109375" style="1" customWidth="1"/>
    <col min="9998" max="9998" width="24" style="1" bestFit="1" customWidth="1"/>
    <col min="9999" max="9999" width="23.28515625" style="1" bestFit="1" customWidth="1"/>
    <col min="10000" max="10240" width="9.140625" style="1"/>
    <col min="10241" max="10241" width="7.28515625" style="1" customWidth="1"/>
    <col min="10242" max="10242" width="5" style="1" customWidth="1"/>
    <col min="10243" max="10243" width="23.85546875" style="1" customWidth="1"/>
    <col min="10244" max="10244" width="52.7109375" style="1" customWidth="1"/>
    <col min="10245" max="10245" width="52.85546875" style="1" bestFit="1" customWidth="1"/>
    <col min="10246" max="10246" width="52" style="1" customWidth="1"/>
    <col min="10247" max="10247" width="0" style="1" hidden="1" customWidth="1"/>
    <col min="10248" max="10248" width="33.7109375" style="1" customWidth="1"/>
    <col min="10249" max="10249" width="0" style="1" hidden="1" customWidth="1"/>
    <col min="10250" max="10250" width="25" style="1" customWidth="1"/>
    <col min="10251" max="10251" width="24.42578125" style="1" bestFit="1" customWidth="1"/>
    <col min="10252" max="10252" width="39.140625" style="1" bestFit="1" customWidth="1"/>
    <col min="10253" max="10253" width="13.7109375" style="1" customWidth="1"/>
    <col min="10254" max="10254" width="24" style="1" bestFit="1" customWidth="1"/>
    <col min="10255" max="10255" width="23.28515625" style="1" bestFit="1" customWidth="1"/>
    <col min="10256" max="10496" width="9.140625" style="1"/>
    <col min="10497" max="10497" width="7.28515625" style="1" customWidth="1"/>
    <col min="10498" max="10498" width="5" style="1" customWidth="1"/>
    <col min="10499" max="10499" width="23.85546875" style="1" customWidth="1"/>
    <col min="10500" max="10500" width="52.7109375" style="1" customWidth="1"/>
    <col min="10501" max="10501" width="52.85546875" style="1" bestFit="1" customWidth="1"/>
    <col min="10502" max="10502" width="52" style="1" customWidth="1"/>
    <col min="10503" max="10503" width="0" style="1" hidden="1" customWidth="1"/>
    <col min="10504" max="10504" width="33.7109375" style="1" customWidth="1"/>
    <col min="10505" max="10505" width="0" style="1" hidden="1" customWidth="1"/>
    <col min="10506" max="10506" width="25" style="1" customWidth="1"/>
    <col min="10507" max="10507" width="24.42578125" style="1" bestFit="1" customWidth="1"/>
    <col min="10508" max="10508" width="39.140625" style="1" bestFit="1" customWidth="1"/>
    <col min="10509" max="10509" width="13.7109375" style="1" customWidth="1"/>
    <col min="10510" max="10510" width="24" style="1" bestFit="1" customWidth="1"/>
    <col min="10511" max="10511" width="23.28515625" style="1" bestFit="1" customWidth="1"/>
    <col min="10512" max="10752" width="9.140625" style="1"/>
    <col min="10753" max="10753" width="7.28515625" style="1" customWidth="1"/>
    <col min="10754" max="10754" width="5" style="1" customWidth="1"/>
    <col min="10755" max="10755" width="23.85546875" style="1" customWidth="1"/>
    <col min="10756" max="10756" width="52.7109375" style="1" customWidth="1"/>
    <col min="10757" max="10757" width="52.85546875" style="1" bestFit="1" customWidth="1"/>
    <col min="10758" max="10758" width="52" style="1" customWidth="1"/>
    <col min="10759" max="10759" width="0" style="1" hidden="1" customWidth="1"/>
    <col min="10760" max="10760" width="33.7109375" style="1" customWidth="1"/>
    <col min="10761" max="10761" width="0" style="1" hidden="1" customWidth="1"/>
    <col min="10762" max="10762" width="25" style="1" customWidth="1"/>
    <col min="10763" max="10763" width="24.42578125" style="1" bestFit="1" customWidth="1"/>
    <col min="10764" max="10764" width="39.140625" style="1" bestFit="1" customWidth="1"/>
    <col min="10765" max="10765" width="13.7109375" style="1" customWidth="1"/>
    <col min="10766" max="10766" width="24" style="1" bestFit="1" customWidth="1"/>
    <col min="10767" max="10767" width="23.28515625" style="1" bestFit="1" customWidth="1"/>
    <col min="10768" max="11008" width="9.140625" style="1"/>
    <col min="11009" max="11009" width="7.28515625" style="1" customWidth="1"/>
    <col min="11010" max="11010" width="5" style="1" customWidth="1"/>
    <col min="11011" max="11011" width="23.85546875" style="1" customWidth="1"/>
    <col min="11012" max="11012" width="52.7109375" style="1" customWidth="1"/>
    <col min="11013" max="11013" width="52.85546875" style="1" bestFit="1" customWidth="1"/>
    <col min="11014" max="11014" width="52" style="1" customWidth="1"/>
    <col min="11015" max="11015" width="0" style="1" hidden="1" customWidth="1"/>
    <col min="11016" max="11016" width="33.7109375" style="1" customWidth="1"/>
    <col min="11017" max="11017" width="0" style="1" hidden="1" customWidth="1"/>
    <col min="11018" max="11018" width="25" style="1" customWidth="1"/>
    <col min="11019" max="11019" width="24.42578125" style="1" bestFit="1" customWidth="1"/>
    <col min="11020" max="11020" width="39.140625" style="1" bestFit="1" customWidth="1"/>
    <col min="11021" max="11021" width="13.7109375" style="1" customWidth="1"/>
    <col min="11022" max="11022" width="24" style="1" bestFit="1" customWidth="1"/>
    <col min="11023" max="11023" width="23.28515625" style="1" bestFit="1" customWidth="1"/>
    <col min="11024" max="11264" width="9.140625" style="1"/>
    <col min="11265" max="11265" width="7.28515625" style="1" customWidth="1"/>
    <col min="11266" max="11266" width="5" style="1" customWidth="1"/>
    <col min="11267" max="11267" width="23.85546875" style="1" customWidth="1"/>
    <col min="11268" max="11268" width="52.7109375" style="1" customWidth="1"/>
    <col min="11269" max="11269" width="52.85546875" style="1" bestFit="1" customWidth="1"/>
    <col min="11270" max="11270" width="52" style="1" customWidth="1"/>
    <col min="11271" max="11271" width="0" style="1" hidden="1" customWidth="1"/>
    <col min="11272" max="11272" width="33.7109375" style="1" customWidth="1"/>
    <col min="11273" max="11273" width="0" style="1" hidden="1" customWidth="1"/>
    <col min="11274" max="11274" width="25" style="1" customWidth="1"/>
    <col min="11275" max="11275" width="24.42578125" style="1" bestFit="1" customWidth="1"/>
    <col min="11276" max="11276" width="39.140625" style="1" bestFit="1" customWidth="1"/>
    <col min="11277" max="11277" width="13.7109375" style="1" customWidth="1"/>
    <col min="11278" max="11278" width="24" style="1" bestFit="1" customWidth="1"/>
    <col min="11279" max="11279" width="23.28515625" style="1" bestFit="1" customWidth="1"/>
    <col min="11280" max="11520" width="9.140625" style="1"/>
    <col min="11521" max="11521" width="7.28515625" style="1" customWidth="1"/>
    <col min="11522" max="11522" width="5" style="1" customWidth="1"/>
    <col min="11523" max="11523" width="23.85546875" style="1" customWidth="1"/>
    <col min="11524" max="11524" width="52.7109375" style="1" customWidth="1"/>
    <col min="11525" max="11525" width="52.85546875" style="1" bestFit="1" customWidth="1"/>
    <col min="11526" max="11526" width="52" style="1" customWidth="1"/>
    <col min="11527" max="11527" width="0" style="1" hidden="1" customWidth="1"/>
    <col min="11528" max="11528" width="33.7109375" style="1" customWidth="1"/>
    <col min="11529" max="11529" width="0" style="1" hidden="1" customWidth="1"/>
    <col min="11530" max="11530" width="25" style="1" customWidth="1"/>
    <col min="11531" max="11531" width="24.42578125" style="1" bestFit="1" customWidth="1"/>
    <col min="11532" max="11532" width="39.140625" style="1" bestFit="1" customWidth="1"/>
    <col min="11533" max="11533" width="13.7109375" style="1" customWidth="1"/>
    <col min="11534" max="11534" width="24" style="1" bestFit="1" customWidth="1"/>
    <col min="11535" max="11535" width="23.28515625" style="1" bestFit="1" customWidth="1"/>
    <col min="11536" max="11776" width="9.140625" style="1"/>
    <col min="11777" max="11777" width="7.28515625" style="1" customWidth="1"/>
    <col min="11778" max="11778" width="5" style="1" customWidth="1"/>
    <col min="11779" max="11779" width="23.85546875" style="1" customWidth="1"/>
    <col min="11780" max="11780" width="52.7109375" style="1" customWidth="1"/>
    <col min="11781" max="11781" width="52.85546875" style="1" bestFit="1" customWidth="1"/>
    <col min="11782" max="11782" width="52" style="1" customWidth="1"/>
    <col min="11783" max="11783" width="0" style="1" hidden="1" customWidth="1"/>
    <col min="11784" max="11784" width="33.7109375" style="1" customWidth="1"/>
    <col min="11785" max="11785" width="0" style="1" hidden="1" customWidth="1"/>
    <col min="11786" max="11786" width="25" style="1" customWidth="1"/>
    <col min="11787" max="11787" width="24.42578125" style="1" bestFit="1" customWidth="1"/>
    <col min="11788" max="11788" width="39.140625" style="1" bestFit="1" customWidth="1"/>
    <col min="11789" max="11789" width="13.7109375" style="1" customWidth="1"/>
    <col min="11790" max="11790" width="24" style="1" bestFit="1" customWidth="1"/>
    <col min="11791" max="11791" width="23.28515625" style="1" bestFit="1" customWidth="1"/>
    <col min="11792" max="12032" width="9.140625" style="1"/>
    <col min="12033" max="12033" width="7.28515625" style="1" customWidth="1"/>
    <col min="12034" max="12034" width="5" style="1" customWidth="1"/>
    <col min="12035" max="12035" width="23.85546875" style="1" customWidth="1"/>
    <col min="12036" max="12036" width="52.7109375" style="1" customWidth="1"/>
    <col min="12037" max="12037" width="52.85546875" style="1" bestFit="1" customWidth="1"/>
    <col min="12038" max="12038" width="52" style="1" customWidth="1"/>
    <col min="12039" max="12039" width="0" style="1" hidden="1" customWidth="1"/>
    <col min="12040" max="12040" width="33.7109375" style="1" customWidth="1"/>
    <col min="12041" max="12041" width="0" style="1" hidden="1" customWidth="1"/>
    <col min="12042" max="12042" width="25" style="1" customWidth="1"/>
    <col min="12043" max="12043" width="24.42578125" style="1" bestFit="1" customWidth="1"/>
    <col min="12044" max="12044" width="39.140625" style="1" bestFit="1" customWidth="1"/>
    <col min="12045" max="12045" width="13.7109375" style="1" customWidth="1"/>
    <col min="12046" max="12046" width="24" style="1" bestFit="1" customWidth="1"/>
    <col min="12047" max="12047" width="23.28515625" style="1" bestFit="1" customWidth="1"/>
    <col min="12048" max="12288" width="9.140625" style="1"/>
    <col min="12289" max="12289" width="7.28515625" style="1" customWidth="1"/>
    <col min="12290" max="12290" width="5" style="1" customWidth="1"/>
    <col min="12291" max="12291" width="23.85546875" style="1" customWidth="1"/>
    <col min="12292" max="12292" width="52.7109375" style="1" customWidth="1"/>
    <col min="12293" max="12293" width="52.85546875" style="1" bestFit="1" customWidth="1"/>
    <col min="12294" max="12294" width="52" style="1" customWidth="1"/>
    <col min="12295" max="12295" width="0" style="1" hidden="1" customWidth="1"/>
    <col min="12296" max="12296" width="33.7109375" style="1" customWidth="1"/>
    <col min="12297" max="12297" width="0" style="1" hidden="1" customWidth="1"/>
    <col min="12298" max="12298" width="25" style="1" customWidth="1"/>
    <col min="12299" max="12299" width="24.42578125" style="1" bestFit="1" customWidth="1"/>
    <col min="12300" max="12300" width="39.140625" style="1" bestFit="1" customWidth="1"/>
    <col min="12301" max="12301" width="13.7109375" style="1" customWidth="1"/>
    <col min="12302" max="12302" width="24" style="1" bestFit="1" customWidth="1"/>
    <col min="12303" max="12303" width="23.28515625" style="1" bestFit="1" customWidth="1"/>
    <col min="12304" max="12544" width="9.140625" style="1"/>
    <col min="12545" max="12545" width="7.28515625" style="1" customWidth="1"/>
    <col min="12546" max="12546" width="5" style="1" customWidth="1"/>
    <col min="12547" max="12547" width="23.85546875" style="1" customWidth="1"/>
    <col min="12548" max="12548" width="52.7109375" style="1" customWidth="1"/>
    <col min="12549" max="12549" width="52.85546875" style="1" bestFit="1" customWidth="1"/>
    <col min="12550" max="12550" width="52" style="1" customWidth="1"/>
    <col min="12551" max="12551" width="0" style="1" hidden="1" customWidth="1"/>
    <col min="12552" max="12552" width="33.7109375" style="1" customWidth="1"/>
    <col min="12553" max="12553" width="0" style="1" hidden="1" customWidth="1"/>
    <col min="12554" max="12554" width="25" style="1" customWidth="1"/>
    <col min="12555" max="12555" width="24.42578125" style="1" bestFit="1" customWidth="1"/>
    <col min="12556" max="12556" width="39.140625" style="1" bestFit="1" customWidth="1"/>
    <col min="12557" max="12557" width="13.7109375" style="1" customWidth="1"/>
    <col min="12558" max="12558" width="24" style="1" bestFit="1" customWidth="1"/>
    <col min="12559" max="12559" width="23.28515625" style="1" bestFit="1" customWidth="1"/>
    <col min="12560" max="12800" width="9.140625" style="1"/>
    <col min="12801" max="12801" width="7.28515625" style="1" customWidth="1"/>
    <col min="12802" max="12802" width="5" style="1" customWidth="1"/>
    <col min="12803" max="12803" width="23.85546875" style="1" customWidth="1"/>
    <col min="12804" max="12804" width="52.7109375" style="1" customWidth="1"/>
    <col min="12805" max="12805" width="52.85546875" style="1" bestFit="1" customWidth="1"/>
    <col min="12806" max="12806" width="52" style="1" customWidth="1"/>
    <col min="12807" max="12807" width="0" style="1" hidden="1" customWidth="1"/>
    <col min="12808" max="12808" width="33.7109375" style="1" customWidth="1"/>
    <col min="12809" max="12809" width="0" style="1" hidden="1" customWidth="1"/>
    <col min="12810" max="12810" width="25" style="1" customWidth="1"/>
    <col min="12811" max="12811" width="24.42578125" style="1" bestFit="1" customWidth="1"/>
    <col min="12812" max="12812" width="39.140625" style="1" bestFit="1" customWidth="1"/>
    <col min="12813" max="12813" width="13.7109375" style="1" customWidth="1"/>
    <col min="12814" max="12814" width="24" style="1" bestFit="1" customWidth="1"/>
    <col min="12815" max="12815" width="23.28515625" style="1" bestFit="1" customWidth="1"/>
    <col min="12816" max="13056" width="9.140625" style="1"/>
    <col min="13057" max="13057" width="7.28515625" style="1" customWidth="1"/>
    <col min="13058" max="13058" width="5" style="1" customWidth="1"/>
    <col min="13059" max="13059" width="23.85546875" style="1" customWidth="1"/>
    <col min="13060" max="13060" width="52.7109375" style="1" customWidth="1"/>
    <col min="13061" max="13061" width="52.85546875" style="1" bestFit="1" customWidth="1"/>
    <col min="13062" max="13062" width="52" style="1" customWidth="1"/>
    <col min="13063" max="13063" width="0" style="1" hidden="1" customWidth="1"/>
    <col min="13064" max="13064" width="33.7109375" style="1" customWidth="1"/>
    <col min="13065" max="13065" width="0" style="1" hidden="1" customWidth="1"/>
    <col min="13066" max="13066" width="25" style="1" customWidth="1"/>
    <col min="13067" max="13067" width="24.42578125" style="1" bestFit="1" customWidth="1"/>
    <col min="13068" max="13068" width="39.140625" style="1" bestFit="1" customWidth="1"/>
    <col min="13069" max="13069" width="13.7109375" style="1" customWidth="1"/>
    <col min="13070" max="13070" width="24" style="1" bestFit="1" customWidth="1"/>
    <col min="13071" max="13071" width="23.28515625" style="1" bestFit="1" customWidth="1"/>
    <col min="13072" max="13312" width="9.140625" style="1"/>
    <col min="13313" max="13313" width="7.28515625" style="1" customWidth="1"/>
    <col min="13314" max="13314" width="5" style="1" customWidth="1"/>
    <col min="13315" max="13315" width="23.85546875" style="1" customWidth="1"/>
    <col min="13316" max="13316" width="52.7109375" style="1" customWidth="1"/>
    <col min="13317" max="13317" width="52.85546875" style="1" bestFit="1" customWidth="1"/>
    <col min="13318" max="13318" width="52" style="1" customWidth="1"/>
    <col min="13319" max="13319" width="0" style="1" hidden="1" customWidth="1"/>
    <col min="13320" max="13320" width="33.7109375" style="1" customWidth="1"/>
    <col min="13321" max="13321" width="0" style="1" hidden="1" customWidth="1"/>
    <col min="13322" max="13322" width="25" style="1" customWidth="1"/>
    <col min="13323" max="13323" width="24.42578125" style="1" bestFit="1" customWidth="1"/>
    <col min="13324" max="13324" width="39.140625" style="1" bestFit="1" customWidth="1"/>
    <col min="13325" max="13325" width="13.7109375" style="1" customWidth="1"/>
    <col min="13326" max="13326" width="24" style="1" bestFit="1" customWidth="1"/>
    <col min="13327" max="13327" width="23.28515625" style="1" bestFit="1" customWidth="1"/>
    <col min="13328" max="13568" width="9.140625" style="1"/>
    <col min="13569" max="13569" width="7.28515625" style="1" customWidth="1"/>
    <col min="13570" max="13570" width="5" style="1" customWidth="1"/>
    <col min="13571" max="13571" width="23.85546875" style="1" customWidth="1"/>
    <col min="13572" max="13572" width="52.7109375" style="1" customWidth="1"/>
    <col min="13573" max="13573" width="52.85546875" style="1" bestFit="1" customWidth="1"/>
    <col min="13574" max="13574" width="52" style="1" customWidth="1"/>
    <col min="13575" max="13575" width="0" style="1" hidden="1" customWidth="1"/>
    <col min="13576" max="13576" width="33.7109375" style="1" customWidth="1"/>
    <col min="13577" max="13577" width="0" style="1" hidden="1" customWidth="1"/>
    <col min="13578" max="13578" width="25" style="1" customWidth="1"/>
    <col min="13579" max="13579" width="24.42578125" style="1" bestFit="1" customWidth="1"/>
    <col min="13580" max="13580" width="39.140625" style="1" bestFit="1" customWidth="1"/>
    <col min="13581" max="13581" width="13.7109375" style="1" customWidth="1"/>
    <col min="13582" max="13582" width="24" style="1" bestFit="1" customWidth="1"/>
    <col min="13583" max="13583" width="23.28515625" style="1" bestFit="1" customWidth="1"/>
    <col min="13584" max="13824" width="9.140625" style="1"/>
    <col min="13825" max="13825" width="7.28515625" style="1" customWidth="1"/>
    <col min="13826" max="13826" width="5" style="1" customWidth="1"/>
    <col min="13827" max="13827" width="23.85546875" style="1" customWidth="1"/>
    <col min="13828" max="13828" width="52.7109375" style="1" customWidth="1"/>
    <col min="13829" max="13829" width="52.85546875" style="1" bestFit="1" customWidth="1"/>
    <col min="13830" max="13830" width="52" style="1" customWidth="1"/>
    <col min="13831" max="13831" width="0" style="1" hidden="1" customWidth="1"/>
    <col min="13832" max="13832" width="33.7109375" style="1" customWidth="1"/>
    <col min="13833" max="13833" width="0" style="1" hidden="1" customWidth="1"/>
    <col min="13834" max="13834" width="25" style="1" customWidth="1"/>
    <col min="13835" max="13835" width="24.42578125" style="1" bestFit="1" customWidth="1"/>
    <col min="13836" max="13836" width="39.140625" style="1" bestFit="1" customWidth="1"/>
    <col min="13837" max="13837" width="13.7109375" style="1" customWidth="1"/>
    <col min="13838" max="13838" width="24" style="1" bestFit="1" customWidth="1"/>
    <col min="13839" max="13839" width="23.28515625" style="1" bestFit="1" customWidth="1"/>
    <col min="13840" max="14080" width="9.140625" style="1"/>
    <col min="14081" max="14081" width="7.28515625" style="1" customWidth="1"/>
    <col min="14082" max="14082" width="5" style="1" customWidth="1"/>
    <col min="14083" max="14083" width="23.85546875" style="1" customWidth="1"/>
    <col min="14084" max="14084" width="52.7109375" style="1" customWidth="1"/>
    <col min="14085" max="14085" width="52.85546875" style="1" bestFit="1" customWidth="1"/>
    <col min="14086" max="14086" width="52" style="1" customWidth="1"/>
    <col min="14087" max="14087" width="0" style="1" hidden="1" customWidth="1"/>
    <col min="14088" max="14088" width="33.7109375" style="1" customWidth="1"/>
    <col min="14089" max="14089" width="0" style="1" hidden="1" customWidth="1"/>
    <col min="14090" max="14090" width="25" style="1" customWidth="1"/>
    <col min="14091" max="14091" width="24.42578125" style="1" bestFit="1" customWidth="1"/>
    <col min="14092" max="14092" width="39.140625" style="1" bestFit="1" customWidth="1"/>
    <col min="14093" max="14093" width="13.7109375" style="1" customWidth="1"/>
    <col min="14094" max="14094" width="24" style="1" bestFit="1" customWidth="1"/>
    <col min="14095" max="14095" width="23.28515625" style="1" bestFit="1" customWidth="1"/>
    <col min="14096" max="14336" width="9.140625" style="1"/>
    <col min="14337" max="14337" width="7.28515625" style="1" customWidth="1"/>
    <col min="14338" max="14338" width="5" style="1" customWidth="1"/>
    <col min="14339" max="14339" width="23.85546875" style="1" customWidth="1"/>
    <col min="14340" max="14340" width="52.7109375" style="1" customWidth="1"/>
    <col min="14341" max="14341" width="52.85546875" style="1" bestFit="1" customWidth="1"/>
    <col min="14342" max="14342" width="52" style="1" customWidth="1"/>
    <col min="14343" max="14343" width="0" style="1" hidden="1" customWidth="1"/>
    <col min="14344" max="14344" width="33.7109375" style="1" customWidth="1"/>
    <col min="14345" max="14345" width="0" style="1" hidden="1" customWidth="1"/>
    <col min="14346" max="14346" width="25" style="1" customWidth="1"/>
    <col min="14347" max="14347" width="24.42578125" style="1" bestFit="1" customWidth="1"/>
    <col min="14348" max="14348" width="39.140625" style="1" bestFit="1" customWidth="1"/>
    <col min="14349" max="14349" width="13.7109375" style="1" customWidth="1"/>
    <col min="14350" max="14350" width="24" style="1" bestFit="1" customWidth="1"/>
    <col min="14351" max="14351" width="23.28515625" style="1" bestFit="1" customWidth="1"/>
    <col min="14352" max="14592" width="9.140625" style="1"/>
    <col min="14593" max="14593" width="7.28515625" style="1" customWidth="1"/>
    <col min="14594" max="14594" width="5" style="1" customWidth="1"/>
    <col min="14595" max="14595" width="23.85546875" style="1" customWidth="1"/>
    <col min="14596" max="14596" width="52.7109375" style="1" customWidth="1"/>
    <col min="14597" max="14597" width="52.85546875" style="1" bestFit="1" customWidth="1"/>
    <col min="14598" max="14598" width="52" style="1" customWidth="1"/>
    <col min="14599" max="14599" width="0" style="1" hidden="1" customWidth="1"/>
    <col min="14600" max="14600" width="33.7109375" style="1" customWidth="1"/>
    <col min="14601" max="14601" width="0" style="1" hidden="1" customWidth="1"/>
    <col min="14602" max="14602" width="25" style="1" customWidth="1"/>
    <col min="14603" max="14603" width="24.42578125" style="1" bestFit="1" customWidth="1"/>
    <col min="14604" max="14604" width="39.140625" style="1" bestFit="1" customWidth="1"/>
    <col min="14605" max="14605" width="13.7109375" style="1" customWidth="1"/>
    <col min="14606" max="14606" width="24" style="1" bestFit="1" customWidth="1"/>
    <col min="14607" max="14607" width="23.28515625" style="1" bestFit="1" customWidth="1"/>
    <col min="14608" max="14848" width="9.140625" style="1"/>
    <col min="14849" max="14849" width="7.28515625" style="1" customWidth="1"/>
    <col min="14850" max="14850" width="5" style="1" customWidth="1"/>
    <col min="14851" max="14851" width="23.85546875" style="1" customWidth="1"/>
    <col min="14852" max="14852" width="52.7109375" style="1" customWidth="1"/>
    <col min="14853" max="14853" width="52.85546875" style="1" bestFit="1" customWidth="1"/>
    <col min="14854" max="14854" width="52" style="1" customWidth="1"/>
    <col min="14855" max="14855" width="0" style="1" hidden="1" customWidth="1"/>
    <col min="14856" max="14856" width="33.7109375" style="1" customWidth="1"/>
    <col min="14857" max="14857" width="0" style="1" hidden="1" customWidth="1"/>
    <col min="14858" max="14858" width="25" style="1" customWidth="1"/>
    <col min="14859" max="14859" width="24.42578125" style="1" bestFit="1" customWidth="1"/>
    <col min="14860" max="14860" width="39.140625" style="1" bestFit="1" customWidth="1"/>
    <col min="14861" max="14861" width="13.7109375" style="1" customWidth="1"/>
    <col min="14862" max="14862" width="24" style="1" bestFit="1" customWidth="1"/>
    <col min="14863" max="14863" width="23.28515625" style="1" bestFit="1" customWidth="1"/>
    <col min="14864" max="15104" width="9.140625" style="1"/>
    <col min="15105" max="15105" width="7.28515625" style="1" customWidth="1"/>
    <col min="15106" max="15106" width="5" style="1" customWidth="1"/>
    <col min="15107" max="15107" width="23.85546875" style="1" customWidth="1"/>
    <col min="15108" max="15108" width="52.7109375" style="1" customWidth="1"/>
    <col min="15109" max="15109" width="52.85546875" style="1" bestFit="1" customWidth="1"/>
    <col min="15110" max="15110" width="52" style="1" customWidth="1"/>
    <col min="15111" max="15111" width="0" style="1" hidden="1" customWidth="1"/>
    <col min="15112" max="15112" width="33.7109375" style="1" customWidth="1"/>
    <col min="15113" max="15113" width="0" style="1" hidden="1" customWidth="1"/>
    <col min="15114" max="15114" width="25" style="1" customWidth="1"/>
    <col min="15115" max="15115" width="24.42578125" style="1" bestFit="1" customWidth="1"/>
    <col min="15116" max="15116" width="39.140625" style="1" bestFit="1" customWidth="1"/>
    <col min="15117" max="15117" width="13.7109375" style="1" customWidth="1"/>
    <col min="15118" max="15118" width="24" style="1" bestFit="1" customWidth="1"/>
    <col min="15119" max="15119" width="23.28515625" style="1" bestFit="1" customWidth="1"/>
    <col min="15120" max="15360" width="9.140625" style="1"/>
    <col min="15361" max="15361" width="7.28515625" style="1" customWidth="1"/>
    <col min="15362" max="15362" width="5" style="1" customWidth="1"/>
    <col min="15363" max="15363" width="23.85546875" style="1" customWidth="1"/>
    <col min="15364" max="15364" width="52.7109375" style="1" customWidth="1"/>
    <col min="15365" max="15365" width="52.85546875" style="1" bestFit="1" customWidth="1"/>
    <col min="15366" max="15366" width="52" style="1" customWidth="1"/>
    <col min="15367" max="15367" width="0" style="1" hidden="1" customWidth="1"/>
    <col min="15368" max="15368" width="33.7109375" style="1" customWidth="1"/>
    <col min="15369" max="15369" width="0" style="1" hidden="1" customWidth="1"/>
    <col min="15370" max="15370" width="25" style="1" customWidth="1"/>
    <col min="15371" max="15371" width="24.42578125" style="1" bestFit="1" customWidth="1"/>
    <col min="15372" max="15372" width="39.140625" style="1" bestFit="1" customWidth="1"/>
    <col min="15373" max="15373" width="13.7109375" style="1" customWidth="1"/>
    <col min="15374" max="15374" width="24" style="1" bestFit="1" customWidth="1"/>
    <col min="15375" max="15375" width="23.28515625" style="1" bestFit="1" customWidth="1"/>
    <col min="15376" max="15616" width="9.140625" style="1"/>
    <col min="15617" max="15617" width="7.28515625" style="1" customWidth="1"/>
    <col min="15618" max="15618" width="5" style="1" customWidth="1"/>
    <col min="15619" max="15619" width="23.85546875" style="1" customWidth="1"/>
    <col min="15620" max="15620" width="52.7109375" style="1" customWidth="1"/>
    <col min="15621" max="15621" width="52.85546875" style="1" bestFit="1" customWidth="1"/>
    <col min="15622" max="15622" width="52" style="1" customWidth="1"/>
    <col min="15623" max="15623" width="0" style="1" hidden="1" customWidth="1"/>
    <col min="15624" max="15624" width="33.7109375" style="1" customWidth="1"/>
    <col min="15625" max="15625" width="0" style="1" hidden="1" customWidth="1"/>
    <col min="15626" max="15626" width="25" style="1" customWidth="1"/>
    <col min="15627" max="15627" width="24.42578125" style="1" bestFit="1" customWidth="1"/>
    <col min="15628" max="15628" width="39.140625" style="1" bestFit="1" customWidth="1"/>
    <col min="15629" max="15629" width="13.7109375" style="1" customWidth="1"/>
    <col min="15630" max="15630" width="24" style="1" bestFit="1" customWidth="1"/>
    <col min="15631" max="15631" width="23.28515625" style="1" bestFit="1" customWidth="1"/>
    <col min="15632" max="15872" width="9.140625" style="1"/>
    <col min="15873" max="15873" width="7.28515625" style="1" customWidth="1"/>
    <col min="15874" max="15874" width="5" style="1" customWidth="1"/>
    <col min="15875" max="15875" width="23.85546875" style="1" customWidth="1"/>
    <col min="15876" max="15876" width="52.7109375" style="1" customWidth="1"/>
    <col min="15877" max="15877" width="52.85546875" style="1" bestFit="1" customWidth="1"/>
    <col min="15878" max="15878" width="52" style="1" customWidth="1"/>
    <col min="15879" max="15879" width="0" style="1" hidden="1" customWidth="1"/>
    <col min="15880" max="15880" width="33.7109375" style="1" customWidth="1"/>
    <col min="15881" max="15881" width="0" style="1" hidden="1" customWidth="1"/>
    <col min="15882" max="15882" width="25" style="1" customWidth="1"/>
    <col min="15883" max="15883" width="24.42578125" style="1" bestFit="1" customWidth="1"/>
    <col min="15884" max="15884" width="39.140625" style="1" bestFit="1" customWidth="1"/>
    <col min="15885" max="15885" width="13.7109375" style="1" customWidth="1"/>
    <col min="15886" max="15886" width="24" style="1" bestFit="1" customWidth="1"/>
    <col min="15887" max="15887" width="23.28515625" style="1" bestFit="1" customWidth="1"/>
    <col min="15888" max="16128" width="9.140625" style="1"/>
    <col min="16129" max="16129" width="7.28515625" style="1" customWidth="1"/>
    <col min="16130" max="16130" width="5" style="1" customWidth="1"/>
    <col min="16131" max="16131" width="23.85546875" style="1" customWidth="1"/>
    <col min="16132" max="16132" width="52.7109375" style="1" customWidth="1"/>
    <col min="16133" max="16133" width="52.85546875" style="1" bestFit="1" customWidth="1"/>
    <col min="16134" max="16134" width="52" style="1" customWidth="1"/>
    <col min="16135" max="16135" width="0" style="1" hidden="1" customWidth="1"/>
    <col min="16136" max="16136" width="33.7109375" style="1" customWidth="1"/>
    <col min="16137" max="16137" width="0" style="1" hidden="1" customWidth="1"/>
    <col min="16138" max="16138" width="25" style="1" customWidth="1"/>
    <col min="16139" max="16139" width="24.42578125" style="1" bestFit="1" customWidth="1"/>
    <col min="16140" max="16140" width="39.140625" style="1" bestFit="1" customWidth="1"/>
    <col min="16141" max="16141" width="13.7109375" style="1" customWidth="1"/>
    <col min="16142" max="16142" width="24" style="1" bestFit="1" customWidth="1"/>
    <col min="16143" max="16143" width="23.28515625" style="1" bestFit="1" customWidth="1"/>
    <col min="16144" max="16384" width="9.140625" style="1"/>
  </cols>
  <sheetData>
    <row r="5" spans="3:13" ht="22.5" customHeight="1" x14ac:dyDescent="0.25">
      <c r="E5" s="3" t="s">
        <v>0</v>
      </c>
      <c r="G5" s="5"/>
    </row>
    <row r="6" spans="3:13" ht="19.5" x14ac:dyDescent="0.25">
      <c r="C6" s="186"/>
      <c r="D6" s="186"/>
      <c r="E6" s="186"/>
      <c r="F6" s="186"/>
      <c r="G6" s="186"/>
    </row>
    <row r="7" spans="3:13" ht="18.75" x14ac:dyDescent="0.25">
      <c r="C7" s="8"/>
      <c r="D7" s="9"/>
      <c r="E7" s="8"/>
      <c r="F7" s="8"/>
      <c r="G7" s="9"/>
    </row>
    <row r="8" spans="3:13" x14ac:dyDescent="0.25">
      <c r="C8" s="10"/>
      <c r="D8" s="11"/>
      <c r="E8" s="11"/>
      <c r="F8" s="11"/>
      <c r="G8" s="11"/>
    </row>
    <row r="9" spans="3:13" ht="26.25" x14ac:dyDescent="0.25">
      <c r="C9" s="187" t="s">
        <v>1</v>
      </c>
      <c r="D9" s="187"/>
      <c r="E9" s="187"/>
      <c r="F9" s="187"/>
      <c r="G9" s="187"/>
      <c r="H9" s="187"/>
      <c r="I9" s="5"/>
      <c r="J9" s="5"/>
      <c r="K9" s="5"/>
      <c r="L9" s="5"/>
      <c r="M9" s="5"/>
    </row>
    <row r="10" spans="3:13" ht="18" customHeight="1" x14ac:dyDescent="0.25">
      <c r="C10" s="188" t="s">
        <v>77</v>
      </c>
      <c r="D10" s="188"/>
      <c r="E10" s="188"/>
      <c r="F10" s="188"/>
      <c r="G10" s="188"/>
      <c r="H10" s="188"/>
      <c r="I10" s="12"/>
      <c r="J10" s="12"/>
      <c r="K10" s="12"/>
      <c r="L10" s="12"/>
      <c r="M10" s="12"/>
    </row>
    <row r="11" spans="3:13" ht="19.5" customHeight="1" thickBot="1" x14ac:dyDescent="0.3"/>
    <row r="12" spans="3:13" s="13" customFormat="1" ht="36.75" customHeight="1" x14ac:dyDescent="0.25">
      <c r="C12" s="189" t="s">
        <v>2</v>
      </c>
      <c r="D12" s="191" t="s">
        <v>3</v>
      </c>
      <c r="E12" s="14"/>
      <c r="F12" s="14"/>
      <c r="G12" s="15"/>
      <c r="H12" s="180"/>
      <c r="I12" s="16"/>
      <c r="J12" s="182"/>
      <c r="K12" s="182"/>
      <c r="L12" s="182"/>
      <c r="M12" s="17"/>
    </row>
    <row r="13" spans="3:13" s="13" customFormat="1" ht="37.5" customHeight="1" x14ac:dyDescent="0.25">
      <c r="C13" s="190"/>
      <c r="D13" s="192"/>
      <c r="E13" s="18" t="s">
        <v>4</v>
      </c>
      <c r="F13" s="18" t="s">
        <v>5</v>
      </c>
      <c r="G13" s="19" t="s">
        <v>6</v>
      </c>
      <c r="H13" s="181" t="s">
        <v>7</v>
      </c>
      <c r="I13" s="20" t="s">
        <v>8</v>
      </c>
      <c r="J13" s="183" t="s">
        <v>9</v>
      </c>
      <c r="K13" s="183" t="s">
        <v>10</v>
      </c>
      <c r="L13" s="183" t="s">
        <v>11</v>
      </c>
      <c r="M13" s="21" t="s">
        <v>12</v>
      </c>
    </row>
    <row r="14" spans="3:13" s="13" customFormat="1" ht="45.75" customHeight="1" x14ac:dyDescent="0.25">
      <c r="C14" s="190"/>
      <c r="D14" s="192"/>
      <c r="E14" s="18"/>
      <c r="F14" s="18"/>
      <c r="G14" s="19"/>
      <c r="H14" s="179"/>
      <c r="I14" s="22"/>
      <c r="J14" s="184"/>
      <c r="K14" s="184"/>
      <c r="L14" s="184"/>
      <c r="M14" s="76"/>
    </row>
    <row r="15" spans="3:13" s="13" customFormat="1" ht="45.75" customHeight="1" x14ac:dyDescent="0.25">
      <c r="C15" s="77"/>
      <c r="D15" s="25" t="s">
        <v>152</v>
      </c>
      <c r="E15" s="78"/>
      <c r="F15" s="78"/>
      <c r="G15" s="78"/>
      <c r="H15" s="79"/>
      <c r="I15" s="80"/>
      <c r="J15" s="80"/>
      <c r="K15" s="80"/>
      <c r="L15" s="80"/>
      <c r="M15" s="80" t="s">
        <v>26</v>
      </c>
    </row>
    <row r="16" spans="3:13" s="13" customFormat="1" ht="26.25" customHeight="1" x14ac:dyDescent="0.25">
      <c r="C16" s="28" t="s">
        <v>13</v>
      </c>
      <c r="D16" s="25" t="s">
        <v>14</v>
      </c>
      <c r="E16" s="78"/>
      <c r="F16" s="78"/>
      <c r="G16" s="78"/>
      <c r="H16" s="79"/>
      <c r="I16" s="80"/>
      <c r="J16" s="80"/>
      <c r="K16" s="80"/>
      <c r="L16" s="80"/>
      <c r="M16" s="80"/>
    </row>
    <row r="17" spans="3:13" s="13" customFormat="1" ht="14.25" customHeight="1" x14ac:dyDescent="0.2">
      <c r="C17" s="85">
        <v>42916</v>
      </c>
      <c r="D17" s="125" t="s">
        <v>153</v>
      </c>
      <c r="E17" s="125" t="s">
        <v>154</v>
      </c>
      <c r="F17" s="88" t="s">
        <v>155</v>
      </c>
      <c r="G17" s="88"/>
      <c r="H17" s="87">
        <v>54268.2</v>
      </c>
      <c r="I17" s="89"/>
      <c r="J17" s="90">
        <v>0</v>
      </c>
      <c r="K17" s="90">
        <f>+H17</f>
        <v>54268.2</v>
      </c>
      <c r="L17" s="91"/>
      <c r="M17" s="80" t="s">
        <v>26</v>
      </c>
    </row>
    <row r="18" spans="3:13" s="13" customFormat="1" ht="18.75" customHeight="1" x14ac:dyDescent="0.2">
      <c r="C18" s="85">
        <v>44167</v>
      </c>
      <c r="D18" s="125" t="s">
        <v>195</v>
      </c>
      <c r="E18" s="125" t="s">
        <v>154</v>
      </c>
      <c r="F18" s="88" t="s">
        <v>155</v>
      </c>
      <c r="G18" s="88"/>
      <c r="H18" s="87">
        <v>60180</v>
      </c>
      <c r="I18" s="89"/>
      <c r="J18" s="90">
        <v>0</v>
      </c>
      <c r="K18" s="90">
        <f>+H18</f>
        <v>60180</v>
      </c>
      <c r="L18" s="91"/>
      <c r="M18" s="80" t="s">
        <v>26</v>
      </c>
    </row>
    <row r="19" spans="3:13" s="13" customFormat="1" ht="16.5" x14ac:dyDescent="0.2">
      <c r="C19" s="85">
        <v>44167</v>
      </c>
      <c r="D19" s="125" t="s">
        <v>194</v>
      </c>
      <c r="E19" s="125" t="s">
        <v>154</v>
      </c>
      <c r="F19" s="88" t="s">
        <v>155</v>
      </c>
      <c r="G19" s="88"/>
      <c r="H19" s="87">
        <v>15576</v>
      </c>
      <c r="I19" s="89"/>
      <c r="J19" s="90">
        <v>0</v>
      </c>
      <c r="K19" s="90">
        <f>+H19</f>
        <v>15576</v>
      </c>
      <c r="L19" s="91"/>
      <c r="M19" s="80" t="s">
        <v>26</v>
      </c>
    </row>
    <row r="20" spans="3:13" s="13" customFormat="1" ht="21" customHeight="1" x14ac:dyDescent="0.25">
      <c r="C20" s="77"/>
      <c r="D20" s="25" t="s">
        <v>16</v>
      </c>
      <c r="E20" s="78"/>
      <c r="F20" s="92"/>
      <c r="G20" s="92"/>
      <c r="H20" s="79">
        <f>SUM(H17:H19)</f>
        <v>130024.2</v>
      </c>
      <c r="I20" s="79">
        <f t="shared" ref="I20:K20" si="0">SUM(I17:I19)</f>
        <v>0</v>
      </c>
      <c r="J20" s="79">
        <f t="shared" si="0"/>
        <v>0</v>
      </c>
      <c r="K20" s="79">
        <f t="shared" si="0"/>
        <v>130024.2</v>
      </c>
      <c r="L20" s="93"/>
      <c r="M20" s="80" t="s">
        <v>26</v>
      </c>
    </row>
    <row r="21" spans="3:13" s="13" customFormat="1" ht="27.75" customHeight="1" x14ac:dyDescent="0.25">
      <c r="C21" s="77"/>
      <c r="D21" s="25" t="s">
        <v>156</v>
      </c>
      <c r="E21" s="78"/>
      <c r="F21" s="78"/>
      <c r="G21" s="78"/>
      <c r="H21" s="79"/>
      <c r="I21" s="80"/>
      <c r="J21" s="80"/>
      <c r="K21" s="80"/>
      <c r="L21" s="80"/>
      <c r="M21" s="80"/>
    </row>
    <row r="22" spans="3:13" s="13" customFormat="1" ht="26.25" customHeight="1" x14ac:dyDescent="0.25">
      <c r="C22" s="28" t="s">
        <v>13</v>
      </c>
      <c r="D22" s="25" t="s">
        <v>14</v>
      </c>
      <c r="E22" s="78"/>
      <c r="F22" s="78"/>
      <c r="G22" s="78"/>
      <c r="H22" s="79"/>
      <c r="I22" s="80"/>
      <c r="J22" s="80"/>
      <c r="K22" s="80"/>
      <c r="L22" s="80"/>
      <c r="M22" s="80"/>
    </row>
    <row r="23" spans="3:13" s="13" customFormat="1" ht="28.5" customHeight="1" x14ac:dyDescent="0.2">
      <c r="C23" s="85">
        <v>42762</v>
      </c>
      <c r="D23" s="125" t="s">
        <v>157</v>
      </c>
      <c r="E23" s="125" t="s">
        <v>166</v>
      </c>
      <c r="F23" s="125" t="s">
        <v>165</v>
      </c>
      <c r="G23" s="26"/>
      <c r="H23" s="98">
        <v>119687.4</v>
      </c>
      <c r="I23" s="27"/>
      <c r="J23" s="41">
        <v>0</v>
      </c>
      <c r="K23" s="41">
        <f t="shared" ref="K23:K30" si="1">+H23</f>
        <v>119687.4</v>
      </c>
      <c r="L23" s="80"/>
      <c r="M23" s="80" t="s">
        <v>26</v>
      </c>
    </row>
    <row r="24" spans="3:13" s="13" customFormat="1" ht="24" customHeight="1" x14ac:dyDescent="0.2">
      <c r="C24" s="85">
        <v>42796</v>
      </c>
      <c r="D24" s="125" t="s">
        <v>158</v>
      </c>
      <c r="E24" s="125" t="s">
        <v>166</v>
      </c>
      <c r="F24" s="125" t="s">
        <v>165</v>
      </c>
      <c r="G24" s="26"/>
      <c r="H24" s="98">
        <v>162320.79999999999</v>
      </c>
      <c r="I24" s="27"/>
      <c r="J24" s="41">
        <v>0</v>
      </c>
      <c r="K24" s="41">
        <f t="shared" si="1"/>
        <v>162320.79999999999</v>
      </c>
      <c r="L24" s="80"/>
      <c r="M24" s="80" t="s">
        <v>26</v>
      </c>
    </row>
    <row r="25" spans="3:13" s="13" customFormat="1" ht="28.5" customHeight="1" x14ac:dyDescent="0.2">
      <c r="C25" s="85">
        <v>42796</v>
      </c>
      <c r="D25" s="125" t="s">
        <v>159</v>
      </c>
      <c r="E25" s="125" t="s">
        <v>166</v>
      </c>
      <c r="F25" s="125" t="s">
        <v>165</v>
      </c>
      <c r="G25" s="26"/>
      <c r="H25" s="98">
        <v>129068.4</v>
      </c>
      <c r="I25" s="27"/>
      <c r="J25" s="41">
        <v>0</v>
      </c>
      <c r="K25" s="41">
        <f t="shared" si="1"/>
        <v>129068.4</v>
      </c>
      <c r="L25" s="80"/>
      <c r="M25" s="80" t="s">
        <v>26</v>
      </c>
    </row>
    <row r="26" spans="3:13" s="13" customFormat="1" ht="22.5" customHeight="1" x14ac:dyDescent="0.2">
      <c r="C26" s="85">
        <v>42796</v>
      </c>
      <c r="D26" s="125" t="s">
        <v>160</v>
      </c>
      <c r="E26" s="125" t="s">
        <v>166</v>
      </c>
      <c r="F26" s="125" t="s">
        <v>165</v>
      </c>
      <c r="G26" s="26"/>
      <c r="H26" s="98">
        <v>159477</v>
      </c>
      <c r="I26" s="27"/>
      <c r="J26" s="41">
        <v>0</v>
      </c>
      <c r="K26" s="41">
        <f t="shared" si="1"/>
        <v>159477</v>
      </c>
      <c r="L26" s="80"/>
      <c r="M26" s="80" t="s">
        <v>26</v>
      </c>
    </row>
    <row r="27" spans="3:13" s="13" customFormat="1" ht="22.5" customHeight="1" x14ac:dyDescent="0.2">
      <c r="C27" s="85">
        <v>42796</v>
      </c>
      <c r="D27" s="125" t="s">
        <v>161</v>
      </c>
      <c r="E27" s="125" t="s">
        <v>166</v>
      </c>
      <c r="F27" s="125" t="s">
        <v>165</v>
      </c>
      <c r="G27" s="26"/>
      <c r="H27" s="98">
        <v>152196.4</v>
      </c>
      <c r="I27" s="27"/>
      <c r="J27" s="41">
        <v>0</v>
      </c>
      <c r="K27" s="41">
        <f t="shared" si="1"/>
        <v>152196.4</v>
      </c>
      <c r="L27" s="80"/>
      <c r="M27" s="80" t="s">
        <v>26</v>
      </c>
    </row>
    <row r="28" spans="3:13" s="13" customFormat="1" ht="21" customHeight="1" x14ac:dyDescent="0.2">
      <c r="C28" s="85">
        <v>42796</v>
      </c>
      <c r="D28" s="125" t="s">
        <v>162</v>
      </c>
      <c r="E28" s="125" t="s">
        <v>166</v>
      </c>
      <c r="F28" s="125" t="s">
        <v>165</v>
      </c>
      <c r="G28" s="26"/>
      <c r="H28" s="98">
        <v>162639.4</v>
      </c>
      <c r="I28" s="27"/>
      <c r="J28" s="41">
        <v>0</v>
      </c>
      <c r="K28" s="41">
        <f t="shared" si="1"/>
        <v>162639.4</v>
      </c>
      <c r="L28" s="80"/>
      <c r="M28" s="80" t="s">
        <v>26</v>
      </c>
    </row>
    <row r="29" spans="3:13" s="13" customFormat="1" ht="18.75" customHeight="1" x14ac:dyDescent="0.2">
      <c r="C29" s="85">
        <v>42796</v>
      </c>
      <c r="D29" s="125" t="s">
        <v>163</v>
      </c>
      <c r="E29" s="125" t="s">
        <v>166</v>
      </c>
      <c r="F29" s="125" t="s">
        <v>165</v>
      </c>
      <c r="G29" s="26"/>
      <c r="H29" s="98">
        <v>175194.6</v>
      </c>
      <c r="I29" s="27"/>
      <c r="J29" s="41">
        <v>0</v>
      </c>
      <c r="K29" s="41">
        <f t="shared" si="1"/>
        <v>175194.6</v>
      </c>
      <c r="L29" s="80"/>
      <c r="M29" s="80" t="s">
        <v>26</v>
      </c>
    </row>
    <row r="30" spans="3:13" s="13" customFormat="1" ht="18" customHeight="1" x14ac:dyDescent="0.2">
      <c r="C30" s="85">
        <v>42796</v>
      </c>
      <c r="D30" s="125" t="s">
        <v>164</v>
      </c>
      <c r="E30" s="125" t="s">
        <v>166</v>
      </c>
      <c r="F30" s="125" t="s">
        <v>165</v>
      </c>
      <c r="G30" s="26"/>
      <c r="H30" s="98">
        <v>17700</v>
      </c>
      <c r="I30" s="27"/>
      <c r="J30" s="41">
        <v>0</v>
      </c>
      <c r="K30" s="41">
        <f t="shared" si="1"/>
        <v>17700</v>
      </c>
      <c r="L30" s="80"/>
      <c r="M30" s="80" t="s">
        <v>26</v>
      </c>
    </row>
    <row r="31" spans="3:13" s="13" customFormat="1" ht="23.25" customHeight="1" x14ac:dyDescent="0.25">
      <c r="C31" s="84"/>
      <c r="D31" s="25" t="s">
        <v>16</v>
      </c>
      <c r="E31" s="83"/>
      <c r="F31" s="83"/>
      <c r="G31" s="78"/>
      <c r="H31" s="99">
        <f>SUM(H23:H30)</f>
        <v>1078284</v>
      </c>
      <c r="I31" s="99">
        <f t="shared" ref="I31:K31" si="2">SUM(I23:I30)</f>
        <v>0</v>
      </c>
      <c r="J31" s="99">
        <f t="shared" si="2"/>
        <v>0</v>
      </c>
      <c r="K31" s="99">
        <f t="shared" si="2"/>
        <v>1078284</v>
      </c>
      <c r="L31" s="80"/>
      <c r="M31" s="80"/>
    </row>
    <row r="32" spans="3:13" s="13" customFormat="1" ht="30" customHeight="1" x14ac:dyDescent="0.25">
      <c r="C32" s="84"/>
      <c r="D32" s="25" t="s">
        <v>167</v>
      </c>
      <c r="E32" s="83"/>
      <c r="F32" s="83"/>
      <c r="G32" s="78"/>
      <c r="H32" s="97"/>
      <c r="I32" s="80"/>
      <c r="J32" s="81"/>
      <c r="K32" s="81"/>
      <c r="L32" s="80"/>
      <c r="M32" s="80"/>
    </row>
    <row r="33" spans="3:13" s="13" customFormat="1" ht="26.25" customHeight="1" x14ac:dyDescent="0.2">
      <c r="C33" s="28" t="s">
        <v>13</v>
      </c>
      <c r="D33" s="25" t="s">
        <v>14</v>
      </c>
      <c r="E33" s="128"/>
      <c r="F33" s="83"/>
      <c r="G33" s="78"/>
      <c r="H33" s="97"/>
      <c r="I33" s="80"/>
      <c r="J33" s="81"/>
      <c r="K33" s="81"/>
      <c r="L33" s="80"/>
      <c r="M33" s="80"/>
    </row>
    <row r="34" spans="3:13" s="13" customFormat="1" ht="24" customHeight="1" x14ac:dyDescent="0.2">
      <c r="C34" s="85">
        <v>42915</v>
      </c>
      <c r="D34" s="125" t="s">
        <v>168</v>
      </c>
      <c r="E34" s="125" t="s">
        <v>175</v>
      </c>
      <c r="F34" s="125" t="s">
        <v>176</v>
      </c>
      <c r="G34" s="26"/>
      <c r="H34" s="98">
        <v>3280.4</v>
      </c>
      <c r="I34" s="27"/>
      <c r="J34" s="41">
        <v>0</v>
      </c>
      <c r="K34" s="41">
        <f>+H34</f>
        <v>3280.4</v>
      </c>
      <c r="L34" s="80"/>
      <c r="M34" s="80" t="s">
        <v>26</v>
      </c>
    </row>
    <row r="35" spans="3:13" s="13" customFormat="1" ht="27.75" customHeight="1" x14ac:dyDescent="0.2">
      <c r="C35" s="85">
        <v>42913</v>
      </c>
      <c r="D35" s="125" t="s">
        <v>169</v>
      </c>
      <c r="E35" s="125" t="s">
        <v>175</v>
      </c>
      <c r="F35" s="125" t="s">
        <v>177</v>
      </c>
      <c r="G35" s="26"/>
      <c r="H35" s="98">
        <v>14214.2</v>
      </c>
      <c r="I35" s="27"/>
      <c r="J35" s="41">
        <v>0</v>
      </c>
      <c r="K35" s="41">
        <f t="shared" ref="K35:K40" si="3">+H35</f>
        <v>14214.2</v>
      </c>
      <c r="L35" s="80"/>
      <c r="M35" s="80" t="s">
        <v>26</v>
      </c>
    </row>
    <row r="36" spans="3:13" s="13" customFormat="1" ht="24" customHeight="1" x14ac:dyDescent="0.2">
      <c r="C36" s="85">
        <v>42907</v>
      </c>
      <c r="D36" s="125" t="s">
        <v>170</v>
      </c>
      <c r="E36" s="125" t="s">
        <v>175</v>
      </c>
      <c r="F36" s="125" t="s">
        <v>178</v>
      </c>
      <c r="G36" s="26"/>
      <c r="H36" s="98">
        <v>25960</v>
      </c>
      <c r="I36" s="27"/>
      <c r="J36" s="41">
        <v>0</v>
      </c>
      <c r="K36" s="41">
        <f t="shared" si="3"/>
        <v>25960</v>
      </c>
      <c r="L36" s="80"/>
      <c r="M36" s="80" t="s">
        <v>26</v>
      </c>
    </row>
    <row r="37" spans="3:13" s="13" customFormat="1" ht="27.75" customHeight="1" x14ac:dyDescent="0.2">
      <c r="C37" s="85">
        <v>42914</v>
      </c>
      <c r="D37" s="125" t="s">
        <v>171</v>
      </c>
      <c r="E37" s="125" t="s">
        <v>175</v>
      </c>
      <c r="F37" s="125" t="s">
        <v>176</v>
      </c>
      <c r="G37" s="26"/>
      <c r="H37" s="98">
        <v>9996.9599999999991</v>
      </c>
      <c r="I37" s="27"/>
      <c r="J37" s="41">
        <v>0</v>
      </c>
      <c r="K37" s="41">
        <f t="shared" si="3"/>
        <v>9996.9599999999991</v>
      </c>
      <c r="L37" s="80"/>
      <c r="M37" s="80" t="s">
        <v>26</v>
      </c>
    </row>
    <row r="38" spans="3:13" s="13" customFormat="1" ht="22.5" customHeight="1" x14ac:dyDescent="0.2">
      <c r="C38" s="85">
        <v>42879</v>
      </c>
      <c r="D38" s="125" t="s">
        <v>172</v>
      </c>
      <c r="E38" s="125" t="s">
        <v>175</v>
      </c>
      <c r="F38" s="125" t="s">
        <v>176</v>
      </c>
      <c r="G38" s="26"/>
      <c r="H38" s="98">
        <v>8212.7999999999993</v>
      </c>
      <c r="I38" s="27"/>
      <c r="J38" s="41">
        <v>0</v>
      </c>
      <c r="K38" s="41">
        <f t="shared" si="3"/>
        <v>8212.7999999999993</v>
      </c>
      <c r="L38" s="80"/>
      <c r="M38" s="80" t="s">
        <v>26</v>
      </c>
    </row>
    <row r="39" spans="3:13" s="13" customFormat="1" ht="18.75" customHeight="1" x14ac:dyDescent="0.2">
      <c r="C39" s="85">
        <v>42880</v>
      </c>
      <c r="D39" s="125" t="s">
        <v>173</v>
      </c>
      <c r="E39" s="125" t="s">
        <v>175</v>
      </c>
      <c r="F39" s="125" t="s">
        <v>176</v>
      </c>
      <c r="G39" s="26"/>
      <c r="H39" s="98">
        <v>9263</v>
      </c>
      <c r="I39" s="27"/>
      <c r="J39" s="41">
        <v>0</v>
      </c>
      <c r="K39" s="41">
        <f t="shared" si="3"/>
        <v>9263</v>
      </c>
      <c r="L39" s="80"/>
      <c r="M39" s="80" t="s">
        <v>26</v>
      </c>
    </row>
    <row r="40" spans="3:13" s="13" customFormat="1" ht="15.75" customHeight="1" x14ac:dyDescent="0.2">
      <c r="C40" s="85">
        <v>44896</v>
      </c>
      <c r="D40" s="125" t="s">
        <v>174</v>
      </c>
      <c r="E40" s="125" t="s">
        <v>175</v>
      </c>
      <c r="F40" s="125" t="s">
        <v>176</v>
      </c>
      <c r="G40" s="26"/>
      <c r="H40" s="98">
        <v>28827.4</v>
      </c>
      <c r="I40" s="27"/>
      <c r="J40" s="41">
        <v>0</v>
      </c>
      <c r="K40" s="41">
        <f t="shared" si="3"/>
        <v>28827.4</v>
      </c>
      <c r="L40" s="80"/>
      <c r="M40" s="80" t="s">
        <v>26</v>
      </c>
    </row>
    <row r="41" spans="3:13" s="13" customFormat="1" ht="18.75" customHeight="1" x14ac:dyDescent="0.25">
      <c r="C41" s="84"/>
      <c r="D41" s="25" t="s">
        <v>16</v>
      </c>
      <c r="E41" s="83"/>
      <c r="F41" s="83"/>
      <c r="G41" s="78"/>
      <c r="H41" s="99">
        <f>SUM(H34:H40)</f>
        <v>99754.760000000009</v>
      </c>
      <c r="I41" s="99">
        <f t="shared" ref="I41:K41" si="4">SUM(I34:I40)</f>
        <v>0</v>
      </c>
      <c r="J41" s="99">
        <f t="shared" si="4"/>
        <v>0</v>
      </c>
      <c r="K41" s="99">
        <f t="shared" si="4"/>
        <v>99754.760000000009</v>
      </c>
      <c r="L41" s="80"/>
      <c r="M41" s="80"/>
    </row>
    <row r="42" spans="3:13" s="13" customFormat="1" ht="45.75" customHeight="1" x14ac:dyDescent="0.2">
      <c r="C42" s="85"/>
      <c r="D42" s="25" t="s">
        <v>179</v>
      </c>
      <c r="E42" s="86"/>
      <c r="F42" s="86"/>
      <c r="G42" s="26"/>
      <c r="H42" s="98"/>
      <c r="I42" s="27"/>
      <c r="J42" s="37"/>
      <c r="K42" s="96"/>
      <c r="L42" s="95"/>
      <c r="M42" s="80"/>
    </row>
    <row r="43" spans="3:13" s="13" customFormat="1" ht="24" customHeight="1" x14ac:dyDescent="0.2">
      <c r="C43" s="28" t="s">
        <v>13</v>
      </c>
      <c r="D43" s="25" t="s">
        <v>14</v>
      </c>
      <c r="E43" s="86"/>
      <c r="F43" s="86"/>
      <c r="G43" s="26"/>
      <c r="H43" s="98"/>
      <c r="I43" s="27"/>
      <c r="J43" s="37"/>
      <c r="K43" s="96"/>
      <c r="L43" s="95"/>
      <c r="M43" s="80"/>
    </row>
    <row r="44" spans="3:13" s="13" customFormat="1" ht="21.75" customHeight="1" x14ac:dyDescent="0.2">
      <c r="C44" s="85">
        <v>44708</v>
      </c>
      <c r="D44" s="30" t="s">
        <v>180</v>
      </c>
      <c r="E44" s="125" t="s">
        <v>181</v>
      </c>
      <c r="F44" s="125" t="s">
        <v>182</v>
      </c>
      <c r="G44" s="26"/>
      <c r="H44" s="98">
        <v>262499.90000000002</v>
      </c>
      <c r="I44" s="27"/>
      <c r="J44" s="41">
        <v>0</v>
      </c>
      <c r="K44" s="100">
        <f>+H44</f>
        <v>262499.90000000002</v>
      </c>
      <c r="L44" s="80"/>
      <c r="M44" s="80" t="s">
        <v>26</v>
      </c>
    </row>
    <row r="45" spans="3:13" s="13" customFormat="1" ht="18" customHeight="1" x14ac:dyDescent="0.25">
      <c r="C45" s="85"/>
      <c r="D45" s="25" t="s">
        <v>16</v>
      </c>
      <c r="E45" s="125"/>
      <c r="F45" s="86"/>
      <c r="G45" s="26"/>
      <c r="H45" s="99">
        <f>SUM(H44)</f>
        <v>262499.90000000002</v>
      </c>
      <c r="I45" s="99">
        <f t="shared" ref="I45:K45" si="5">SUM(I44)</f>
        <v>0</v>
      </c>
      <c r="J45" s="99">
        <f t="shared" si="5"/>
        <v>0</v>
      </c>
      <c r="K45" s="99">
        <f t="shared" si="5"/>
        <v>262499.90000000002</v>
      </c>
      <c r="L45" s="80"/>
      <c r="M45" s="80"/>
    </row>
    <row r="46" spans="3:13" s="13" customFormat="1" ht="34.5" customHeight="1" x14ac:dyDescent="0.2">
      <c r="C46" s="85"/>
      <c r="D46" s="25" t="s">
        <v>183</v>
      </c>
      <c r="E46" s="125"/>
      <c r="F46" s="86"/>
      <c r="G46" s="26"/>
      <c r="H46" s="98"/>
      <c r="I46" s="27"/>
      <c r="J46" s="37"/>
      <c r="K46" s="37"/>
      <c r="L46" s="80"/>
      <c r="M46" s="80"/>
    </row>
    <row r="47" spans="3:13" s="13" customFormat="1" ht="23.25" customHeight="1" x14ac:dyDescent="0.2">
      <c r="C47" s="28" t="s">
        <v>13</v>
      </c>
      <c r="D47" s="25" t="s">
        <v>14</v>
      </c>
      <c r="E47" s="125"/>
      <c r="F47" s="86"/>
      <c r="G47" s="26"/>
      <c r="H47" s="98"/>
      <c r="I47" s="27"/>
      <c r="J47" s="37"/>
      <c r="K47" s="37"/>
      <c r="L47" s="80"/>
      <c r="M47" s="80"/>
    </row>
    <row r="48" spans="3:13" s="13" customFormat="1" ht="26.25" customHeight="1" x14ac:dyDescent="0.2">
      <c r="C48" s="101">
        <v>42948</v>
      </c>
      <c r="D48" s="127" t="s">
        <v>184</v>
      </c>
      <c r="E48" s="127" t="s">
        <v>186</v>
      </c>
      <c r="F48" s="127" t="s">
        <v>187</v>
      </c>
      <c r="G48" s="26"/>
      <c r="H48" s="87">
        <v>10500</v>
      </c>
      <c r="I48" s="27"/>
      <c r="J48" s="41">
        <v>0</v>
      </c>
      <c r="K48" s="41">
        <f>+H48</f>
        <v>10500</v>
      </c>
      <c r="L48" s="80"/>
      <c r="M48" s="80" t="s">
        <v>26</v>
      </c>
    </row>
    <row r="49" spans="3:14" s="13" customFormat="1" ht="20.25" customHeight="1" x14ac:dyDescent="0.2">
      <c r="C49" s="101">
        <v>42948</v>
      </c>
      <c r="D49" s="127" t="s">
        <v>185</v>
      </c>
      <c r="E49" s="127" t="s">
        <v>186</v>
      </c>
      <c r="F49" s="127" t="s">
        <v>188</v>
      </c>
      <c r="G49" s="26"/>
      <c r="H49" s="87">
        <v>5750.01</v>
      </c>
      <c r="I49" s="27"/>
      <c r="J49" s="41">
        <v>0</v>
      </c>
      <c r="K49" s="41">
        <f>+H49</f>
        <v>5750.01</v>
      </c>
      <c r="L49" s="80"/>
      <c r="M49" s="80" t="s">
        <v>26</v>
      </c>
    </row>
    <row r="50" spans="3:14" s="13" customFormat="1" ht="27" customHeight="1" x14ac:dyDescent="0.25">
      <c r="C50" s="85"/>
      <c r="D50" s="25" t="s">
        <v>16</v>
      </c>
      <c r="E50" s="125"/>
      <c r="F50" s="86"/>
      <c r="G50" s="26"/>
      <c r="H50" s="99">
        <f>SUM(H48:H49)</f>
        <v>16250.01</v>
      </c>
      <c r="I50" s="99">
        <f t="shared" ref="I50:K50" si="6">SUM(I48:I49)</f>
        <v>0</v>
      </c>
      <c r="J50" s="99">
        <f t="shared" si="6"/>
        <v>0</v>
      </c>
      <c r="K50" s="99">
        <f t="shared" si="6"/>
        <v>16250.01</v>
      </c>
      <c r="L50" s="80"/>
      <c r="M50" s="80"/>
    </row>
    <row r="51" spans="3:14" s="13" customFormat="1" ht="33" customHeight="1" x14ac:dyDescent="0.25">
      <c r="C51" s="84"/>
      <c r="D51" s="25" t="s">
        <v>189</v>
      </c>
      <c r="E51" s="128"/>
      <c r="F51" s="83"/>
      <c r="G51" s="78"/>
      <c r="H51" s="97"/>
      <c r="I51" s="80"/>
      <c r="J51" s="81"/>
      <c r="K51" s="81"/>
      <c r="L51" s="80"/>
      <c r="M51" s="80"/>
    </row>
    <row r="52" spans="3:14" s="13" customFormat="1" ht="16.5" x14ac:dyDescent="0.2">
      <c r="C52" s="28" t="s">
        <v>13</v>
      </c>
      <c r="D52" s="25" t="s">
        <v>14</v>
      </c>
      <c r="E52" s="128"/>
      <c r="F52" s="83"/>
      <c r="G52" s="78"/>
      <c r="H52" s="97"/>
      <c r="I52" s="80"/>
      <c r="J52" s="81"/>
      <c r="K52" s="81"/>
      <c r="L52" s="80"/>
      <c r="M52" s="80"/>
    </row>
    <row r="53" spans="3:14" s="13" customFormat="1" ht="26.25" customHeight="1" x14ac:dyDescent="0.2">
      <c r="C53" s="101">
        <v>44693</v>
      </c>
      <c r="D53" s="132" t="s">
        <v>190</v>
      </c>
      <c r="E53" s="127" t="s">
        <v>192</v>
      </c>
      <c r="F53" s="127" t="s">
        <v>193</v>
      </c>
      <c r="G53" s="26"/>
      <c r="H53" s="87">
        <v>24898</v>
      </c>
      <c r="I53" s="27"/>
      <c r="J53" s="41">
        <v>0</v>
      </c>
      <c r="K53" s="41">
        <f>+H53</f>
        <v>24898</v>
      </c>
      <c r="L53" s="80"/>
      <c r="M53" s="80" t="s">
        <v>26</v>
      </c>
    </row>
    <row r="54" spans="3:14" s="13" customFormat="1" ht="27.75" customHeight="1" x14ac:dyDescent="0.2">
      <c r="C54" s="101">
        <v>44706</v>
      </c>
      <c r="D54" s="132" t="s">
        <v>191</v>
      </c>
      <c r="E54" s="127" t="s">
        <v>192</v>
      </c>
      <c r="F54" s="127" t="s">
        <v>193</v>
      </c>
      <c r="G54" s="26"/>
      <c r="H54" s="87">
        <v>13216</v>
      </c>
      <c r="I54" s="27"/>
      <c r="J54" s="41">
        <v>0</v>
      </c>
      <c r="K54" s="41">
        <f>+H54</f>
        <v>13216</v>
      </c>
      <c r="L54" s="80"/>
      <c r="M54" s="80" t="s">
        <v>26</v>
      </c>
    </row>
    <row r="55" spans="3:14" s="13" customFormat="1" ht="25.5" customHeight="1" x14ac:dyDescent="0.25">
      <c r="C55" s="84"/>
      <c r="D55" s="25" t="s">
        <v>16</v>
      </c>
      <c r="E55" s="83"/>
      <c r="F55" s="83"/>
      <c r="G55" s="78"/>
      <c r="H55" s="99">
        <f>SUM(H53:H54)</f>
        <v>38114</v>
      </c>
      <c r="I55" s="99">
        <f t="shared" ref="I55:K55" si="7">SUM(I53:I54)</f>
        <v>0</v>
      </c>
      <c r="J55" s="99">
        <f t="shared" si="7"/>
        <v>0</v>
      </c>
      <c r="K55" s="99">
        <f t="shared" si="7"/>
        <v>38114</v>
      </c>
      <c r="L55" s="80"/>
      <c r="M55" s="80"/>
    </row>
    <row r="56" spans="3:14" s="23" customFormat="1" ht="31.5" x14ac:dyDescent="0.25">
      <c r="C56" s="24"/>
      <c r="D56" s="25" t="s">
        <v>17</v>
      </c>
      <c r="E56" s="26"/>
      <c r="F56" s="26"/>
      <c r="G56" s="26"/>
      <c r="H56" s="37"/>
      <c r="I56" s="27"/>
      <c r="J56" s="35"/>
      <c r="K56" s="33"/>
      <c r="L56" s="27"/>
      <c r="M56" s="27"/>
    </row>
    <row r="57" spans="3:14" s="12" customFormat="1" ht="20.25" customHeight="1" x14ac:dyDescent="0.25">
      <c r="C57" s="28" t="s">
        <v>13</v>
      </c>
      <c r="D57" s="25" t="s">
        <v>14</v>
      </c>
      <c r="E57" s="26"/>
      <c r="F57" s="26"/>
      <c r="G57" s="26"/>
      <c r="H57" s="37"/>
      <c r="I57" s="27"/>
      <c r="J57" s="35"/>
      <c r="K57" s="33"/>
      <c r="L57" s="27"/>
      <c r="M57" s="27"/>
    </row>
    <row r="58" spans="3:14" s="23" customFormat="1" ht="20.25" customHeight="1" x14ac:dyDescent="0.25">
      <c r="C58" s="29">
        <v>44700</v>
      </c>
      <c r="D58" s="30" t="s">
        <v>78</v>
      </c>
      <c r="E58" s="30" t="s">
        <v>18</v>
      </c>
      <c r="F58" s="30" t="s">
        <v>19</v>
      </c>
      <c r="G58" s="38"/>
      <c r="H58" s="31">
        <v>59000</v>
      </c>
      <c r="I58" s="39"/>
      <c r="J58" s="32">
        <v>59000</v>
      </c>
      <c r="K58" s="34">
        <v>0</v>
      </c>
      <c r="L58" s="27">
        <v>44706</v>
      </c>
      <c r="M58" s="27" t="s">
        <v>15</v>
      </c>
      <c r="N58" s="40"/>
    </row>
    <row r="59" spans="3:14" s="23" customFormat="1" ht="20.25" customHeight="1" x14ac:dyDescent="0.25">
      <c r="C59" s="29">
        <v>44701</v>
      </c>
      <c r="D59" s="30" t="s">
        <v>79</v>
      </c>
      <c r="E59" s="30" t="s">
        <v>18</v>
      </c>
      <c r="F59" s="30" t="s">
        <v>19</v>
      </c>
      <c r="G59" s="38"/>
      <c r="H59" s="31">
        <v>82600</v>
      </c>
      <c r="I59" s="39"/>
      <c r="J59" s="32">
        <v>82600</v>
      </c>
      <c r="K59" s="34">
        <v>0</v>
      </c>
      <c r="L59" s="27">
        <v>44706</v>
      </c>
      <c r="M59" s="27" t="s">
        <v>15</v>
      </c>
      <c r="N59" s="40"/>
    </row>
    <row r="60" spans="3:14" s="23" customFormat="1" ht="20.25" customHeight="1" x14ac:dyDescent="0.2">
      <c r="C60" s="85">
        <v>44706</v>
      </c>
      <c r="D60" s="30" t="s">
        <v>150</v>
      </c>
      <c r="E60" s="30" t="s">
        <v>18</v>
      </c>
      <c r="F60" s="30" t="s">
        <v>19</v>
      </c>
      <c r="G60" s="38"/>
      <c r="H60" s="98">
        <v>37760</v>
      </c>
      <c r="I60" s="39"/>
      <c r="J60" s="32"/>
      <c r="K60" s="98">
        <v>37760</v>
      </c>
      <c r="L60" s="27"/>
      <c r="M60" s="27" t="s">
        <v>26</v>
      </c>
      <c r="N60" s="40"/>
    </row>
    <row r="61" spans="3:14" s="23" customFormat="1" ht="20.25" customHeight="1" x14ac:dyDescent="0.2">
      <c r="C61" s="85">
        <v>44707</v>
      </c>
      <c r="D61" s="30" t="s">
        <v>151</v>
      </c>
      <c r="E61" s="30" t="s">
        <v>18</v>
      </c>
      <c r="F61" s="30" t="s">
        <v>19</v>
      </c>
      <c r="G61" s="38"/>
      <c r="H61" s="98">
        <v>29500</v>
      </c>
      <c r="I61" s="39"/>
      <c r="J61" s="32"/>
      <c r="K61" s="98">
        <v>29500</v>
      </c>
      <c r="L61" s="27"/>
      <c r="M61" s="27" t="s">
        <v>26</v>
      </c>
      <c r="N61" s="40"/>
    </row>
    <row r="62" spans="3:14" s="23" customFormat="1" ht="20.25" customHeight="1" x14ac:dyDescent="0.2">
      <c r="C62" s="29"/>
      <c r="D62" s="25" t="s">
        <v>16</v>
      </c>
      <c r="E62" s="30"/>
      <c r="F62" s="30"/>
      <c r="G62" s="38"/>
      <c r="H62" s="37">
        <f>SUM(H58:H61)</f>
        <v>208860</v>
      </c>
      <c r="I62" s="37">
        <f t="shared" ref="I62:K62" si="8">SUM(I58:I61)</f>
        <v>0</v>
      </c>
      <c r="J62" s="37">
        <f t="shared" si="8"/>
        <v>141600</v>
      </c>
      <c r="K62" s="37">
        <f t="shared" si="8"/>
        <v>67260</v>
      </c>
      <c r="L62" s="37"/>
      <c r="M62" s="39"/>
      <c r="N62" s="40"/>
    </row>
    <row r="63" spans="3:14" s="23" customFormat="1" ht="34.5" customHeight="1" x14ac:dyDescent="0.2">
      <c r="C63" s="29"/>
      <c r="D63" s="25" t="s">
        <v>20</v>
      </c>
      <c r="E63" s="30"/>
      <c r="F63" s="30"/>
      <c r="G63" s="38"/>
      <c r="H63" s="41"/>
      <c r="I63" s="39"/>
      <c r="J63" s="35"/>
      <c r="K63" s="27"/>
      <c r="L63" s="39"/>
      <c r="M63" s="39"/>
      <c r="N63" s="40"/>
    </row>
    <row r="64" spans="3:14" s="23" customFormat="1" ht="24.75" customHeight="1" x14ac:dyDescent="0.2">
      <c r="C64" s="28" t="s">
        <v>13</v>
      </c>
      <c r="D64" s="25" t="s">
        <v>14</v>
      </c>
      <c r="E64" s="30"/>
      <c r="F64" s="30"/>
      <c r="G64" s="38"/>
      <c r="H64" s="41"/>
      <c r="I64" s="39"/>
      <c r="J64" s="35"/>
      <c r="K64" s="33"/>
      <c r="L64" s="39"/>
      <c r="M64" s="39"/>
      <c r="N64" s="40"/>
    </row>
    <row r="65" spans="3:14" s="23" customFormat="1" ht="20.25" customHeight="1" x14ac:dyDescent="0.25">
      <c r="C65" s="29">
        <v>44574</v>
      </c>
      <c r="D65" s="30" t="s">
        <v>33</v>
      </c>
      <c r="E65" s="30" t="s">
        <v>21</v>
      </c>
      <c r="F65" s="30" t="s">
        <v>19</v>
      </c>
      <c r="G65" s="38"/>
      <c r="H65" s="31">
        <v>236000</v>
      </c>
      <c r="I65" s="39"/>
      <c r="J65" s="34">
        <v>0</v>
      </c>
      <c r="K65" s="32">
        <v>236000</v>
      </c>
      <c r="L65" s="27"/>
      <c r="M65" s="27" t="s">
        <v>26</v>
      </c>
      <c r="N65" s="40"/>
    </row>
    <row r="66" spans="3:14" s="23" customFormat="1" ht="20.25" customHeight="1" x14ac:dyDescent="0.25">
      <c r="C66" s="29">
        <v>44574</v>
      </c>
      <c r="D66" s="30" t="s">
        <v>80</v>
      </c>
      <c r="E66" s="30" t="s">
        <v>21</v>
      </c>
      <c r="F66" s="30" t="s">
        <v>19</v>
      </c>
      <c r="G66" s="38"/>
      <c r="H66" s="31">
        <v>236000</v>
      </c>
      <c r="I66" s="39"/>
      <c r="J66" s="34">
        <v>0</v>
      </c>
      <c r="K66" s="32">
        <v>236000</v>
      </c>
      <c r="L66" s="27"/>
      <c r="M66" s="27" t="s">
        <v>26</v>
      </c>
      <c r="N66" s="40"/>
    </row>
    <row r="67" spans="3:14" s="23" customFormat="1" ht="20.25" customHeight="1" x14ac:dyDescent="0.25">
      <c r="C67" s="29">
        <v>44655</v>
      </c>
      <c r="D67" s="30" t="s">
        <v>34</v>
      </c>
      <c r="E67" s="30" t="s">
        <v>21</v>
      </c>
      <c r="F67" s="30" t="s">
        <v>19</v>
      </c>
      <c r="G67" s="38"/>
      <c r="H67" s="31">
        <v>236000</v>
      </c>
      <c r="I67" s="39"/>
      <c r="J67" s="34">
        <v>0</v>
      </c>
      <c r="K67" s="32">
        <v>236000</v>
      </c>
      <c r="L67" s="27"/>
      <c r="M67" s="27" t="s">
        <v>26</v>
      </c>
      <c r="N67" s="40"/>
    </row>
    <row r="68" spans="3:14" s="23" customFormat="1" ht="20.25" customHeight="1" x14ac:dyDescent="0.25">
      <c r="C68" s="29">
        <v>44655</v>
      </c>
      <c r="D68" s="30" t="s">
        <v>35</v>
      </c>
      <c r="E68" s="30" t="s">
        <v>21</v>
      </c>
      <c r="F68" s="30" t="s">
        <v>19</v>
      </c>
      <c r="G68" s="38"/>
      <c r="H68" s="31">
        <v>236000</v>
      </c>
      <c r="I68" s="39"/>
      <c r="J68" s="34">
        <v>0</v>
      </c>
      <c r="K68" s="32">
        <v>236000</v>
      </c>
      <c r="L68" s="27"/>
      <c r="M68" s="27" t="s">
        <v>26</v>
      </c>
      <c r="N68" s="40"/>
    </row>
    <row r="69" spans="3:14" s="23" customFormat="1" ht="20.25" customHeight="1" x14ac:dyDescent="0.25">
      <c r="C69" s="29">
        <v>44655</v>
      </c>
      <c r="D69" s="30" t="s">
        <v>36</v>
      </c>
      <c r="E69" s="30" t="s">
        <v>21</v>
      </c>
      <c r="F69" s="30" t="s">
        <v>19</v>
      </c>
      <c r="G69" s="38"/>
      <c r="H69" s="31">
        <v>236000</v>
      </c>
      <c r="I69" s="39"/>
      <c r="J69" s="34">
        <v>0</v>
      </c>
      <c r="K69" s="32">
        <v>236000</v>
      </c>
      <c r="L69" s="27"/>
      <c r="M69" s="27" t="s">
        <v>26</v>
      </c>
      <c r="N69" s="40"/>
    </row>
    <row r="70" spans="3:14" s="23" customFormat="1" ht="20.25" customHeight="1" x14ac:dyDescent="0.25">
      <c r="C70" s="29"/>
      <c r="D70" s="25" t="s">
        <v>16</v>
      </c>
      <c r="E70" s="30"/>
      <c r="F70" s="30"/>
      <c r="G70" s="38"/>
      <c r="H70" s="34">
        <f>SUM(H65:H69)</f>
        <v>1180000</v>
      </c>
      <c r="I70" s="34">
        <f t="shared" ref="I70:K70" si="9">SUM(I65:I69)</f>
        <v>0</v>
      </c>
      <c r="J70" s="34">
        <f t="shared" si="9"/>
        <v>0</v>
      </c>
      <c r="K70" s="34">
        <f t="shared" si="9"/>
        <v>1180000</v>
      </c>
      <c r="L70" s="39"/>
      <c r="M70" s="39"/>
      <c r="N70" s="40"/>
    </row>
    <row r="71" spans="3:14" s="23" customFormat="1" ht="20.25" customHeight="1" x14ac:dyDescent="0.25">
      <c r="C71" s="29"/>
      <c r="D71" s="25" t="s">
        <v>597</v>
      </c>
      <c r="E71" s="30"/>
      <c r="F71" s="30"/>
      <c r="G71" s="38"/>
      <c r="H71" s="34"/>
      <c r="I71" s="39"/>
      <c r="J71" s="34"/>
      <c r="K71" s="35"/>
      <c r="L71" s="39"/>
      <c r="M71" s="39"/>
      <c r="N71" s="40"/>
    </row>
    <row r="72" spans="3:14" s="23" customFormat="1" ht="20.25" customHeight="1" x14ac:dyDescent="0.25">
      <c r="C72" s="28" t="s">
        <v>13</v>
      </c>
      <c r="D72" s="25" t="s">
        <v>14</v>
      </c>
      <c r="E72" s="30"/>
      <c r="F72" s="30"/>
      <c r="G72" s="38"/>
      <c r="H72" s="34"/>
      <c r="I72" s="39"/>
      <c r="J72" s="34"/>
      <c r="K72" s="35"/>
      <c r="L72" s="39"/>
      <c r="M72" s="39"/>
      <c r="N72" s="40"/>
    </row>
    <row r="73" spans="3:14" s="23" customFormat="1" ht="20.25" customHeight="1" x14ac:dyDescent="0.3">
      <c r="C73" s="29">
        <v>44198</v>
      </c>
      <c r="D73" s="47" t="s">
        <v>440</v>
      </c>
      <c r="E73" s="30" t="s">
        <v>598</v>
      </c>
      <c r="F73" s="174" t="s">
        <v>599</v>
      </c>
      <c r="G73" s="38"/>
      <c r="H73" s="31">
        <v>560175.49</v>
      </c>
      <c r="I73" s="39"/>
      <c r="J73" s="31">
        <v>0</v>
      </c>
      <c r="K73" s="32">
        <f>+H73</f>
        <v>560175.49</v>
      </c>
      <c r="L73" s="39"/>
      <c r="M73" s="27" t="s">
        <v>26</v>
      </c>
      <c r="N73" s="40"/>
    </row>
    <row r="74" spans="3:14" s="23" customFormat="1" ht="20.25" customHeight="1" x14ac:dyDescent="0.25">
      <c r="C74" s="29"/>
      <c r="D74" s="25" t="s">
        <v>16</v>
      </c>
      <c r="E74" s="30"/>
      <c r="F74" s="30"/>
      <c r="G74" s="38"/>
      <c r="H74" s="34">
        <f>+H73</f>
        <v>560175.49</v>
      </c>
      <c r="I74" s="34">
        <f t="shared" ref="I74:K74" si="10">+I73</f>
        <v>0</v>
      </c>
      <c r="J74" s="34">
        <f t="shared" si="10"/>
        <v>0</v>
      </c>
      <c r="K74" s="34">
        <f t="shared" si="10"/>
        <v>560175.49</v>
      </c>
      <c r="L74" s="39"/>
      <c r="M74" s="39"/>
      <c r="N74" s="40"/>
    </row>
    <row r="75" spans="3:14" s="23" customFormat="1" ht="48.75" customHeight="1" x14ac:dyDescent="0.25">
      <c r="C75" s="29"/>
      <c r="D75" s="25" t="s">
        <v>196</v>
      </c>
      <c r="E75" s="30"/>
      <c r="F75" s="30"/>
      <c r="G75" s="38"/>
      <c r="H75" s="34"/>
      <c r="I75" s="39"/>
      <c r="J75" s="34"/>
      <c r="K75" s="35"/>
      <c r="L75" s="39"/>
      <c r="M75" s="39"/>
      <c r="N75" s="40"/>
    </row>
    <row r="76" spans="3:14" s="23" customFormat="1" ht="15.75" x14ac:dyDescent="0.25">
      <c r="C76" s="28" t="s">
        <v>13</v>
      </c>
      <c r="D76" s="25" t="s">
        <v>14</v>
      </c>
      <c r="E76" s="30"/>
      <c r="F76" s="30"/>
      <c r="G76" s="38"/>
      <c r="H76" s="34"/>
      <c r="I76" s="39"/>
      <c r="J76" s="34"/>
      <c r="K76" s="35"/>
      <c r="L76" s="39"/>
      <c r="M76" s="39"/>
      <c r="N76" s="40"/>
    </row>
    <row r="77" spans="3:14" s="23" customFormat="1" ht="15.75" x14ac:dyDescent="0.2">
      <c r="C77" s="85">
        <v>41306</v>
      </c>
      <c r="D77" s="125" t="s">
        <v>197</v>
      </c>
      <c r="E77" s="86" t="s">
        <v>199</v>
      </c>
      <c r="F77" s="86" t="s">
        <v>200</v>
      </c>
      <c r="G77" s="38"/>
      <c r="H77" s="98">
        <v>3681.6</v>
      </c>
      <c r="I77" s="39"/>
      <c r="J77" s="31">
        <v>0</v>
      </c>
      <c r="K77" s="32">
        <f>+H77</f>
        <v>3681.6</v>
      </c>
      <c r="L77" s="39"/>
      <c r="M77" s="27" t="s">
        <v>26</v>
      </c>
      <c r="N77" s="40"/>
    </row>
    <row r="78" spans="3:14" s="23" customFormat="1" ht="20.25" customHeight="1" x14ac:dyDescent="0.2">
      <c r="C78" s="85">
        <v>41306</v>
      </c>
      <c r="D78" s="125" t="s">
        <v>198</v>
      </c>
      <c r="E78" s="86" t="s">
        <v>199</v>
      </c>
      <c r="F78" s="86" t="s">
        <v>200</v>
      </c>
      <c r="G78" s="38"/>
      <c r="H78" s="98">
        <v>3681.6</v>
      </c>
      <c r="I78" s="39"/>
      <c r="J78" s="31">
        <v>0</v>
      </c>
      <c r="K78" s="32">
        <f>+H78</f>
        <v>3681.6</v>
      </c>
      <c r="L78" s="39"/>
      <c r="M78" s="27" t="s">
        <v>26</v>
      </c>
      <c r="N78" s="40"/>
    </row>
    <row r="79" spans="3:14" s="23" customFormat="1" ht="20.25" customHeight="1" x14ac:dyDescent="0.25">
      <c r="C79" s="29"/>
      <c r="D79" s="25" t="s">
        <v>16</v>
      </c>
      <c r="E79" s="30"/>
      <c r="F79" s="30"/>
      <c r="G79" s="38"/>
      <c r="H79" s="34">
        <f>SUM(H77:H78)</f>
        <v>7363.2</v>
      </c>
      <c r="I79" s="34">
        <f t="shared" ref="I79:K79" si="11">SUM(I77:I78)</f>
        <v>0</v>
      </c>
      <c r="J79" s="34">
        <f t="shared" si="11"/>
        <v>0</v>
      </c>
      <c r="K79" s="34">
        <f t="shared" si="11"/>
        <v>7363.2</v>
      </c>
      <c r="L79" s="39"/>
      <c r="M79" s="39"/>
      <c r="N79" s="40"/>
    </row>
    <row r="80" spans="3:14" s="23" customFormat="1" ht="67.5" customHeight="1" x14ac:dyDescent="0.25">
      <c r="C80" s="29"/>
      <c r="D80" s="25" t="s">
        <v>201</v>
      </c>
      <c r="E80" s="30"/>
      <c r="F80" s="30"/>
      <c r="G80" s="38"/>
      <c r="H80" s="34"/>
      <c r="I80" s="39"/>
      <c r="J80" s="34"/>
      <c r="K80" s="35"/>
      <c r="L80" s="39"/>
      <c r="M80" s="39"/>
      <c r="N80" s="40"/>
    </row>
    <row r="81" spans="3:14" s="23" customFormat="1" ht="15.75" x14ac:dyDescent="0.25">
      <c r="C81" s="28" t="s">
        <v>13</v>
      </c>
      <c r="D81" s="25" t="s">
        <v>14</v>
      </c>
      <c r="E81" s="30"/>
      <c r="F81" s="30"/>
      <c r="G81" s="38"/>
      <c r="H81" s="34"/>
      <c r="I81" s="39"/>
      <c r="J81" s="34"/>
      <c r="K81" s="35"/>
      <c r="L81" s="39"/>
      <c r="M81" s="39"/>
      <c r="N81" s="40"/>
    </row>
    <row r="82" spans="3:14" s="23" customFormat="1" ht="18" customHeight="1" x14ac:dyDescent="0.25">
      <c r="C82" s="85">
        <v>42855</v>
      </c>
      <c r="D82" s="125" t="s">
        <v>202</v>
      </c>
      <c r="E82" s="125" t="s">
        <v>217</v>
      </c>
      <c r="F82" s="86" t="s">
        <v>218</v>
      </c>
      <c r="G82" s="38"/>
      <c r="H82" s="98">
        <v>7010</v>
      </c>
      <c r="I82" s="39"/>
      <c r="J82" s="34"/>
      <c r="K82" s="35">
        <f>+H82</f>
        <v>7010</v>
      </c>
      <c r="L82" s="39"/>
      <c r="M82" s="39"/>
      <c r="N82" s="40"/>
    </row>
    <row r="83" spans="3:14" s="23" customFormat="1" ht="20.25" customHeight="1" x14ac:dyDescent="0.2">
      <c r="C83" s="85">
        <v>42886</v>
      </c>
      <c r="D83" s="125" t="s">
        <v>203</v>
      </c>
      <c r="E83" s="125" t="s">
        <v>217</v>
      </c>
      <c r="F83" s="86" t="s">
        <v>218</v>
      </c>
      <c r="G83" s="38"/>
      <c r="H83" s="98">
        <v>10210</v>
      </c>
      <c r="I83" s="39"/>
      <c r="J83" s="31">
        <v>0</v>
      </c>
      <c r="K83" s="32">
        <f>+H83</f>
        <v>10210</v>
      </c>
      <c r="L83" s="39"/>
      <c r="M83" s="27" t="s">
        <v>26</v>
      </c>
      <c r="N83" s="40"/>
    </row>
    <row r="84" spans="3:14" s="23" customFormat="1" ht="24.75" customHeight="1" x14ac:dyDescent="0.2">
      <c r="C84" s="85">
        <v>43466</v>
      </c>
      <c r="D84" s="125" t="s">
        <v>204</v>
      </c>
      <c r="E84" s="125" t="s">
        <v>217</v>
      </c>
      <c r="F84" s="86" t="s">
        <v>218</v>
      </c>
      <c r="G84" s="38"/>
      <c r="H84" s="98">
        <v>1460</v>
      </c>
      <c r="I84" s="39"/>
      <c r="J84" s="31">
        <v>0</v>
      </c>
      <c r="K84" s="32">
        <f t="shared" ref="K84:K96" si="12">+H84</f>
        <v>1460</v>
      </c>
      <c r="L84" s="39"/>
      <c r="M84" s="27" t="s">
        <v>26</v>
      </c>
      <c r="N84" s="40"/>
    </row>
    <row r="85" spans="3:14" s="23" customFormat="1" ht="20.25" customHeight="1" x14ac:dyDescent="0.2">
      <c r="C85" s="85">
        <v>43466</v>
      </c>
      <c r="D85" s="125" t="s">
        <v>205</v>
      </c>
      <c r="E85" s="125" t="s">
        <v>217</v>
      </c>
      <c r="F85" s="86" t="s">
        <v>218</v>
      </c>
      <c r="G85" s="38"/>
      <c r="H85" s="98">
        <v>4240</v>
      </c>
      <c r="I85" s="39"/>
      <c r="J85" s="31">
        <v>0</v>
      </c>
      <c r="K85" s="32">
        <f t="shared" si="12"/>
        <v>4240</v>
      </c>
      <c r="L85" s="39"/>
      <c r="M85" s="27" t="s">
        <v>26</v>
      </c>
      <c r="N85" s="40"/>
    </row>
    <row r="86" spans="3:14" s="23" customFormat="1" ht="20.25" customHeight="1" x14ac:dyDescent="0.2">
      <c r="C86" s="85">
        <v>43467</v>
      </c>
      <c r="D86" s="125" t="s">
        <v>206</v>
      </c>
      <c r="E86" s="125" t="s">
        <v>217</v>
      </c>
      <c r="F86" s="86" t="s">
        <v>218</v>
      </c>
      <c r="G86" s="38"/>
      <c r="H86" s="98">
        <v>1980</v>
      </c>
      <c r="I86" s="39"/>
      <c r="J86" s="31">
        <v>0</v>
      </c>
      <c r="K86" s="32">
        <f t="shared" si="12"/>
        <v>1980</v>
      </c>
      <c r="L86" s="39"/>
      <c r="M86" s="27" t="s">
        <v>26</v>
      </c>
      <c r="N86" s="40"/>
    </row>
    <row r="87" spans="3:14" s="23" customFormat="1" ht="20.25" customHeight="1" x14ac:dyDescent="0.2">
      <c r="C87" s="85">
        <v>43467</v>
      </c>
      <c r="D87" s="125" t="s">
        <v>207</v>
      </c>
      <c r="E87" s="125" t="s">
        <v>217</v>
      </c>
      <c r="F87" s="86" t="s">
        <v>218</v>
      </c>
      <c r="G87" s="38"/>
      <c r="H87" s="98">
        <v>1440</v>
      </c>
      <c r="I87" s="39"/>
      <c r="J87" s="31">
        <v>0</v>
      </c>
      <c r="K87" s="32">
        <f t="shared" si="12"/>
        <v>1440</v>
      </c>
      <c r="L87" s="39"/>
      <c r="M87" s="27" t="s">
        <v>26</v>
      </c>
      <c r="N87" s="40"/>
    </row>
    <row r="88" spans="3:14" s="23" customFormat="1" ht="20.25" customHeight="1" x14ac:dyDescent="0.2">
      <c r="C88" s="85">
        <v>43467</v>
      </c>
      <c r="D88" s="125" t="s">
        <v>208</v>
      </c>
      <c r="E88" s="125" t="s">
        <v>217</v>
      </c>
      <c r="F88" s="86" t="s">
        <v>218</v>
      </c>
      <c r="G88" s="38"/>
      <c r="H88" s="98">
        <v>4260</v>
      </c>
      <c r="I88" s="39"/>
      <c r="J88" s="31">
        <v>0</v>
      </c>
      <c r="K88" s="32">
        <f t="shared" si="12"/>
        <v>4260</v>
      </c>
      <c r="L88" s="39"/>
      <c r="M88" s="27" t="s">
        <v>26</v>
      </c>
      <c r="N88" s="40"/>
    </row>
    <row r="89" spans="3:14" s="23" customFormat="1" ht="20.25" customHeight="1" x14ac:dyDescent="0.2">
      <c r="C89" s="85">
        <v>43467</v>
      </c>
      <c r="D89" s="125" t="s">
        <v>209</v>
      </c>
      <c r="E89" s="125" t="s">
        <v>217</v>
      </c>
      <c r="F89" s="86" t="s">
        <v>218</v>
      </c>
      <c r="G89" s="38"/>
      <c r="H89" s="98">
        <v>4280</v>
      </c>
      <c r="I89" s="39"/>
      <c r="J89" s="31">
        <v>0</v>
      </c>
      <c r="K89" s="32">
        <f t="shared" si="12"/>
        <v>4280</v>
      </c>
      <c r="L89" s="39"/>
      <c r="M89" s="27" t="s">
        <v>26</v>
      </c>
      <c r="N89" s="40"/>
    </row>
    <row r="90" spans="3:14" s="23" customFormat="1" ht="20.25" customHeight="1" x14ac:dyDescent="0.2">
      <c r="C90" s="85">
        <v>43467</v>
      </c>
      <c r="D90" s="125" t="s">
        <v>210</v>
      </c>
      <c r="E90" s="125" t="s">
        <v>217</v>
      </c>
      <c r="F90" s="86" t="s">
        <v>218</v>
      </c>
      <c r="G90" s="38"/>
      <c r="H90" s="98">
        <v>1870</v>
      </c>
      <c r="I90" s="39"/>
      <c r="J90" s="31">
        <v>0</v>
      </c>
      <c r="K90" s="32">
        <f t="shared" si="12"/>
        <v>1870</v>
      </c>
      <c r="L90" s="39"/>
      <c r="M90" s="27" t="s">
        <v>26</v>
      </c>
      <c r="N90" s="40"/>
    </row>
    <row r="91" spans="3:14" s="23" customFormat="1" ht="20.25" customHeight="1" x14ac:dyDescent="0.2">
      <c r="C91" s="85">
        <v>43467</v>
      </c>
      <c r="D91" s="125" t="s">
        <v>211</v>
      </c>
      <c r="E91" s="125" t="s">
        <v>217</v>
      </c>
      <c r="F91" s="86" t="s">
        <v>218</v>
      </c>
      <c r="G91" s="38"/>
      <c r="H91" s="98">
        <v>2980</v>
      </c>
      <c r="I91" s="39"/>
      <c r="J91" s="31">
        <v>0</v>
      </c>
      <c r="K91" s="32">
        <f t="shared" si="12"/>
        <v>2980</v>
      </c>
      <c r="L91" s="39"/>
      <c r="M91" s="27" t="s">
        <v>26</v>
      </c>
      <c r="N91" s="40"/>
    </row>
    <row r="92" spans="3:14" s="23" customFormat="1" ht="20.25" customHeight="1" x14ac:dyDescent="0.2">
      <c r="C92" s="85">
        <v>43467</v>
      </c>
      <c r="D92" s="125" t="s">
        <v>212</v>
      </c>
      <c r="E92" s="125" t="s">
        <v>217</v>
      </c>
      <c r="F92" s="86" t="s">
        <v>218</v>
      </c>
      <c r="G92" s="38"/>
      <c r="H92" s="98">
        <v>2350</v>
      </c>
      <c r="I92" s="39"/>
      <c r="J92" s="31">
        <v>0</v>
      </c>
      <c r="K92" s="32">
        <f t="shared" si="12"/>
        <v>2350</v>
      </c>
      <c r="L92" s="39"/>
      <c r="M92" s="27" t="s">
        <v>26</v>
      </c>
      <c r="N92" s="40"/>
    </row>
    <row r="93" spans="3:14" s="23" customFormat="1" ht="20.25" customHeight="1" x14ac:dyDescent="0.2">
      <c r="C93" s="85">
        <v>43467</v>
      </c>
      <c r="D93" s="125" t="s">
        <v>213</v>
      </c>
      <c r="E93" s="125" t="s">
        <v>217</v>
      </c>
      <c r="F93" s="86" t="s">
        <v>218</v>
      </c>
      <c r="G93" s="38"/>
      <c r="H93" s="98">
        <v>3850</v>
      </c>
      <c r="I93" s="39"/>
      <c r="J93" s="31">
        <v>0</v>
      </c>
      <c r="K93" s="32">
        <f t="shared" si="12"/>
        <v>3850</v>
      </c>
      <c r="L93" s="39"/>
      <c r="M93" s="27" t="s">
        <v>26</v>
      </c>
      <c r="N93" s="40"/>
    </row>
    <row r="94" spans="3:14" s="23" customFormat="1" ht="20.25" customHeight="1" x14ac:dyDescent="0.2">
      <c r="C94" s="85">
        <v>43467</v>
      </c>
      <c r="D94" s="125" t="s">
        <v>214</v>
      </c>
      <c r="E94" s="125" t="s">
        <v>217</v>
      </c>
      <c r="F94" s="86" t="s">
        <v>218</v>
      </c>
      <c r="G94" s="38"/>
      <c r="H94" s="98">
        <v>2060</v>
      </c>
      <c r="I94" s="39"/>
      <c r="J94" s="31">
        <v>0</v>
      </c>
      <c r="K94" s="32">
        <f t="shared" si="12"/>
        <v>2060</v>
      </c>
      <c r="L94" s="39"/>
      <c r="M94" s="27" t="s">
        <v>26</v>
      </c>
      <c r="N94" s="40"/>
    </row>
    <row r="95" spans="3:14" s="23" customFormat="1" ht="20.25" customHeight="1" x14ac:dyDescent="0.2">
      <c r="C95" s="85">
        <v>43485</v>
      </c>
      <c r="D95" s="125" t="s">
        <v>215</v>
      </c>
      <c r="E95" s="125" t="s">
        <v>217</v>
      </c>
      <c r="F95" s="86" t="s">
        <v>218</v>
      </c>
      <c r="G95" s="38"/>
      <c r="H95" s="98">
        <v>750</v>
      </c>
      <c r="I95" s="39"/>
      <c r="J95" s="31">
        <v>0</v>
      </c>
      <c r="K95" s="32">
        <f t="shared" si="12"/>
        <v>750</v>
      </c>
      <c r="L95" s="39"/>
      <c r="M95" s="27" t="s">
        <v>26</v>
      </c>
      <c r="N95" s="40"/>
    </row>
    <row r="96" spans="3:14" s="23" customFormat="1" ht="20.25" customHeight="1" x14ac:dyDescent="0.2">
      <c r="C96" s="85">
        <v>44168</v>
      </c>
      <c r="D96" s="125" t="s">
        <v>216</v>
      </c>
      <c r="E96" s="125" t="s">
        <v>217</v>
      </c>
      <c r="F96" s="86" t="s">
        <v>218</v>
      </c>
      <c r="G96" s="38"/>
      <c r="H96" s="98">
        <v>7945</v>
      </c>
      <c r="I96" s="39"/>
      <c r="J96" s="31">
        <v>0</v>
      </c>
      <c r="K96" s="32">
        <f t="shared" si="12"/>
        <v>7945</v>
      </c>
      <c r="L96" s="39"/>
      <c r="M96" s="27" t="s">
        <v>26</v>
      </c>
      <c r="N96" s="40"/>
    </row>
    <row r="97" spans="3:14" s="23" customFormat="1" ht="20.25" customHeight="1" x14ac:dyDescent="0.25">
      <c r="C97" s="29"/>
      <c r="D97" s="25" t="s">
        <v>16</v>
      </c>
      <c r="E97" s="30"/>
      <c r="F97" s="30"/>
      <c r="G97" s="38"/>
      <c r="H97" s="99">
        <f>SUM(H82:H96)</f>
        <v>56685</v>
      </c>
      <c r="I97" s="99">
        <f t="shared" ref="I97:K97" si="13">SUM(I82:I96)</f>
        <v>0</v>
      </c>
      <c r="J97" s="99">
        <f t="shared" si="13"/>
        <v>0</v>
      </c>
      <c r="K97" s="99">
        <f t="shared" si="13"/>
        <v>56685</v>
      </c>
      <c r="L97" s="39"/>
      <c r="M97" s="39"/>
      <c r="N97" s="40"/>
    </row>
    <row r="98" spans="3:14" s="23" customFormat="1" ht="31.5" x14ac:dyDescent="0.25">
      <c r="C98" s="110"/>
      <c r="D98" s="111" t="s">
        <v>219</v>
      </c>
      <c r="E98" s="112"/>
      <c r="F98" s="112"/>
      <c r="G98" s="113"/>
      <c r="H98" s="103"/>
      <c r="I98" s="114"/>
      <c r="J98" s="115"/>
      <c r="K98" s="116"/>
      <c r="L98" s="114"/>
      <c r="M98" s="117"/>
      <c r="N98" s="40"/>
    </row>
    <row r="99" spans="3:14" s="23" customFormat="1" ht="0.75" customHeight="1" x14ac:dyDescent="0.25">
      <c r="C99" s="110"/>
      <c r="D99" s="111"/>
      <c r="E99" s="112"/>
      <c r="F99" s="112"/>
      <c r="G99" s="113"/>
      <c r="H99" s="103"/>
      <c r="I99" s="114"/>
      <c r="J99" s="115"/>
      <c r="K99" s="116"/>
      <c r="L99" s="114"/>
      <c r="M99" s="117"/>
      <c r="N99" s="40"/>
    </row>
    <row r="100" spans="3:14" s="23" customFormat="1" ht="15.75" x14ac:dyDescent="0.25">
      <c r="C100" s="28" t="s">
        <v>13</v>
      </c>
      <c r="D100" s="25" t="s">
        <v>14</v>
      </c>
      <c r="E100" s="30"/>
      <c r="F100" s="30"/>
      <c r="G100" s="38"/>
      <c r="H100" s="82"/>
      <c r="I100" s="39"/>
      <c r="J100" s="34"/>
      <c r="K100" s="35"/>
      <c r="L100" s="39"/>
      <c r="M100" s="39"/>
      <c r="N100" s="40"/>
    </row>
    <row r="101" spans="3:14" s="23" customFormat="1" ht="20.25" customHeight="1" x14ac:dyDescent="0.2">
      <c r="C101" s="101">
        <v>42948</v>
      </c>
      <c r="D101" s="127" t="s">
        <v>220</v>
      </c>
      <c r="E101" s="127" t="s">
        <v>221</v>
      </c>
      <c r="F101" s="127" t="s">
        <v>222</v>
      </c>
      <c r="G101" s="87">
        <v>12522.2</v>
      </c>
      <c r="H101" s="87">
        <v>12522.2</v>
      </c>
      <c r="I101" s="39"/>
      <c r="J101" s="31">
        <v>0</v>
      </c>
      <c r="K101" s="32">
        <f>+H101</f>
        <v>12522.2</v>
      </c>
      <c r="L101" s="39"/>
      <c r="M101" s="27" t="s">
        <v>26</v>
      </c>
      <c r="N101" s="40"/>
    </row>
    <row r="102" spans="3:14" s="23" customFormat="1" ht="20.25" customHeight="1" x14ac:dyDescent="0.2">
      <c r="C102" s="101">
        <v>42948</v>
      </c>
      <c r="D102" s="127" t="s">
        <v>223</v>
      </c>
      <c r="E102" s="127" t="s">
        <v>221</v>
      </c>
      <c r="F102" s="127" t="s">
        <v>177</v>
      </c>
      <c r="G102" s="87">
        <v>36181.75</v>
      </c>
      <c r="H102" s="87">
        <v>36181.75</v>
      </c>
      <c r="I102" s="39"/>
      <c r="J102" s="31">
        <v>0</v>
      </c>
      <c r="K102" s="32">
        <f>+H102</f>
        <v>36181.75</v>
      </c>
      <c r="L102" s="39"/>
      <c r="M102" s="27" t="s">
        <v>26</v>
      </c>
      <c r="N102" s="40"/>
    </row>
    <row r="103" spans="3:14" s="23" customFormat="1" ht="20.25" customHeight="1" x14ac:dyDescent="0.25">
      <c r="C103" s="29"/>
      <c r="D103" s="25" t="s">
        <v>16</v>
      </c>
      <c r="E103" s="30"/>
      <c r="F103" s="30"/>
      <c r="G103" s="38"/>
      <c r="H103" s="118">
        <f>SUM(H101:H102)</f>
        <v>48703.95</v>
      </c>
      <c r="I103" s="118">
        <f t="shared" ref="I103:K103" si="14">SUM(I101:I102)</f>
        <v>0</v>
      </c>
      <c r="J103" s="118">
        <f t="shared" si="14"/>
        <v>0</v>
      </c>
      <c r="K103" s="118">
        <f t="shared" si="14"/>
        <v>48703.95</v>
      </c>
      <c r="L103" s="39"/>
      <c r="M103" s="39"/>
      <c r="N103" s="40"/>
    </row>
    <row r="104" spans="3:14" s="23" customFormat="1" ht="31.5" x14ac:dyDescent="0.25">
      <c r="C104" s="104"/>
      <c r="D104" s="94" t="s">
        <v>224</v>
      </c>
      <c r="E104" s="105"/>
      <c r="F104" s="105"/>
      <c r="G104" s="106"/>
      <c r="H104" s="87"/>
      <c r="I104" s="107"/>
      <c r="J104" s="108"/>
      <c r="K104" s="109"/>
      <c r="L104" s="107"/>
      <c r="M104" s="107"/>
      <c r="N104" s="40"/>
    </row>
    <row r="105" spans="3:14" s="23" customFormat="1" ht="15.75" x14ac:dyDescent="0.25">
      <c r="C105" s="28" t="s">
        <v>13</v>
      </c>
      <c r="D105" s="25" t="s">
        <v>14</v>
      </c>
      <c r="E105" s="105"/>
      <c r="F105" s="105"/>
      <c r="G105" s="106"/>
      <c r="H105" s="87"/>
      <c r="I105" s="107"/>
      <c r="J105" s="108"/>
      <c r="K105" s="109"/>
      <c r="L105" s="107"/>
      <c r="M105" s="107"/>
      <c r="N105" s="40"/>
    </row>
    <row r="106" spans="3:14" s="23" customFormat="1" ht="15.75" x14ac:dyDescent="0.2">
      <c r="C106" s="101">
        <v>44011</v>
      </c>
      <c r="D106" s="127" t="s">
        <v>225</v>
      </c>
      <c r="E106" s="127" t="s">
        <v>226</v>
      </c>
      <c r="F106" s="102" t="s">
        <v>227</v>
      </c>
      <c r="G106" s="102" t="s">
        <v>227</v>
      </c>
      <c r="H106" s="87">
        <v>5190.82</v>
      </c>
      <c r="I106" s="39"/>
      <c r="J106" s="31">
        <v>0</v>
      </c>
      <c r="K106" s="32">
        <f>+H106</f>
        <v>5190.82</v>
      </c>
      <c r="L106" s="39"/>
      <c r="M106" s="27" t="s">
        <v>26</v>
      </c>
      <c r="N106" s="40"/>
    </row>
    <row r="107" spans="3:14" s="23" customFormat="1" ht="15.75" x14ac:dyDescent="0.2">
      <c r="C107" s="101">
        <v>44011</v>
      </c>
      <c r="D107" s="127" t="s">
        <v>228</v>
      </c>
      <c r="E107" s="127" t="s">
        <v>226</v>
      </c>
      <c r="F107" s="102" t="s">
        <v>227</v>
      </c>
      <c r="G107" s="102" t="s">
        <v>227</v>
      </c>
      <c r="H107" s="87">
        <v>13888.6</v>
      </c>
      <c r="I107" s="39"/>
      <c r="J107" s="31">
        <v>0</v>
      </c>
      <c r="K107" s="32">
        <f t="shared" ref="K107:K116" si="15">+H107</f>
        <v>13888.6</v>
      </c>
      <c r="L107" s="39"/>
      <c r="M107" s="27" t="s">
        <v>26</v>
      </c>
      <c r="N107" s="40"/>
    </row>
    <row r="108" spans="3:14" s="23" customFormat="1" ht="15.75" x14ac:dyDescent="0.2">
      <c r="C108" s="101">
        <v>44011</v>
      </c>
      <c r="D108" s="127" t="s">
        <v>229</v>
      </c>
      <c r="E108" s="127" t="s">
        <v>226</v>
      </c>
      <c r="F108" s="102" t="s">
        <v>227</v>
      </c>
      <c r="G108" s="102" t="s">
        <v>227</v>
      </c>
      <c r="H108" s="87">
        <v>2348.1999999999998</v>
      </c>
      <c r="I108" s="39"/>
      <c r="J108" s="31">
        <v>0</v>
      </c>
      <c r="K108" s="32">
        <f>+H108</f>
        <v>2348.1999999999998</v>
      </c>
      <c r="L108" s="39"/>
      <c r="M108" s="27" t="s">
        <v>26</v>
      </c>
      <c r="N108" s="40"/>
    </row>
    <row r="109" spans="3:14" s="23" customFormat="1" ht="15.75" x14ac:dyDescent="0.2">
      <c r="C109" s="101">
        <v>44011</v>
      </c>
      <c r="D109" s="127" t="s">
        <v>230</v>
      </c>
      <c r="E109" s="127" t="s">
        <v>226</v>
      </c>
      <c r="F109" s="102" t="s">
        <v>227</v>
      </c>
      <c r="G109" s="102" t="s">
        <v>227</v>
      </c>
      <c r="H109" s="87">
        <v>2377.6999999999998</v>
      </c>
      <c r="I109" s="39"/>
      <c r="J109" s="31">
        <v>0</v>
      </c>
      <c r="K109" s="32">
        <f t="shared" si="15"/>
        <v>2377.6999999999998</v>
      </c>
      <c r="L109" s="39"/>
      <c r="M109" s="27" t="s">
        <v>26</v>
      </c>
      <c r="N109" s="40"/>
    </row>
    <row r="110" spans="3:14" s="23" customFormat="1" ht="15.75" x14ac:dyDescent="0.2">
      <c r="C110" s="101">
        <v>44011</v>
      </c>
      <c r="D110" s="127" t="s">
        <v>231</v>
      </c>
      <c r="E110" s="127" t="s">
        <v>226</v>
      </c>
      <c r="F110" s="102" t="s">
        <v>227</v>
      </c>
      <c r="G110" s="102" t="s">
        <v>227</v>
      </c>
      <c r="H110" s="87">
        <v>32492.48</v>
      </c>
      <c r="I110" s="39"/>
      <c r="J110" s="31">
        <v>0</v>
      </c>
      <c r="K110" s="32">
        <f t="shared" si="15"/>
        <v>32492.48</v>
      </c>
      <c r="L110" s="39"/>
      <c r="M110" s="27" t="s">
        <v>26</v>
      </c>
      <c r="N110" s="40"/>
    </row>
    <row r="111" spans="3:14" s="23" customFormat="1" ht="15.75" x14ac:dyDescent="0.2">
      <c r="C111" s="101">
        <v>44011</v>
      </c>
      <c r="D111" s="127" t="s">
        <v>232</v>
      </c>
      <c r="E111" s="127" t="s">
        <v>226</v>
      </c>
      <c r="F111" s="102" t="s">
        <v>227</v>
      </c>
      <c r="G111" s="102" t="s">
        <v>227</v>
      </c>
      <c r="H111" s="87">
        <v>45211.25</v>
      </c>
      <c r="I111" s="39"/>
      <c r="J111" s="31">
        <v>0</v>
      </c>
      <c r="K111" s="32">
        <f t="shared" si="15"/>
        <v>45211.25</v>
      </c>
      <c r="L111" s="39"/>
      <c r="M111" s="27" t="s">
        <v>26</v>
      </c>
      <c r="N111" s="40"/>
    </row>
    <row r="112" spans="3:14" s="23" customFormat="1" ht="15.75" x14ac:dyDescent="0.2">
      <c r="C112" s="101">
        <v>44011</v>
      </c>
      <c r="D112" s="127" t="s">
        <v>233</v>
      </c>
      <c r="E112" s="127" t="s">
        <v>226</v>
      </c>
      <c r="F112" s="102" t="s">
        <v>227</v>
      </c>
      <c r="G112" s="102" t="s">
        <v>227</v>
      </c>
      <c r="H112" s="87">
        <v>5815.04</v>
      </c>
      <c r="I112" s="39"/>
      <c r="J112" s="31">
        <v>0</v>
      </c>
      <c r="K112" s="32">
        <f t="shared" si="15"/>
        <v>5815.04</v>
      </c>
      <c r="L112" s="39"/>
      <c r="M112" s="27" t="s">
        <v>26</v>
      </c>
      <c r="N112" s="40"/>
    </row>
    <row r="113" spans="3:14" s="23" customFormat="1" ht="15.75" x14ac:dyDescent="0.2">
      <c r="C113" s="101">
        <v>44741</v>
      </c>
      <c r="D113" s="127" t="s">
        <v>234</v>
      </c>
      <c r="E113" s="127" t="s">
        <v>226</v>
      </c>
      <c r="F113" s="102" t="s">
        <v>227</v>
      </c>
      <c r="G113" s="102" t="s">
        <v>227</v>
      </c>
      <c r="H113" s="87">
        <v>15327.02</v>
      </c>
      <c r="I113" s="39"/>
      <c r="J113" s="31">
        <v>0</v>
      </c>
      <c r="K113" s="32">
        <f t="shared" si="15"/>
        <v>15327.02</v>
      </c>
      <c r="L113" s="39"/>
      <c r="M113" s="27" t="s">
        <v>26</v>
      </c>
      <c r="N113" s="40"/>
    </row>
    <row r="114" spans="3:14" s="23" customFormat="1" ht="15.75" x14ac:dyDescent="0.2">
      <c r="C114" s="101">
        <v>44048</v>
      </c>
      <c r="D114" s="127" t="s">
        <v>235</v>
      </c>
      <c r="E114" s="127" t="s">
        <v>226</v>
      </c>
      <c r="F114" s="102" t="s">
        <v>227</v>
      </c>
      <c r="G114" s="102" t="s">
        <v>227</v>
      </c>
      <c r="H114" s="87">
        <v>17841.599999999999</v>
      </c>
      <c r="I114" s="39"/>
      <c r="J114" s="31">
        <v>0</v>
      </c>
      <c r="K114" s="32">
        <f t="shared" si="15"/>
        <v>17841.599999999999</v>
      </c>
      <c r="L114" s="39"/>
      <c r="M114" s="27" t="s">
        <v>26</v>
      </c>
      <c r="N114" s="40"/>
    </row>
    <row r="115" spans="3:14" s="23" customFormat="1" ht="20.25" customHeight="1" x14ac:dyDescent="0.2">
      <c r="C115" s="101">
        <v>44048</v>
      </c>
      <c r="D115" s="127" t="s">
        <v>236</v>
      </c>
      <c r="E115" s="127" t="s">
        <v>226</v>
      </c>
      <c r="F115" s="102" t="s">
        <v>227</v>
      </c>
      <c r="G115" s="102" t="s">
        <v>227</v>
      </c>
      <c r="H115" s="87">
        <v>18296.84</v>
      </c>
      <c r="I115" s="39"/>
      <c r="J115" s="31">
        <v>0</v>
      </c>
      <c r="K115" s="32">
        <f t="shared" si="15"/>
        <v>18296.84</v>
      </c>
      <c r="L115" s="39"/>
      <c r="M115" s="27" t="s">
        <v>26</v>
      </c>
      <c r="N115" s="40"/>
    </row>
    <row r="116" spans="3:14" s="23" customFormat="1" ht="20.25" customHeight="1" x14ac:dyDescent="0.2">
      <c r="C116" s="101">
        <v>44048</v>
      </c>
      <c r="D116" s="127" t="s">
        <v>237</v>
      </c>
      <c r="E116" s="127" t="s">
        <v>226</v>
      </c>
      <c r="F116" s="102" t="s">
        <v>227</v>
      </c>
      <c r="G116" s="102" t="s">
        <v>227</v>
      </c>
      <c r="H116" s="87">
        <v>17449.39</v>
      </c>
      <c r="I116" s="39"/>
      <c r="J116" s="31">
        <v>0</v>
      </c>
      <c r="K116" s="32">
        <f t="shared" si="15"/>
        <v>17449.39</v>
      </c>
      <c r="L116" s="39"/>
      <c r="M116" s="27" t="s">
        <v>26</v>
      </c>
      <c r="N116" s="40"/>
    </row>
    <row r="117" spans="3:14" s="23" customFormat="1" ht="20.25" customHeight="1" x14ac:dyDescent="0.25">
      <c r="C117" s="104"/>
      <c r="D117" s="94" t="s">
        <v>16</v>
      </c>
      <c r="E117" s="105"/>
      <c r="F117" s="105"/>
      <c r="G117" s="106"/>
      <c r="H117" s="118">
        <f>SUM(H106:H116)</f>
        <v>176238.94</v>
      </c>
      <c r="I117" s="118">
        <f t="shared" ref="I117:K117" si="16">SUM(I106:I116)</f>
        <v>0</v>
      </c>
      <c r="J117" s="118">
        <f t="shared" si="16"/>
        <v>0</v>
      </c>
      <c r="K117" s="118">
        <f t="shared" si="16"/>
        <v>176238.94</v>
      </c>
      <c r="L117" s="107"/>
      <c r="M117" s="39"/>
      <c r="N117" s="40"/>
    </row>
    <row r="118" spans="3:14" s="23" customFormat="1" ht="15.75" x14ac:dyDescent="0.25">
      <c r="C118" s="29"/>
      <c r="D118" s="25" t="s">
        <v>238</v>
      </c>
      <c r="E118" s="30"/>
      <c r="F118" s="30"/>
      <c r="G118" s="38"/>
      <c r="H118" s="82"/>
      <c r="I118" s="39"/>
      <c r="J118" s="34"/>
      <c r="K118" s="35"/>
      <c r="L118" s="39"/>
      <c r="M118" s="39"/>
      <c r="N118" s="40"/>
    </row>
    <row r="119" spans="3:14" s="23" customFormat="1" ht="15.75" x14ac:dyDescent="0.25">
      <c r="C119" s="28" t="s">
        <v>13</v>
      </c>
      <c r="D119" s="25" t="s">
        <v>14</v>
      </c>
      <c r="E119" s="30"/>
      <c r="F119" s="30"/>
      <c r="G119" s="38"/>
      <c r="H119" s="82"/>
      <c r="I119" s="39"/>
      <c r="J119" s="34"/>
      <c r="K119" s="35"/>
      <c r="L119" s="39"/>
      <c r="M119" s="39"/>
      <c r="N119" s="40"/>
    </row>
    <row r="120" spans="3:14" s="23" customFormat="1" ht="20.25" customHeight="1" x14ac:dyDescent="0.2">
      <c r="C120" s="101">
        <v>44501</v>
      </c>
      <c r="D120" s="127" t="s">
        <v>239</v>
      </c>
      <c r="E120" s="178" t="s">
        <v>600</v>
      </c>
      <c r="F120" s="127" t="s">
        <v>240</v>
      </c>
      <c r="G120" s="127" t="s">
        <v>240</v>
      </c>
      <c r="H120" s="175">
        <v>936623.7</v>
      </c>
      <c r="I120" s="176"/>
      <c r="J120" s="43">
        <v>901118.62</v>
      </c>
      <c r="K120" s="177">
        <f>+H120-J120</f>
        <v>35505.079999999958</v>
      </c>
      <c r="L120" s="138"/>
      <c r="M120" s="28" t="s">
        <v>26</v>
      </c>
      <c r="N120" s="40"/>
    </row>
    <row r="121" spans="3:14" s="23" customFormat="1" ht="20.25" customHeight="1" x14ac:dyDescent="0.25">
      <c r="C121" s="101"/>
      <c r="D121" s="94" t="s">
        <v>16</v>
      </c>
      <c r="E121" s="119"/>
      <c r="F121" s="102"/>
      <c r="G121" s="102"/>
      <c r="H121" s="118">
        <f>SUM(H120)</f>
        <v>936623.7</v>
      </c>
      <c r="I121" s="118">
        <f t="shared" ref="I121:K121" si="17">SUM(I120)</f>
        <v>0</v>
      </c>
      <c r="J121" s="118">
        <f t="shared" si="17"/>
        <v>901118.62</v>
      </c>
      <c r="K121" s="118">
        <f t="shared" si="17"/>
        <v>35505.079999999958</v>
      </c>
      <c r="L121" s="39"/>
      <c r="M121" s="39"/>
      <c r="N121" s="40"/>
    </row>
    <row r="122" spans="3:14" s="12" customFormat="1" ht="42" customHeight="1" x14ac:dyDescent="0.25">
      <c r="C122" s="28"/>
      <c r="D122" s="25" t="s">
        <v>23</v>
      </c>
      <c r="E122" s="26"/>
      <c r="F122" s="26"/>
      <c r="G122" s="26"/>
      <c r="H122" s="37"/>
      <c r="I122" s="27"/>
      <c r="J122" s="35"/>
      <c r="K122" s="33"/>
      <c r="L122" s="27"/>
      <c r="M122" s="27"/>
    </row>
    <row r="123" spans="3:14" s="12" customFormat="1" ht="30" customHeight="1" x14ac:dyDescent="0.25">
      <c r="C123" s="28" t="s">
        <v>13</v>
      </c>
      <c r="D123" s="25" t="s">
        <v>14</v>
      </c>
      <c r="E123" s="26"/>
      <c r="F123" s="26"/>
      <c r="G123" s="26"/>
      <c r="H123" s="37"/>
      <c r="I123" s="27"/>
      <c r="J123" s="35"/>
      <c r="K123" s="33"/>
      <c r="L123" s="27"/>
      <c r="M123" s="27"/>
    </row>
    <row r="124" spans="3:14" s="12" customFormat="1" ht="20.25" customHeight="1" x14ac:dyDescent="0.2">
      <c r="C124" s="29">
        <v>44682</v>
      </c>
      <c r="D124" s="30" t="s">
        <v>81</v>
      </c>
      <c r="E124" s="30" t="s">
        <v>24</v>
      </c>
      <c r="F124" s="30" t="s">
        <v>25</v>
      </c>
      <c r="G124" s="26"/>
      <c r="H124" s="45">
        <v>109850</v>
      </c>
      <c r="I124" s="27"/>
      <c r="J124" s="37">
        <f t="shared" ref="J124:J125" si="18">SUM(J123)</f>
        <v>0</v>
      </c>
      <c r="K124" s="43">
        <f>+H124</f>
        <v>109850</v>
      </c>
      <c r="L124" s="27">
        <v>44700</v>
      </c>
      <c r="M124" s="27" t="s">
        <v>15</v>
      </c>
    </row>
    <row r="125" spans="3:14" s="12" customFormat="1" ht="20.25" customHeight="1" x14ac:dyDescent="0.25">
      <c r="C125" s="28"/>
      <c r="D125" s="25" t="s">
        <v>16</v>
      </c>
      <c r="E125" s="26"/>
      <c r="F125" s="26"/>
      <c r="G125" s="26"/>
      <c r="H125" s="37">
        <f>SUM(H124)</f>
        <v>109850</v>
      </c>
      <c r="I125" s="37">
        <f t="shared" ref="I125" si="19">SUM(I124)</f>
        <v>0</v>
      </c>
      <c r="J125" s="37">
        <f t="shared" si="18"/>
        <v>0</v>
      </c>
      <c r="K125" s="37">
        <f>SUM(K124)</f>
        <v>109850</v>
      </c>
      <c r="L125" s="44"/>
      <c r="M125" s="27"/>
    </row>
    <row r="126" spans="3:14" s="12" customFormat="1" ht="31.5" x14ac:dyDescent="0.25">
      <c r="C126" s="28"/>
      <c r="D126" s="25" t="s">
        <v>241</v>
      </c>
      <c r="E126" s="26"/>
      <c r="F126" s="26"/>
      <c r="G126" s="26"/>
      <c r="H126" s="37"/>
      <c r="I126" s="27"/>
      <c r="J126" s="35"/>
      <c r="K126" s="44"/>
      <c r="L126" s="27"/>
      <c r="M126" s="27"/>
    </row>
    <row r="127" spans="3:14" s="12" customFormat="1" ht="15.75" x14ac:dyDescent="0.25">
      <c r="C127" s="28" t="s">
        <v>13</v>
      </c>
      <c r="D127" s="25" t="s">
        <v>14</v>
      </c>
      <c r="E127" s="26"/>
      <c r="F127" s="26"/>
      <c r="G127" s="26"/>
      <c r="H127" s="37"/>
      <c r="I127" s="27"/>
      <c r="J127" s="35"/>
      <c r="K127" s="44"/>
      <c r="L127" s="27"/>
      <c r="M127" s="27"/>
    </row>
    <row r="128" spans="3:14" s="12" customFormat="1" ht="20.25" customHeight="1" x14ac:dyDescent="0.2">
      <c r="C128" s="85">
        <v>42948</v>
      </c>
      <c r="D128" s="125" t="s">
        <v>242</v>
      </c>
      <c r="E128" s="125" t="s">
        <v>243</v>
      </c>
      <c r="F128" s="86" t="s">
        <v>244</v>
      </c>
      <c r="G128" s="86" t="s">
        <v>244</v>
      </c>
      <c r="H128" s="98">
        <v>12240</v>
      </c>
      <c r="I128" s="27"/>
      <c r="J128" s="75">
        <v>0</v>
      </c>
      <c r="K128" s="43">
        <f>+H128</f>
        <v>12240</v>
      </c>
      <c r="L128" s="27"/>
      <c r="M128" s="27" t="s">
        <v>26</v>
      </c>
    </row>
    <row r="129" spans="3:13" s="12" customFormat="1" ht="20.25" customHeight="1" x14ac:dyDescent="0.2">
      <c r="C129" s="85">
        <v>42948</v>
      </c>
      <c r="D129" s="133" t="s">
        <v>245</v>
      </c>
      <c r="E129" s="125" t="s">
        <v>243</v>
      </c>
      <c r="F129" s="86" t="s">
        <v>244</v>
      </c>
      <c r="G129" s="86" t="s">
        <v>244</v>
      </c>
      <c r="H129" s="120">
        <v>16560</v>
      </c>
      <c r="I129" s="27"/>
      <c r="J129" s="75">
        <v>0</v>
      </c>
      <c r="K129" s="43">
        <f>+H129</f>
        <v>16560</v>
      </c>
      <c r="L129" s="27"/>
      <c r="M129" s="27" t="s">
        <v>26</v>
      </c>
    </row>
    <row r="130" spans="3:13" s="12" customFormat="1" ht="20.25" customHeight="1" x14ac:dyDescent="0.2">
      <c r="C130" s="85">
        <v>42948</v>
      </c>
      <c r="D130" s="133" t="s">
        <v>246</v>
      </c>
      <c r="E130" s="125" t="s">
        <v>243</v>
      </c>
      <c r="F130" s="86" t="s">
        <v>244</v>
      </c>
      <c r="G130" s="86" t="s">
        <v>244</v>
      </c>
      <c r="H130" s="120">
        <v>14400</v>
      </c>
      <c r="I130" s="27"/>
      <c r="J130" s="75">
        <v>0</v>
      </c>
      <c r="K130" s="43">
        <f t="shared" ref="K130:K135" si="20">+H130</f>
        <v>14400</v>
      </c>
      <c r="L130" s="27"/>
      <c r="M130" s="27" t="s">
        <v>26</v>
      </c>
    </row>
    <row r="131" spans="3:13" s="12" customFormat="1" ht="20.25" customHeight="1" x14ac:dyDescent="0.2">
      <c r="C131" s="85"/>
      <c r="D131" s="133" t="s">
        <v>247</v>
      </c>
      <c r="E131" s="125" t="s">
        <v>243</v>
      </c>
      <c r="F131" s="86" t="s">
        <v>244</v>
      </c>
      <c r="G131" s="86" t="s">
        <v>244</v>
      </c>
      <c r="H131" s="120">
        <v>13680</v>
      </c>
      <c r="I131" s="27"/>
      <c r="J131" s="75">
        <v>0</v>
      </c>
      <c r="K131" s="43">
        <f t="shared" si="20"/>
        <v>13680</v>
      </c>
      <c r="L131" s="27"/>
      <c r="M131" s="27" t="s">
        <v>26</v>
      </c>
    </row>
    <row r="132" spans="3:13" s="12" customFormat="1" ht="20.25" customHeight="1" x14ac:dyDescent="0.2">
      <c r="C132" s="85">
        <v>44194</v>
      </c>
      <c r="D132" s="133" t="s">
        <v>248</v>
      </c>
      <c r="E132" s="125" t="s">
        <v>243</v>
      </c>
      <c r="F132" s="86" t="s">
        <v>244</v>
      </c>
      <c r="G132" s="86" t="s">
        <v>244</v>
      </c>
      <c r="H132" s="120">
        <v>26600</v>
      </c>
      <c r="I132" s="27"/>
      <c r="J132" s="75">
        <v>0</v>
      </c>
      <c r="K132" s="43">
        <f t="shared" si="20"/>
        <v>26600</v>
      </c>
      <c r="L132" s="27"/>
      <c r="M132" s="27" t="s">
        <v>26</v>
      </c>
    </row>
    <row r="133" spans="3:13" s="12" customFormat="1" ht="20.25" customHeight="1" x14ac:dyDescent="0.2">
      <c r="C133" s="85">
        <v>44194</v>
      </c>
      <c r="D133" s="133" t="s">
        <v>249</v>
      </c>
      <c r="E133" s="125" t="s">
        <v>243</v>
      </c>
      <c r="F133" s="86" t="s">
        <v>244</v>
      </c>
      <c r="G133" s="86" t="s">
        <v>244</v>
      </c>
      <c r="H133" s="120">
        <v>20880</v>
      </c>
      <c r="I133" s="27"/>
      <c r="J133" s="75">
        <v>0</v>
      </c>
      <c r="K133" s="43">
        <f>+H133</f>
        <v>20880</v>
      </c>
      <c r="L133" s="27"/>
      <c r="M133" s="27" t="s">
        <v>26</v>
      </c>
    </row>
    <row r="134" spans="3:13" s="12" customFormat="1" ht="20.25" customHeight="1" x14ac:dyDescent="0.2">
      <c r="C134" s="85">
        <v>44194</v>
      </c>
      <c r="D134" s="133" t="s">
        <v>250</v>
      </c>
      <c r="E134" s="125" t="s">
        <v>243</v>
      </c>
      <c r="F134" s="86" t="s">
        <v>244</v>
      </c>
      <c r="G134" s="86" t="s">
        <v>244</v>
      </c>
      <c r="H134" s="120">
        <v>2120</v>
      </c>
      <c r="I134" s="27"/>
      <c r="J134" s="75">
        <v>0</v>
      </c>
      <c r="K134" s="43">
        <f t="shared" si="20"/>
        <v>2120</v>
      </c>
      <c r="L134" s="27"/>
      <c r="M134" s="27" t="s">
        <v>26</v>
      </c>
    </row>
    <row r="135" spans="3:13" s="12" customFormat="1" ht="20.25" customHeight="1" x14ac:dyDescent="0.2">
      <c r="C135" s="85">
        <v>44194</v>
      </c>
      <c r="D135" s="133" t="s">
        <v>251</v>
      </c>
      <c r="E135" s="125" t="s">
        <v>243</v>
      </c>
      <c r="F135" s="86" t="s">
        <v>244</v>
      </c>
      <c r="G135" s="86" t="s">
        <v>244</v>
      </c>
      <c r="H135" s="120">
        <v>1200</v>
      </c>
      <c r="I135" s="27"/>
      <c r="J135" s="75">
        <v>0</v>
      </c>
      <c r="K135" s="43">
        <f t="shared" si="20"/>
        <v>1200</v>
      </c>
      <c r="L135" s="27"/>
      <c r="M135" s="27" t="s">
        <v>26</v>
      </c>
    </row>
    <row r="136" spans="3:13" s="12" customFormat="1" ht="20.25" customHeight="1" x14ac:dyDescent="0.25">
      <c r="C136" s="28"/>
      <c r="D136" s="25" t="s">
        <v>16</v>
      </c>
      <c r="E136" s="26"/>
      <c r="F136" s="26"/>
      <c r="G136" s="26"/>
      <c r="H136" s="37">
        <f>SUM(H128:H135)</f>
        <v>107680</v>
      </c>
      <c r="I136" s="37">
        <f t="shared" ref="I136:K136" si="21">SUM(I128:I135)</f>
        <v>0</v>
      </c>
      <c r="J136" s="37">
        <f t="shared" si="21"/>
        <v>0</v>
      </c>
      <c r="K136" s="37">
        <f t="shared" si="21"/>
        <v>107680</v>
      </c>
      <c r="L136" s="27"/>
      <c r="M136" s="27"/>
    </row>
    <row r="137" spans="3:13" s="12" customFormat="1" ht="38.25" customHeight="1" x14ac:dyDescent="0.25">
      <c r="C137" s="28"/>
      <c r="D137" s="25" t="s">
        <v>252</v>
      </c>
      <c r="E137" s="26"/>
      <c r="F137" s="26"/>
      <c r="G137" s="26"/>
      <c r="H137" s="37"/>
      <c r="I137" s="27"/>
      <c r="J137" s="35"/>
      <c r="K137" s="44"/>
      <c r="L137" s="27"/>
      <c r="M137" s="27"/>
    </row>
    <row r="138" spans="3:13" s="12" customFormat="1" ht="38.25" customHeight="1" x14ac:dyDescent="0.25">
      <c r="C138" s="28" t="s">
        <v>13</v>
      </c>
      <c r="D138" s="25" t="s">
        <v>14</v>
      </c>
      <c r="E138" s="26"/>
      <c r="F138" s="26"/>
      <c r="G138" s="26"/>
      <c r="H138" s="37"/>
      <c r="I138" s="27"/>
      <c r="J138" s="35"/>
      <c r="K138" s="44"/>
      <c r="L138" s="27"/>
      <c r="M138" s="27"/>
    </row>
    <row r="139" spans="3:13" s="12" customFormat="1" ht="20.25" customHeight="1" x14ac:dyDescent="0.2">
      <c r="C139" s="85">
        <v>40716</v>
      </c>
      <c r="D139" s="133" t="s">
        <v>253</v>
      </c>
      <c r="E139" s="125" t="s">
        <v>256</v>
      </c>
      <c r="F139" s="86" t="s">
        <v>257</v>
      </c>
      <c r="G139" s="26"/>
      <c r="H139" s="120">
        <v>21460</v>
      </c>
      <c r="I139" s="27"/>
      <c r="J139" s="75">
        <v>0</v>
      </c>
      <c r="K139" s="43">
        <f>+H139</f>
        <v>21460</v>
      </c>
      <c r="L139" s="27"/>
      <c r="M139" s="27" t="s">
        <v>26</v>
      </c>
    </row>
    <row r="140" spans="3:13" s="12" customFormat="1" ht="20.25" customHeight="1" x14ac:dyDescent="0.2">
      <c r="C140" s="85">
        <v>40725</v>
      </c>
      <c r="D140" s="125" t="s">
        <v>254</v>
      </c>
      <c r="E140" s="125" t="s">
        <v>256</v>
      </c>
      <c r="F140" s="86" t="s">
        <v>258</v>
      </c>
      <c r="G140" s="26"/>
      <c r="H140" s="98">
        <v>7308</v>
      </c>
      <c r="I140" s="27"/>
      <c r="J140" s="75">
        <v>0</v>
      </c>
      <c r="K140" s="43">
        <f>+H140</f>
        <v>7308</v>
      </c>
      <c r="L140" s="27"/>
      <c r="M140" s="27" t="s">
        <v>26</v>
      </c>
    </row>
    <row r="141" spans="3:13" s="12" customFormat="1" ht="20.25" customHeight="1" x14ac:dyDescent="0.2">
      <c r="C141" s="85">
        <v>40763</v>
      </c>
      <c r="D141" s="125" t="s">
        <v>255</v>
      </c>
      <c r="E141" s="125" t="s">
        <v>256</v>
      </c>
      <c r="F141" s="86" t="s">
        <v>259</v>
      </c>
      <c r="G141" s="26"/>
      <c r="H141" s="98">
        <v>4176</v>
      </c>
      <c r="I141" s="27"/>
      <c r="J141" s="75">
        <v>0</v>
      </c>
      <c r="K141" s="43">
        <f>+H141</f>
        <v>4176</v>
      </c>
      <c r="L141" s="27"/>
      <c r="M141" s="27" t="s">
        <v>26</v>
      </c>
    </row>
    <row r="142" spans="3:13" s="12" customFormat="1" ht="20.25" customHeight="1" x14ac:dyDescent="0.25">
      <c r="C142" s="28"/>
      <c r="D142" s="25" t="s">
        <v>16</v>
      </c>
      <c r="E142" s="26"/>
      <c r="F142" s="26"/>
      <c r="G142" s="26"/>
      <c r="H142" s="37">
        <f>SUM(H139:H141)</f>
        <v>32944</v>
      </c>
      <c r="I142" s="37">
        <f t="shared" ref="I142:K142" si="22">SUM(I139:I141)</f>
        <v>0</v>
      </c>
      <c r="J142" s="37">
        <f t="shared" si="22"/>
        <v>0</v>
      </c>
      <c r="K142" s="37">
        <f t="shared" si="22"/>
        <v>32944</v>
      </c>
      <c r="L142" s="27"/>
      <c r="M142" s="27"/>
    </row>
    <row r="143" spans="3:13" s="12" customFormat="1" ht="15.75" x14ac:dyDescent="0.25">
      <c r="C143" s="28"/>
      <c r="D143" s="25" t="s">
        <v>260</v>
      </c>
      <c r="E143" s="26"/>
      <c r="F143" s="26"/>
      <c r="G143" s="26"/>
      <c r="H143" s="37"/>
      <c r="I143" s="27"/>
      <c r="J143" s="35"/>
      <c r="K143" s="44"/>
      <c r="L143" s="27"/>
      <c r="M143" s="27"/>
    </row>
    <row r="144" spans="3:13" s="12" customFormat="1" ht="15.75" x14ac:dyDescent="0.25">
      <c r="C144" s="28" t="s">
        <v>13</v>
      </c>
      <c r="D144" s="25" t="s">
        <v>14</v>
      </c>
      <c r="E144" s="26"/>
      <c r="F144" s="26"/>
      <c r="G144" s="26"/>
      <c r="H144" s="37"/>
      <c r="I144" s="27"/>
      <c r="J144" s="35"/>
      <c r="K144" s="44"/>
      <c r="L144" s="27"/>
      <c r="M144" s="27"/>
    </row>
    <row r="145" spans="1:14" s="12" customFormat="1" ht="20.25" customHeight="1" x14ac:dyDescent="0.2">
      <c r="C145" s="85">
        <v>44160</v>
      </c>
      <c r="D145" s="125" t="s">
        <v>261</v>
      </c>
      <c r="E145" s="125" t="s">
        <v>266</v>
      </c>
      <c r="F145" s="86" t="s">
        <v>267</v>
      </c>
      <c r="G145" s="26"/>
      <c r="H145" s="87">
        <v>26545196.899999999</v>
      </c>
      <c r="I145" s="27"/>
      <c r="J145" s="75">
        <v>0</v>
      </c>
      <c r="K145" s="43">
        <f>+H145</f>
        <v>26545196.899999999</v>
      </c>
      <c r="L145" s="27"/>
      <c r="M145" s="27" t="s">
        <v>26</v>
      </c>
    </row>
    <row r="146" spans="1:14" s="12" customFormat="1" ht="20.25" customHeight="1" x14ac:dyDescent="0.2">
      <c r="C146" s="85">
        <v>44222</v>
      </c>
      <c r="D146" s="125" t="s">
        <v>262</v>
      </c>
      <c r="E146" s="125" t="s">
        <v>266</v>
      </c>
      <c r="F146" s="86" t="s">
        <v>267</v>
      </c>
      <c r="G146" s="26"/>
      <c r="H146" s="87">
        <v>13174139.800000001</v>
      </c>
      <c r="I146" s="27"/>
      <c r="J146" s="75">
        <v>0</v>
      </c>
      <c r="K146" s="43">
        <f>+H146</f>
        <v>13174139.800000001</v>
      </c>
      <c r="L146" s="27"/>
      <c r="M146" s="27" t="s">
        <v>26</v>
      </c>
    </row>
    <row r="147" spans="1:14" s="12" customFormat="1" ht="20.25" customHeight="1" x14ac:dyDescent="0.2">
      <c r="C147" s="85">
        <v>44222</v>
      </c>
      <c r="D147" s="125" t="s">
        <v>263</v>
      </c>
      <c r="E147" s="125" t="s">
        <v>266</v>
      </c>
      <c r="F147" s="86" t="s">
        <v>267</v>
      </c>
      <c r="G147" s="26"/>
      <c r="H147" s="87">
        <f>46525116.9-1858223.59</f>
        <v>44666893.309999995</v>
      </c>
      <c r="I147" s="27"/>
      <c r="J147" s="75">
        <v>0</v>
      </c>
      <c r="K147" s="43">
        <f>+H147</f>
        <v>44666893.309999995</v>
      </c>
      <c r="L147" s="27"/>
      <c r="M147" s="27" t="s">
        <v>26</v>
      </c>
    </row>
    <row r="148" spans="1:14" s="12" customFormat="1" ht="20.25" customHeight="1" x14ac:dyDescent="0.2">
      <c r="C148" s="85">
        <v>44223</v>
      </c>
      <c r="D148" s="125" t="s">
        <v>264</v>
      </c>
      <c r="E148" s="125" t="s">
        <v>266</v>
      </c>
      <c r="F148" s="86" t="s">
        <v>267</v>
      </c>
      <c r="G148" s="26"/>
      <c r="H148" s="87">
        <v>18516351.260000002</v>
      </c>
      <c r="I148" s="27"/>
      <c r="J148" s="75">
        <v>0</v>
      </c>
      <c r="K148" s="43">
        <f>+H148</f>
        <v>18516351.260000002</v>
      </c>
      <c r="L148" s="27"/>
      <c r="M148" s="27" t="s">
        <v>26</v>
      </c>
    </row>
    <row r="149" spans="1:14" s="12" customFormat="1" ht="20.25" customHeight="1" x14ac:dyDescent="0.25">
      <c r="C149" s="85">
        <v>44223</v>
      </c>
      <c r="D149" s="125" t="s">
        <v>265</v>
      </c>
      <c r="E149" s="125" t="s">
        <v>266</v>
      </c>
      <c r="F149" s="86" t="s">
        <v>267</v>
      </c>
      <c r="G149" s="26"/>
      <c r="H149" s="87">
        <v>12885239.109999999</v>
      </c>
      <c r="I149" s="27"/>
      <c r="J149" s="121">
        <v>0</v>
      </c>
      <c r="K149" s="44">
        <f>+H149</f>
        <v>12885239.109999999</v>
      </c>
      <c r="L149" s="27"/>
      <c r="M149" s="27"/>
    </row>
    <row r="150" spans="1:14" s="12" customFormat="1" ht="20.25" customHeight="1" x14ac:dyDescent="0.25">
      <c r="C150" s="28"/>
      <c r="D150" s="25" t="s">
        <v>16</v>
      </c>
      <c r="E150" s="26"/>
      <c r="F150" s="26"/>
      <c r="G150" s="26"/>
      <c r="H150" s="37">
        <f>SUM(H145:H149)</f>
        <v>115787820.38</v>
      </c>
      <c r="I150" s="37">
        <f t="shared" ref="I150:K150" si="23">SUM(I145:I149)</f>
        <v>0</v>
      </c>
      <c r="J150" s="37">
        <f t="shared" si="23"/>
        <v>0</v>
      </c>
      <c r="K150" s="37">
        <f t="shared" si="23"/>
        <v>115787820.38</v>
      </c>
      <c r="L150" s="27"/>
      <c r="M150" s="27"/>
    </row>
    <row r="151" spans="1:14" s="12" customFormat="1" ht="20.25" customHeight="1" x14ac:dyDescent="0.25">
      <c r="C151" s="28"/>
      <c r="D151" s="25" t="s">
        <v>27</v>
      </c>
      <c r="E151" s="26"/>
      <c r="F151" s="26"/>
      <c r="G151" s="26"/>
      <c r="H151" s="37"/>
      <c r="I151" s="27"/>
      <c r="J151" s="35"/>
      <c r="K151" s="33"/>
      <c r="L151" s="27"/>
      <c r="M151" s="27"/>
    </row>
    <row r="152" spans="1:14" s="12" customFormat="1" ht="20.25" customHeight="1" x14ac:dyDescent="0.25">
      <c r="C152" s="28" t="s">
        <v>13</v>
      </c>
      <c r="D152" s="25" t="s">
        <v>14</v>
      </c>
      <c r="E152" s="26"/>
      <c r="F152" s="26"/>
      <c r="G152" s="26"/>
      <c r="H152" s="37"/>
      <c r="I152" s="27"/>
      <c r="J152" s="35"/>
      <c r="K152" s="33"/>
      <c r="L152" s="27"/>
      <c r="M152" s="27"/>
    </row>
    <row r="153" spans="1:14" s="12" customFormat="1" ht="20.25" customHeight="1" x14ac:dyDescent="0.2">
      <c r="C153" s="29">
        <v>44678</v>
      </c>
      <c r="D153" s="47" t="s">
        <v>82</v>
      </c>
      <c r="E153" s="30" t="s">
        <v>28</v>
      </c>
      <c r="F153" s="30" t="s">
        <v>29</v>
      </c>
      <c r="G153" s="26"/>
      <c r="H153" s="43">
        <v>28806882.75</v>
      </c>
      <c r="I153" s="27"/>
      <c r="J153" s="45">
        <v>28806882.75</v>
      </c>
      <c r="K153" s="33">
        <v>0</v>
      </c>
      <c r="L153" s="27">
        <v>44701</v>
      </c>
      <c r="M153" s="27" t="s">
        <v>15</v>
      </c>
    </row>
    <row r="154" spans="1:14" s="12" customFormat="1" ht="20.25" customHeight="1" x14ac:dyDescent="0.2">
      <c r="C154" s="29">
        <v>44679</v>
      </c>
      <c r="D154" s="47" t="s">
        <v>83</v>
      </c>
      <c r="E154" s="30" t="s">
        <v>28</v>
      </c>
      <c r="F154" s="30" t="s">
        <v>29</v>
      </c>
      <c r="G154" s="26"/>
      <c r="H154" s="41">
        <v>4122604.8</v>
      </c>
      <c r="I154" s="27"/>
      <c r="J154" s="41">
        <v>4122604.8</v>
      </c>
      <c r="K154" s="33">
        <v>0</v>
      </c>
      <c r="L154" s="27">
        <v>44701</v>
      </c>
      <c r="M154" s="27" t="s">
        <v>15</v>
      </c>
      <c r="N154" s="48"/>
    </row>
    <row r="155" spans="1:14" s="12" customFormat="1" ht="15.75" x14ac:dyDescent="0.2">
      <c r="C155" s="29">
        <v>44685</v>
      </c>
      <c r="D155" s="47" t="s">
        <v>84</v>
      </c>
      <c r="E155" s="30" t="s">
        <v>28</v>
      </c>
      <c r="F155" s="30" t="s">
        <v>29</v>
      </c>
      <c r="G155" s="26"/>
      <c r="H155" s="45">
        <v>17979378.23</v>
      </c>
      <c r="I155" s="27"/>
      <c r="J155" s="45">
        <v>17979378.23</v>
      </c>
      <c r="K155" s="33">
        <v>0</v>
      </c>
      <c r="L155" s="27">
        <v>44707</v>
      </c>
      <c r="M155" s="27" t="s">
        <v>15</v>
      </c>
      <c r="N155" s="48"/>
    </row>
    <row r="156" spans="1:14" s="12" customFormat="1" ht="15.75" x14ac:dyDescent="0.2">
      <c r="C156" s="29">
        <v>44686</v>
      </c>
      <c r="D156" s="47" t="s">
        <v>85</v>
      </c>
      <c r="E156" s="30" t="s">
        <v>28</v>
      </c>
      <c r="F156" s="30" t="s">
        <v>29</v>
      </c>
      <c r="G156" s="26"/>
      <c r="H156" s="45">
        <v>3501935.6</v>
      </c>
      <c r="I156" s="27"/>
      <c r="J156" s="45">
        <v>3501935.6</v>
      </c>
      <c r="K156" s="33">
        <v>0</v>
      </c>
      <c r="L156" s="27">
        <v>44708</v>
      </c>
      <c r="M156" s="27" t="s">
        <v>15</v>
      </c>
    </row>
    <row r="157" spans="1:14" s="12" customFormat="1" ht="20.25" customHeight="1" x14ac:dyDescent="0.25">
      <c r="C157" s="29">
        <v>44687</v>
      </c>
      <c r="D157" s="47" t="s">
        <v>86</v>
      </c>
      <c r="E157" s="30" t="s">
        <v>28</v>
      </c>
      <c r="F157" s="30" t="s">
        <v>29</v>
      </c>
      <c r="G157" s="26"/>
      <c r="H157" s="43">
        <v>373361.87</v>
      </c>
      <c r="I157" s="27"/>
      <c r="J157" s="43">
        <v>373361.87</v>
      </c>
      <c r="K157" s="44">
        <v>0</v>
      </c>
      <c r="L157" s="27">
        <v>44707</v>
      </c>
      <c r="M157" s="27" t="s">
        <v>15</v>
      </c>
    </row>
    <row r="158" spans="1:14" s="12" customFormat="1" ht="20.25" customHeight="1" x14ac:dyDescent="0.25">
      <c r="C158" s="29">
        <v>44692</v>
      </c>
      <c r="D158" s="47" t="s">
        <v>87</v>
      </c>
      <c r="E158" s="30" t="s">
        <v>28</v>
      </c>
      <c r="F158" s="30" t="s">
        <v>29</v>
      </c>
      <c r="G158" s="26"/>
      <c r="H158" s="43">
        <v>23150274.23</v>
      </c>
      <c r="I158" s="27"/>
      <c r="J158" s="43">
        <v>23150274.23</v>
      </c>
      <c r="K158" s="44">
        <v>0</v>
      </c>
      <c r="L158" s="27"/>
      <c r="M158" s="27" t="s">
        <v>15</v>
      </c>
    </row>
    <row r="159" spans="1:14" s="12" customFormat="1" ht="20.25" customHeight="1" x14ac:dyDescent="0.2">
      <c r="C159" s="29">
        <v>44693</v>
      </c>
      <c r="D159" s="47" t="s">
        <v>88</v>
      </c>
      <c r="E159" s="30" t="s">
        <v>28</v>
      </c>
      <c r="F159" s="30" t="s">
        <v>29</v>
      </c>
      <c r="G159" s="26"/>
      <c r="H159" s="43">
        <v>3284659.2</v>
      </c>
      <c r="I159" s="27"/>
      <c r="J159" s="73">
        <v>0</v>
      </c>
      <c r="K159" s="43">
        <f>3284659.2+26194601.52</f>
        <v>29479260.719999999</v>
      </c>
      <c r="L159" s="27"/>
      <c r="M159" s="27" t="s">
        <v>26</v>
      </c>
    </row>
    <row r="160" spans="1:14" s="12" customFormat="1" ht="20.25" customHeight="1" x14ac:dyDescent="0.2">
      <c r="A160" s="49"/>
      <c r="C160" s="29">
        <v>44698</v>
      </c>
      <c r="D160" s="47" t="s">
        <v>89</v>
      </c>
      <c r="E160" s="30" t="s">
        <v>28</v>
      </c>
      <c r="F160" s="30" t="s">
        <v>29</v>
      </c>
      <c r="G160" s="26"/>
      <c r="H160" s="43">
        <v>4316108.4000000004</v>
      </c>
      <c r="I160" s="27"/>
      <c r="J160" s="74">
        <v>0</v>
      </c>
      <c r="K160" s="43">
        <f>4316108.4+25000000</f>
        <v>29316108.399999999</v>
      </c>
      <c r="L160" s="27"/>
      <c r="M160" s="27" t="s">
        <v>26</v>
      </c>
    </row>
    <row r="161" spans="1:13" s="12" customFormat="1" ht="20.25" customHeight="1" x14ac:dyDescent="0.25">
      <c r="A161" s="49"/>
      <c r="C161" s="29">
        <v>44699</v>
      </c>
      <c r="D161" s="47" t="s">
        <v>90</v>
      </c>
      <c r="E161" s="30" t="s">
        <v>28</v>
      </c>
      <c r="F161" s="30" t="s">
        <v>29</v>
      </c>
      <c r="G161" s="26"/>
      <c r="H161" s="43">
        <f>21625977.11+35586.17</f>
        <v>21661563.280000001</v>
      </c>
      <c r="I161" s="27"/>
      <c r="J161" s="44">
        <v>0</v>
      </c>
      <c r="K161" s="43">
        <f>+H161-J161</f>
        <v>21661563.280000001</v>
      </c>
      <c r="L161" s="27"/>
      <c r="M161" s="27" t="s">
        <v>26</v>
      </c>
    </row>
    <row r="162" spans="1:13" s="12" customFormat="1" ht="20.25" customHeight="1" x14ac:dyDescent="0.25">
      <c r="C162" s="28"/>
      <c r="D162" s="25" t="s">
        <v>16</v>
      </c>
      <c r="E162" s="26"/>
      <c r="F162" s="26"/>
      <c r="G162" s="26"/>
      <c r="H162" s="37">
        <f>SUM(H153:H161)</f>
        <v>107196768.36000001</v>
      </c>
      <c r="I162" s="37">
        <f t="shared" ref="I162:K162" si="24">SUM(I153:I161)</f>
        <v>0</v>
      </c>
      <c r="J162" s="37">
        <f t="shared" si="24"/>
        <v>77934437.480000004</v>
      </c>
      <c r="K162" s="37">
        <f t="shared" si="24"/>
        <v>80456932.400000006</v>
      </c>
      <c r="L162" s="27"/>
      <c r="M162" s="27"/>
    </row>
    <row r="163" spans="1:13" s="12" customFormat="1" ht="30" customHeight="1" x14ac:dyDescent="0.25">
      <c r="C163" s="28"/>
      <c r="D163" s="25" t="s">
        <v>30</v>
      </c>
      <c r="E163" s="26"/>
      <c r="F163" s="26"/>
      <c r="G163" s="26"/>
      <c r="H163" s="37"/>
      <c r="I163" s="27"/>
      <c r="J163" s="35"/>
      <c r="K163" s="33"/>
      <c r="L163" s="27"/>
      <c r="M163" s="27"/>
    </row>
    <row r="164" spans="1:13" s="12" customFormat="1" ht="30" customHeight="1" x14ac:dyDescent="0.25">
      <c r="C164" s="28" t="s">
        <v>13</v>
      </c>
      <c r="D164" s="25" t="s">
        <v>14</v>
      </c>
      <c r="E164" s="26"/>
      <c r="F164" s="26"/>
      <c r="G164" s="26"/>
      <c r="H164" s="37"/>
      <c r="I164" s="27"/>
      <c r="J164" s="35"/>
      <c r="K164" s="33"/>
      <c r="L164" s="27"/>
      <c r="M164" s="27"/>
    </row>
    <row r="165" spans="1:13" s="12" customFormat="1" ht="20.25" customHeight="1" x14ac:dyDescent="0.2">
      <c r="C165" s="29">
        <v>44685</v>
      </c>
      <c r="D165" s="42" t="s">
        <v>91</v>
      </c>
      <c r="E165" s="30" t="s">
        <v>31</v>
      </c>
      <c r="F165" s="30" t="s">
        <v>32</v>
      </c>
      <c r="G165" s="26"/>
      <c r="H165" s="43">
        <v>20342.72</v>
      </c>
      <c r="I165" s="27"/>
      <c r="J165" s="41">
        <v>20342.72</v>
      </c>
      <c r="K165" s="43">
        <v>0</v>
      </c>
      <c r="L165" s="27">
        <v>44700</v>
      </c>
      <c r="M165" s="27" t="s">
        <v>15</v>
      </c>
    </row>
    <row r="166" spans="1:13" s="12" customFormat="1" ht="20.25" customHeight="1" x14ac:dyDescent="0.2">
      <c r="C166" s="29">
        <v>44685</v>
      </c>
      <c r="D166" s="42" t="s">
        <v>92</v>
      </c>
      <c r="E166" s="30" t="s">
        <v>31</v>
      </c>
      <c r="F166" s="30" t="s">
        <v>32</v>
      </c>
      <c r="G166" s="26"/>
      <c r="H166" s="43">
        <v>24571.99</v>
      </c>
      <c r="I166" s="27"/>
      <c r="J166" s="41">
        <v>24571.99</v>
      </c>
      <c r="K166" s="43">
        <v>0</v>
      </c>
      <c r="L166" s="27">
        <v>44700</v>
      </c>
      <c r="M166" s="27" t="s">
        <v>15</v>
      </c>
    </row>
    <row r="167" spans="1:13" s="12" customFormat="1" ht="20.25" customHeight="1" x14ac:dyDescent="0.2">
      <c r="C167" s="122">
        <v>44152</v>
      </c>
      <c r="D167" s="123" t="s">
        <v>268</v>
      </c>
      <c r="E167" s="30" t="s">
        <v>31</v>
      </c>
      <c r="F167" s="30" t="s">
        <v>32</v>
      </c>
      <c r="G167" s="26"/>
      <c r="H167" s="43">
        <v>9014.2199999999993</v>
      </c>
      <c r="I167" s="27"/>
      <c r="J167" s="41">
        <v>0</v>
      </c>
      <c r="K167" s="43">
        <f>+H167</f>
        <v>9014.2199999999993</v>
      </c>
      <c r="L167" s="27"/>
      <c r="M167" s="27" t="s">
        <v>26</v>
      </c>
    </row>
    <row r="168" spans="1:13" s="12" customFormat="1" ht="20.25" customHeight="1" x14ac:dyDescent="0.25">
      <c r="C168" s="28"/>
      <c r="D168" s="25" t="s">
        <v>16</v>
      </c>
      <c r="E168" s="26"/>
      <c r="F168" s="26"/>
      <c r="G168" s="26"/>
      <c r="H168" s="37">
        <f>SUM(H165:H167)</f>
        <v>53928.930000000008</v>
      </c>
      <c r="I168" s="37">
        <f t="shared" ref="I168:K168" si="25">SUM(I165:I167)</f>
        <v>0</v>
      </c>
      <c r="J168" s="37">
        <f t="shared" si="25"/>
        <v>44914.710000000006</v>
      </c>
      <c r="K168" s="37">
        <f t="shared" si="25"/>
        <v>9014.2199999999993</v>
      </c>
      <c r="L168" s="37"/>
      <c r="M168" s="27"/>
    </row>
    <row r="169" spans="1:13" s="12" customFormat="1" ht="42" customHeight="1" x14ac:dyDescent="0.25">
      <c r="C169" s="28"/>
      <c r="D169" s="25" t="s">
        <v>269</v>
      </c>
      <c r="E169" s="26"/>
      <c r="F169" s="26"/>
      <c r="G169" s="26"/>
      <c r="H169" s="37"/>
      <c r="I169" s="37"/>
      <c r="J169" s="37"/>
      <c r="K169" s="37"/>
      <c r="L169" s="37"/>
      <c r="M169" s="27"/>
    </row>
    <row r="170" spans="1:13" s="12" customFormat="1" ht="42" customHeight="1" x14ac:dyDescent="0.25">
      <c r="C170" s="28" t="s">
        <v>13</v>
      </c>
      <c r="D170" s="25" t="s">
        <v>14</v>
      </c>
      <c r="E170" s="26"/>
      <c r="F170" s="26"/>
      <c r="G170" s="26"/>
      <c r="H170" s="37"/>
      <c r="I170" s="37"/>
      <c r="J170" s="37"/>
      <c r="K170" s="37"/>
      <c r="L170" s="37"/>
      <c r="M170" s="27"/>
    </row>
    <row r="171" spans="1:13" s="12" customFormat="1" ht="30.75" customHeight="1" x14ac:dyDescent="0.2">
      <c r="C171" s="85">
        <v>41342</v>
      </c>
      <c r="D171" s="133" t="s">
        <v>270</v>
      </c>
      <c r="E171" s="125" t="s">
        <v>279</v>
      </c>
      <c r="F171" s="125" t="s">
        <v>280</v>
      </c>
      <c r="G171" s="26"/>
      <c r="H171" s="120">
        <v>55401</v>
      </c>
      <c r="I171" s="37"/>
      <c r="J171" s="41">
        <v>0</v>
      </c>
      <c r="K171" s="41">
        <f>+H171</f>
        <v>55401</v>
      </c>
      <c r="L171" s="37"/>
      <c r="M171" s="27" t="s">
        <v>26</v>
      </c>
    </row>
    <row r="172" spans="1:13" s="12" customFormat="1" ht="30.75" customHeight="1" x14ac:dyDescent="0.2">
      <c r="C172" s="85">
        <v>41326</v>
      </c>
      <c r="D172" s="133" t="s">
        <v>271</v>
      </c>
      <c r="E172" s="125" t="s">
        <v>279</v>
      </c>
      <c r="F172" s="125" t="s">
        <v>281</v>
      </c>
      <c r="G172" s="26"/>
      <c r="H172" s="120">
        <v>58554.44</v>
      </c>
      <c r="I172" s="37"/>
      <c r="J172" s="41">
        <v>0</v>
      </c>
      <c r="K172" s="41">
        <f t="shared" ref="K172:K179" si="26">+H172</f>
        <v>58554.44</v>
      </c>
      <c r="L172" s="37"/>
      <c r="M172" s="27" t="s">
        <v>26</v>
      </c>
    </row>
    <row r="173" spans="1:13" s="12" customFormat="1" ht="30.75" customHeight="1" x14ac:dyDescent="0.2">
      <c r="C173" s="85">
        <v>41334</v>
      </c>
      <c r="D173" s="133" t="s">
        <v>272</v>
      </c>
      <c r="E173" s="125" t="s">
        <v>279</v>
      </c>
      <c r="F173" s="125" t="s">
        <v>281</v>
      </c>
      <c r="G173" s="26"/>
      <c r="H173" s="120">
        <v>118443.68</v>
      </c>
      <c r="I173" s="37"/>
      <c r="J173" s="41">
        <v>0</v>
      </c>
      <c r="K173" s="41">
        <f t="shared" si="26"/>
        <v>118443.68</v>
      </c>
      <c r="L173" s="37"/>
      <c r="M173" s="27" t="s">
        <v>26</v>
      </c>
    </row>
    <row r="174" spans="1:13" s="12" customFormat="1" ht="30.75" customHeight="1" x14ac:dyDescent="0.2">
      <c r="C174" s="85">
        <v>41340</v>
      </c>
      <c r="D174" s="133" t="s">
        <v>273</v>
      </c>
      <c r="E174" s="125" t="s">
        <v>279</v>
      </c>
      <c r="F174" s="125" t="s">
        <v>282</v>
      </c>
      <c r="G174" s="26"/>
      <c r="H174" s="120">
        <v>67518.42</v>
      </c>
      <c r="I174" s="37"/>
      <c r="J174" s="41">
        <v>0</v>
      </c>
      <c r="K174" s="41">
        <f t="shared" si="26"/>
        <v>67518.42</v>
      </c>
      <c r="L174" s="37"/>
      <c r="M174" s="27" t="s">
        <v>26</v>
      </c>
    </row>
    <row r="175" spans="1:13" s="12" customFormat="1" ht="30.75" customHeight="1" x14ac:dyDescent="0.2">
      <c r="C175" s="85">
        <v>41373</v>
      </c>
      <c r="D175" s="133" t="s">
        <v>274</v>
      </c>
      <c r="E175" s="125" t="s">
        <v>279</v>
      </c>
      <c r="F175" s="125" t="s">
        <v>283</v>
      </c>
      <c r="G175" s="26"/>
      <c r="H175" s="120">
        <v>46214.41</v>
      </c>
      <c r="I175" s="37"/>
      <c r="J175" s="41">
        <v>0</v>
      </c>
      <c r="K175" s="41">
        <f t="shared" si="26"/>
        <v>46214.41</v>
      </c>
      <c r="L175" s="37"/>
      <c r="M175" s="27" t="s">
        <v>26</v>
      </c>
    </row>
    <row r="176" spans="1:13" s="12" customFormat="1" ht="30.75" customHeight="1" x14ac:dyDescent="0.2">
      <c r="C176" s="85">
        <v>41373</v>
      </c>
      <c r="D176" s="133" t="s">
        <v>275</v>
      </c>
      <c r="E176" s="125" t="s">
        <v>279</v>
      </c>
      <c r="F176" s="125" t="s">
        <v>284</v>
      </c>
      <c r="G176" s="26"/>
      <c r="H176" s="120">
        <v>258195.8</v>
      </c>
      <c r="I176" s="37"/>
      <c r="J176" s="41">
        <v>0</v>
      </c>
      <c r="K176" s="41">
        <f t="shared" si="26"/>
        <v>258195.8</v>
      </c>
      <c r="L176" s="37"/>
      <c r="M176" s="27" t="s">
        <v>26</v>
      </c>
    </row>
    <row r="177" spans="3:13" s="12" customFormat="1" ht="25.5" customHeight="1" x14ac:dyDescent="0.2">
      <c r="C177" s="85">
        <v>41436</v>
      </c>
      <c r="D177" s="133" t="s">
        <v>276</v>
      </c>
      <c r="E177" s="125" t="s">
        <v>279</v>
      </c>
      <c r="F177" s="125" t="s">
        <v>285</v>
      </c>
      <c r="G177" s="26"/>
      <c r="H177" s="120">
        <v>11823.6</v>
      </c>
      <c r="I177" s="37"/>
      <c r="J177" s="41">
        <v>0</v>
      </c>
      <c r="K177" s="41">
        <f t="shared" si="26"/>
        <v>11823.6</v>
      </c>
      <c r="L177" s="37"/>
      <c r="M177" s="27" t="s">
        <v>26</v>
      </c>
    </row>
    <row r="178" spans="3:13" s="12" customFormat="1" ht="23.25" customHeight="1" x14ac:dyDescent="0.2">
      <c r="C178" s="85">
        <v>41436</v>
      </c>
      <c r="D178" s="133" t="s">
        <v>277</v>
      </c>
      <c r="E178" s="125" t="s">
        <v>279</v>
      </c>
      <c r="F178" s="125" t="s">
        <v>286</v>
      </c>
      <c r="G178" s="26"/>
      <c r="H178" s="120">
        <v>48936.37</v>
      </c>
      <c r="I178" s="37"/>
      <c r="J178" s="41">
        <v>0</v>
      </c>
      <c r="K178" s="41">
        <f t="shared" si="26"/>
        <v>48936.37</v>
      </c>
      <c r="L178" s="37"/>
      <c r="M178" s="27" t="s">
        <v>26</v>
      </c>
    </row>
    <row r="179" spans="3:13" s="12" customFormat="1" ht="22.5" customHeight="1" x14ac:dyDescent="0.2">
      <c r="C179" s="85">
        <v>41480</v>
      </c>
      <c r="D179" s="133" t="s">
        <v>278</v>
      </c>
      <c r="E179" s="125" t="s">
        <v>279</v>
      </c>
      <c r="F179" s="125" t="s">
        <v>287</v>
      </c>
      <c r="G179" s="26"/>
      <c r="H179" s="120">
        <v>69831.38</v>
      </c>
      <c r="I179" s="37"/>
      <c r="J179" s="41">
        <v>0</v>
      </c>
      <c r="K179" s="41">
        <f t="shared" si="26"/>
        <v>69831.38</v>
      </c>
      <c r="L179" s="37"/>
      <c r="M179" s="27" t="s">
        <v>26</v>
      </c>
    </row>
    <row r="180" spans="3:13" s="12" customFormat="1" ht="20.25" customHeight="1" x14ac:dyDescent="0.25">
      <c r="C180" s="28"/>
      <c r="D180" s="25" t="s">
        <v>16</v>
      </c>
      <c r="E180" s="26"/>
      <c r="F180" s="26"/>
      <c r="G180" s="26"/>
      <c r="H180" s="37">
        <f>SUM(H171:H179)</f>
        <v>734919.1</v>
      </c>
      <c r="I180" s="37">
        <f t="shared" ref="I180:K180" si="27">SUM(I171:I179)</f>
        <v>0</v>
      </c>
      <c r="J180" s="37">
        <f t="shared" si="27"/>
        <v>0</v>
      </c>
      <c r="K180" s="37">
        <f t="shared" si="27"/>
        <v>734919.1</v>
      </c>
      <c r="L180" s="37"/>
      <c r="M180" s="27"/>
    </row>
    <row r="181" spans="3:13" s="12" customFormat="1" ht="48.75" customHeight="1" x14ac:dyDescent="0.25">
      <c r="C181" s="28"/>
      <c r="D181" s="25" t="s">
        <v>288</v>
      </c>
      <c r="E181" s="26"/>
      <c r="F181" s="26"/>
      <c r="G181" s="26"/>
      <c r="H181" s="37"/>
      <c r="I181" s="37"/>
      <c r="J181" s="37"/>
      <c r="K181" s="37"/>
      <c r="L181" s="37"/>
      <c r="M181" s="27"/>
    </row>
    <row r="182" spans="3:13" s="12" customFormat="1" ht="48.75" customHeight="1" x14ac:dyDescent="0.25">
      <c r="C182" s="28" t="s">
        <v>13</v>
      </c>
      <c r="D182" s="25" t="s">
        <v>14</v>
      </c>
      <c r="E182" s="26"/>
      <c r="F182" s="26"/>
      <c r="G182" s="26"/>
      <c r="H182" s="37"/>
      <c r="I182" s="37"/>
      <c r="J182" s="37"/>
      <c r="K182" s="37"/>
      <c r="L182" s="37"/>
      <c r="M182" s="27"/>
    </row>
    <row r="183" spans="3:13" s="12" customFormat="1" ht="20.25" customHeight="1" x14ac:dyDescent="0.2">
      <c r="C183" s="101">
        <v>42948</v>
      </c>
      <c r="D183" s="127" t="s">
        <v>289</v>
      </c>
      <c r="E183" s="127" t="s">
        <v>290</v>
      </c>
      <c r="F183" s="127" t="s">
        <v>291</v>
      </c>
      <c r="G183" s="26"/>
      <c r="H183" s="124">
        <v>28341.24</v>
      </c>
      <c r="I183" s="37"/>
      <c r="J183" s="41">
        <v>0</v>
      </c>
      <c r="K183" s="41">
        <f>+H183</f>
        <v>28341.24</v>
      </c>
      <c r="L183" s="37"/>
      <c r="M183" s="27" t="s">
        <v>26</v>
      </c>
    </row>
    <row r="184" spans="3:13" s="12" customFormat="1" ht="20.25" customHeight="1" x14ac:dyDescent="0.25">
      <c r="C184" s="28"/>
      <c r="D184" s="25" t="s">
        <v>16</v>
      </c>
      <c r="E184" s="26"/>
      <c r="F184" s="26"/>
      <c r="G184" s="26"/>
      <c r="H184" s="37">
        <f>SUM(H183)</f>
        <v>28341.24</v>
      </c>
      <c r="I184" s="37">
        <f t="shared" ref="I184:K184" si="28">SUM(I183)</f>
        <v>0</v>
      </c>
      <c r="J184" s="37">
        <f t="shared" si="28"/>
        <v>0</v>
      </c>
      <c r="K184" s="37">
        <f t="shared" si="28"/>
        <v>28341.24</v>
      </c>
      <c r="L184" s="37"/>
      <c r="M184" s="27"/>
    </row>
    <row r="185" spans="3:13" s="12" customFormat="1" ht="38.25" customHeight="1" x14ac:dyDescent="0.25">
      <c r="C185" s="28"/>
      <c r="D185" s="25" t="s">
        <v>292</v>
      </c>
      <c r="E185" s="26"/>
      <c r="F185" s="26"/>
      <c r="G185" s="26"/>
      <c r="H185" s="37"/>
      <c r="I185" s="37"/>
      <c r="J185" s="37"/>
      <c r="K185" s="37"/>
      <c r="L185" s="37"/>
      <c r="M185" s="27"/>
    </row>
    <row r="186" spans="3:13" s="12" customFormat="1" ht="38.25" customHeight="1" x14ac:dyDescent="0.25">
      <c r="C186" s="28" t="s">
        <v>13</v>
      </c>
      <c r="D186" s="25" t="s">
        <v>14</v>
      </c>
      <c r="E186" s="26"/>
      <c r="F186" s="26"/>
      <c r="G186" s="26"/>
      <c r="H186" s="37"/>
      <c r="I186" s="37"/>
      <c r="J186" s="37"/>
      <c r="K186" s="37"/>
      <c r="L186" s="37"/>
      <c r="M186" s="27"/>
    </row>
    <row r="187" spans="3:13" s="12" customFormat="1" ht="20.25" customHeight="1" x14ac:dyDescent="0.2">
      <c r="C187" s="101">
        <v>44713</v>
      </c>
      <c r="D187" s="132" t="s">
        <v>293</v>
      </c>
      <c r="E187" s="127" t="s">
        <v>60</v>
      </c>
      <c r="F187" s="134" t="s">
        <v>19</v>
      </c>
      <c r="G187" s="38"/>
      <c r="H187" s="41">
        <v>82600</v>
      </c>
      <c r="I187" s="41"/>
      <c r="J187" s="41">
        <v>0</v>
      </c>
      <c r="K187" s="41">
        <f>+H187</f>
        <v>82600</v>
      </c>
      <c r="L187" s="41"/>
      <c r="M187" s="27" t="s">
        <v>26</v>
      </c>
    </row>
    <row r="188" spans="3:13" s="12" customFormat="1" ht="20.25" customHeight="1" x14ac:dyDescent="0.25">
      <c r="C188" s="28"/>
      <c r="D188" s="25" t="s">
        <v>16</v>
      </c>
      <c r="E188" s="26"/>
      <c r="F188" s="26"/>
      <c r="G188" s="26"/>
      <c r="H188" s="37">
        <f>SUM(H187)</f>
        <v>82600</v>
      </c>
      <c r="I188" s="37">
        <f t="shared" ref="I188:K188" si="29">SUM(I187)</f>
        <v>0</v>
      </c>
      <c r="J188" s="37">
        <f t="shared" si="29"/>
        <v>0</v>
      </c>
      <c r="K188" s="37">
        <f t="shared" si="29"/>
        <v>82600</v>
      </c>
      <c r="L188" s="37"/>
      <c r="M188" s="27"/>
    </row>
    <row r="189" spans="3:13" s="12" customFormat="1" ht="39.75" customHeight="1" x14ac:dyDescent="0.25">
      <c r="C189" s="28"/>
      <c r="D189" s="25" t="s">
        <v>294</v>
      </c>
      <c r="E189" s="26"/>
      <c r="F189" s="26"/>
      <c r="G189" s="26"/>
      <c r="H189" s="37"/>
      <c r="I189" s="37"/>
      <c r="J189" s="37"/>
      <c r="K189" s="37"/>
      <c r="L189" s="37"/>
      <c r="M189" s="27"/>
    </row>
    <row r="190" spans="3:13" s="12" customFormat="1" ht="20.25" customHeight="1" x14ac:dyDescent="0.25">
      <c r="C190" s="28" t="s">
        <v>13</v>
      </c>
      <c r="D190" s="25" t="s">
        <v>14</v>
      </c>
      <c r="E190" s="26"/>
      <c r="F190" s="26"/>
      <c r="G190" s="26"/>
      <c r="H190" s="37"/>
      <c r="I190" s="37"/>
      <c r="J190" s="37"/>
      <c r="K190" s="37"/>
      <c r="L190" s="37"/>
      <c r="M190" s="27"/>
    </row>
    <row r="191" spans="3:13" s="12" customFormat="1" ht="20.25" customHeight="1" x14ac:dyDescent="0.2">
      <c r="C191" s="101">
        <v>44039</v>
      </c>
      <c r="D191" s="127" t="s">
        <v>295</v>
      </c>
      <c r="E191" s="127" t="s">
        <v>299</v>
      </c>
      <c r="F191" s="127" t="s">
        <v>300</v>
      </c>
      <c r="G191" s="26"/>
      <c r="H191" s="87">
        <v>46270</v>
      </c>
      <c r="I191" s="37"/>
      <c r="J191" s="41">
        <v>0</v>
      </c>
      <c r="K191" s="41">
        <f>+H191</f>
        <v>46270</v>
      </c>
      <c r="L191" s="37"/>
      <c r="M191" s="27" t="s">
        <v>26</v>
      </c>
    </row>
    <row r="192" spans="3:13" s="12" customFormat="1" ht="20.25" customHeight="1" x14ac:dyDescent="0.2">
      <c r="C192" s="101">
        <v>44039</v>
      </c>
      <c r="D192" s="127" t="s">
        <v>296</v>
      </c>
      <c r="E192" s="127" t="s">
        <v>299</v>
      </c>
      <c r="F192" s="127" t="s">
        <v>300</v>
      </c>
      <c r="G192" s="26"/>
      <c r="H192" s="87">
        <v>40600</v>
      </c>
      <c r="I192" s="37"/>
      <c r="J192" s="41">
        <v>0</v>
      </c>
      <c r="K192" s="41">
        <f>+H192</f>
        <v>40600</v>
      </c>
      <c r="L192" s="37"/>
      <c r="M192" s="27" t="s">
        <v>26</v>
      </c>
    </row>
    <row r="193" spans="3:13" s="12" customFormat="1" ht="20.25" customHeight="1" x14ac:dyDescent="0.2">
      <c r="C193" s="101">
        <v>44039</v>
      </c>
      <c r="D193" s="127" t="s">
        <v>297</v>
      </c>
      <c r="E193" s="127" t="s">
        <v>299</v>
      </c>
      <c r="F193" s="127" t="s">
        <v>300</v>
      </c>
      <c r="G193" s="26"/>
      <c r="H193" s="87">
        <v>26530</v>
      </c>
      <c r="I193" s="37"/>
      <c r="J193" s="41">
        <v>0</v>
      </c>
      <c r="K193" s="41">
        <f>+H193</f>
        <v>26530</v>
      </c>
      <c r="L193" s="37"/>
      <c r="M193" s="27" t="s">
        <v>26</v>
      </c>
    </row>
    <row r="194" spans="3:13" s="12" customFormat="1" ht="20.25" customHeight="1" x14ac:dyDescent="0.2">
      <c r="C194" s="101">
        <v>44039</v>
      </c>
      <c r="D194" s="127" t="s">
        <v>298</v>
      </c>
      <c r="E194" s="127" t="s">
        <v>299</v>
      </c>
      <c r="F194" s="127" t="s">
        <v>300</v>
      </c>
      <c r="G194" s="26"/>
      <c r="H194" s="87">
        <v>24500</v>
      </c>
      <c r="I194" s="37"/>
      <c r="J194" s="41">
        <v>0</v>
      </c>
      <c r="K194" s="41">
        <f>+H194</f>
        <v>24500</v>
      </c>
      <c r="L194" s="37"/>
      <c r="M194" s="27" t="s">
        <v>26</v>
      </c>
    </row>
    <row r="195" spans="3:13" s="12" customFormat="1" ht="15.75" x14ac:dyDescent="0.25">
      <c r="C195" s="28"/>
      <c r="D195" s="25" t="s">
        <v>16</v>
      </c>
      <c r="E195" s="26"/>
      <c r="F195" s="26"/>
      <c r="G195" s="26"/>
      <c r="H195" s="37">
        <f>SUM(H191:H194)</f>
        <v>137900</v>
      </c>
      <c r="I195" s="37">
        <f t="shared" ref="I195:K195" si="30">SUM(I191:I194)</f>
        <v>0</v>
      </c>
      <c r="J195" s="37">
        <f t="shared" si="30"/>
        <v>0</v>
      </c>
      <c r="K195" s="37">
        <f t="shared" si="30"/>
        <v>137900</v>
      </c>
      <c r="L195" s="37"/>
      <c r="M195" s="27"/>
    </row>
    <row r="196" spans="3:13" s="12" customFormat="1" ht="15.75" x14ac:dyDescent="0.25">
      <c r="C196" s="28"/>
      <c r="D196" s="25"/>
      <c r="E196" s="26"/>
      <c r="F196" s="26"/>
      <c r="G196" s="26"/>
      <c r="H196" s="37"/>
      <c r="I196" s="37"/>
      <c r="J196" s="37"/>
      <c r="K196" s="37"/>
      <c r="L196" s="37"/>
      <c r="M196" s="27"/>
    </row>
    <row r="197" spans="3:13" s="12" customFormat="1" ht="31.5" x14ac:dyDescent="0.25">
      <c r="C197" s="28"/>
      <c r="D197" s="25" t="s">
        <v>37</v>
      </c>
      <c r="E197" s="26"/>
      <c r="F197" s="26"/>
      <c r="G197" s="26"/>
      <c r="H197" s="72"/>
      <c r="I197" s="27"/>
      <c r="J197" s="35"/>
      <c r="K197" s="33"/>
      <c r="L197" s="27"/>
      <c r="M197" s="27"/>
    </row>
    <row r="198" spans="3:13" s="12" customFormat="1" ht="25.5" customHeight="1" x14ac:dyDescent="0.25">
      <c r="C198" s="28" t="s">
        <v>13</v>
      </c>
      <c r="D198" s="25" t="s">
        <v>14</v>
      </c>
      <c r="E198" s="26"/>
      <c r="F198" s="26"/>
      <c r="G198" s="26"/>
      <c r="H198" s="37"/>
      <c r="I198" s="27"/>
      <c r="J198" s="35"/>
      <c r="K198" s="33"/>
      <c r="L198" s="27"/>
      <c r="M198" s="27"/>
    </row>
    <row r="199" spans="3:13" s="12" customFormat="1" ht="23.25" customHeight="1" x14ac:dyDescent="0.2">
      <c r="C199" s="46">
        <v>44700</v>
      </c>
      <c r="D199" s="30" t="s">
        <v>93</v>
      </c>
      <c r="E199" s="30" t="s">
        <v>38</v>
      </c>
      <c r="F199" s="30" t="s">
        <v>39</v>
      </c>
      <c r="G199" s="26"/>
      <c r="H199" s="31">
        <v>58233</v>
      </c>
      <c r="I199" s="27"/>
      <c r="J199" s="75">
        <v>0</v>
      </c>
      <c r="K199" s="31">
        <v>58233</v>
      </c>
      <c r="L199" s="27"/>
      <c r="M199" s="27" t="s">
        <v>26</v>
      </c>
    </row>
    <row r="200" spans="3:13" s="12" customFormat="1" ht="23.25" customHeight="1" x14ac:dyDescent="0.2">
      <c r="C200" s="85">
        <v>44541</v>
      </c>
      <c r="D200" s="125" t="s">
        <v>301</v>
      </c>
      <c r="E200" s="30" t="s">
        <v>38</v>
      </c>
      <c r="F200" s="30" t="s">
        <v>39</v>
      </c>
      <c r="G200" s="26"/>
      <c r="H200" s="31">
        <v>133104</v>
      </c>
      <c r="I200" s="27"/>
      <c r="J200" s="75">
        <v>0</v>
      </c>
      <c r="K200" s="31">
        <f>+H200</f>
        <v>133104</v>
      </c>
      <c r="L200" s="27"/>
      <c r="M200" s="27" t="s">
        <v>26</v>
      </c>
    </row>
    <row r="201" spans="3:13" s="12" customFormat="1" ht="28.5" customHeight="1" x14ac:dyDescent="0.25">
      <c r="C201" s="28"/>
      <c r="D201" s="25" t="s">
        <v>16</v>
      </c>
      <c r="E201" s="26"/>
      <c r="F201" s="26"/>
      <c r="G201" s="26"/>
      <c r="H201" s="34">
        <f>SUM(H199:H200)</f>
        <v>191337</v>
      </c>
      <c r="I201" s="34">
        <f t="shared" ref="I201:K201" si="31">SUM(I199:I200)</f>
        <v>0</v>
      </c>
      <c r="J201" s="34">
        <f t="shared" si="31"/>
        <v>0</v>
      </c>
      <c r="K201" s="34">
        <f t="shared" si="31"/>
        <v>191337</v>
      </c>
      <c r="L201" s="27"/>
      <c r="M201" s="27"/>
    </row>
    <row r="202" spans="3:13" s="12" customFormat="1" ht="43.5" customHeight="1" x14ac:dyDescent="0.25">
      <c r="C202" s="28"/>
      <c r="D202" s="25" t="s">
        <v>40</v>
      </c>
      <c r="E202" s="26"/>
      <c r="F202" s="26"/>
      <c r="G202" s="26"/>
      <c r="H202" s="37"/>
      <c r="I202" s="27"/>
      <c r="J202" s="35"/>
      <c r="K202" s="33"/>
      <c r="L202" s="27"/>
      <c r="M202" s="27"/>
    </row>
    <row r="203" spans="3:13" s="12" customFormat="1" ht="15.75" x14ac:dyDescent="0.25">
      <c r="C203" s="28" t="s">
        <v>13</v>
      </c>
      <c r="D203" s="25" t="s">
        <v>14</v>
      </c>
      <c r="E203" s="26"/>
      <c r="F203" s="26"/>
      <c r="G203" s="26"/>
      <c r="H203" s="37"/>
      <c r="I203" s="27"/>
      <c r="J203" s="35"/>
      <c r="K203" s="33"/>
      <c r="L203" s="27"/>
      <c r="M203" s="27"/>
    </row>
    <row r="204" spans="3:13" s="12" customFormat="1" ht="15.75" x14ac:dyDescent="0.2">
      <c r="C204" s="46">
        <v>44676</v>
      </c>
      <c r="D204" s="30" t="s">
        <v>94</v>
      </c>
      <c r="E204" s="30" t="s">
        <v>41</v>
      </c>
      <c r="F204" s="30" t="s">
        <v>39</v>
      </c>
      <c r="G204" s="26"/>
      <c r="H204" s="41">
        <v>71804.42</v>
      </c>
      <c r="I204" s="27"/>
      <c r="J204" s="32">
        <v>71804.42</v>
      </c>
      <c r="K204" s="37">
        <v>0</v>
      </c>
      <c r="L204" s="27">
        <v>44693</v>
      </c>
      <c r="M204" s="27" t="s">
        <v>15</v>
      </c>
    </row>
    <row r="205" spans="3:13" s="12" customFormat="1" ht="20.25" customHeight="1" x14ac:dyDescent="0.25">
      <c r="C205" s="28"/>
      <c r="D205" s="25" t="s">
        <v>16</v>
      </c>
      <c r="E205" s="26"/>
      <c r="F205" s="26"/>
      <c r="G205" s="26"/>
      <c r="H205" s="37">
        <f>SUM(H204:H204)</f>
        <v>71804.42</v>
      </c>
      <c r="I205" s="37">
        <f t="shared" ref="I205:K205" si="32">SUM(I204:I204)</f>
        <v>0</v>
      </c>
      <c r="J205" s="37">
        <f t="shared" si="32"/>
        <v>71804.42</v>
      </c>
      <c r="K205" s="37">
        <f t="shared" si="32"/>
        <v>0</v>
      </c>
      <c r="L205" s="27"/>
      <c r="M205" s="27"/>
    </row>
    <row r="206" spans="3:13" s="12" customFormat="1" ht="34.5" customHeight="1" x14ac:dyDescent="0.25">
      <c r="C206" s="28"/>
      <c r="D206" s="25" t="s">
        <v>42</v>
      </c>
      <c r="E206" s="26"/>
      <c r="F206" s="26"/>
      <c r="G206" s="26"/>
      <c r="H206" s="37"/>
      <c r="I206" s="27"/>
      <c r="J206" s="35"/>
      <c r="K206" s="33"/>
      <c r="L206" s="27"/>
      <c r="M206" s="27"/>
    </row>
    <row r="207" spans="3:13" s="12" customFormat="1" ht="15.75" x14ac:dyDescent="0.25">
      <c r="C207" s="28" t="s">
        <v>13</v>
      </c>
      <c r="D207" s="25" t="s">
        <v>14</v>
      </c>
      <c r="E207" s="26"/>
      <c r="F207" s="26"/>
      <c r="G207" s="26"/>
      <c r="H207" s="37"/>
      <c r="I207" s="27"/>
      <c r="J207" s="35"/>
      <c r="K207" s="33"/>
      <c r="L207" s="27"/>
      <c r="M207" s="27"/>
    </row>
    <row r="208" spans="3:13" s="12" customFormat="1" ht="20.25" customHeight="1" x14ac:dyDescent="0.2">
      <c r="C208" s="46">
        <v>44659</v>
      </c>
      <c r="D208" s="30" t="s">
        <v>95</v>
      </c>
      <c r="E208" s="30" t="s">
        <v>43</v>
      </c>
      <c r="F208" s="30" t="s">
        <v>44</v>
      </c>
      <c r="G208" s="26"/>
      <c r="H208" s="31">
        <v>70800</v>
      </c>
      <c r="I208" s="27"/>
      <c r="J208" s="32">
        <v>70800</v>
      </c>
      <c r="K208" s="37">
        <v>0</v>
      </c>
      <c r="L208" s="27">
        <v>44690</v>
      </c>
      <c r="M208" s="27" t="s">
        <v>15</v>
      </c>
    </row>
    <row r="209" spans="3:13" s="12" customFormat="1" ht="20.25" customHeight="1" x14ac:dyDescent="0.2">
      <c r="C209" s="46">
        <v>44678</v>
      </c>
      <c r="D209" s="30" t="s">
        <v>96</v>
      </c>
      <c r="E209" s="30" t="s">
        <v>43</v>
      </c>
      <c r="F209" s="30" t="s">
        <v>44</v>
      </c>
      <c r="G209" s="26"/>
      <c r="H209" s="31">
        <v>70800</v>
      </c>
      <c r="I209" s="27"/>
      <c r="J209" s="32">
        <v>70800</v>
      </c>
      <c r="K209" s="37">
        <v>0</v>
      </c>
      <c r="L209" s="27">
        <v>44700</v>
      </c>
      <c r="M209" s="27" t="s">
        <v>15</v>
      </c>
    </row>
    <row r="210" spans="3:13" s="12" customFormat="1" ht="20.25" customHeight="1" x14ac:dyDescent="0.2">
      <c r="C210" s="46">
        <v>44700</v>
      </c>
      <c r="D210" s="30" t="s">
        <v>97</v>
      </c>
      <c r="E210" s="30" t="s">
        <v>43</v>
      </c>
      <c r="F210" s="30" t="s">
        <v>44</v>
      </c>
      <c r="G210" s="26"/>
      <c r="H210" s="31">
        <v>70800</v>
      </c>
      <c r="I210" s="27"/>
      <c r="J210" s="37">
        <v>0</v>
      </c>
      <c r="K210" s="37">
        <f>+H210</f>
        <v>70800</v>
      </c>
      <c r="L210" s="27"/>
      <c r="M210" s="27" t="s">
        <v>15</v>
      </c>
    </row>
    <row r="211" spans="3:13" s="12" customFormat="1" ht="20.25" customHeight="1" x14ac:dyDescent="0.25">
      <c r="C211" s="28"/>
      <c r="D211" s="25" t="s">
        <v>16</v>
      </c>
      <c r="E211" s="26"/>
      <c r="F211" s="26"/>
      <c r="G211" s="26"/>
      <c r="H211" s="37">
        <f>SUM(H208:H210)</f>
        <v>212400</v>
      </c>
      <c r="I211" s="37">
        <f t="shared" ref="I211:K211" si="33">SUM(I208:I210)</f>
        <v>0</v>
      </c>
      <c r="J211" s="37">
        <f t="shared" si="33"/>
        <v>141600</v>
      </c>
      <c r="K211" s="37">
        <f t="shared" si="33"/>
        <v>70800</v>
      </c>
      <c r="L211" s="27"/>
      <c r="M211" s="27"/>
    </row>
    <row r="212" spans="3:13" s="12" customFormat="1" ht="31.5" x14ac:dyDescent="0.25">
      <c r="C212" s="28"/>
      <c r="D212" s="25" t="s">
        <v>302</v>
      </c>
      <c r="E212" s="26"/>
      <c r="F212" s="26"/>
      <c r="G212" s="26"/>
      <c r="H212" s="37"/>
      <c r="I212" s="27"/>
      <c r="J212" s="35"/>
      <c r="K212" s="37"/>
      <c r="L212" s="27"/>
      <c r="M212" s="27"/>
    </row>
    <row r="213" spans="3:13" s="12" customFormat="1" ht="20.25" customHeight="1" x14ac:dyDescent="0.25">
      <c r="C213" s="28" t="s">
        <v>13</v>
      </c>
      <c r="D213" s="25" t="s">
        <v>14</v>
      </c>
      <c r="E213" s="26"/>
      <c r="F213" s="26"/>
      <c r="G213" s="26"/>
      <c r="H213" s="37"/>
      <c r="I213" s="27"/>
      <c r="J213" s="35"/>
      <c r="K213" s="37"/>
      <c r="L213" s="27"/>
      <c r="M213" s="27"/>
    </row>
    <row r="214" spans="3:13" s="12" customFormat="1" ht="20.25" customHeight="1" x14ac:dyDescent="0.2">
      <c r="C214" s="85">
        <v>44538</v>
      </c>
      <c r="D214" s="125" t="s">
        <v>303</v>
      </c>
      <c r="E214" s="126" t="s">
        <v>305</v>
      </c>
      <c r="F214" s="125" t="s">
        <v>39</v>
      </c>
      <c r="G214" s="26"/>
      <c r="H214" s="98">
        <v>50393.599999999999</v>
      </c>
      <c r="I214" s="27"/>
      <c r="J214" s="121">
        <v>0</v>
      </c>
      <c r="K214" s="37">
        <f>+H214</f>
        <v>50393.599999999999</v>
      </c>
      <c r="L214" s="27"/>
      <c r="M214" s="27" t="s">
        <v>26</v>
      </c>
    </row>
    <row r="215" spans="3:13" s="12" customFormat="1" ht="20.25" customHeight="1" x14ac:dyDescent="0.2">
      <c r="C215" s="85">
        <v>44538</v>
      </c>
      <c r="D215" s="125" t="s">
        <v>304</v>
      </c>
      <c r="E215" s="126" t="s">
        <v>305</v>
      </c>
      <c r="F215" s="125" t="s">
        <v>39</v>
      </c>
      <c r="G215" s="26"/>
      <c r="H215" s="98">
        <v>100787.2</v>
      </c>
      <c r="I215" s="27"/>
      <c r="J215" s="121">
        <v>0</v>
      </c>
      <c r="K215" s="37">
        <f>+H215</f>
        <v>100787.2</v>
      </c>
      <c r="L215" s="27"/>
      <c r="M215" s="27" t="s">
        <v>26</v>
      </c>
    </row>
    <row r="216" spans="3:13" s="12" customFormat="1" ht="20.25" customHeight="1" x14ac:dyDescent="0.25">
      <c r="C216" s="28"/>
      <c r="D216" s="25" t="s">
        <v>16</v>
      </c>
      <c r="E216" s="26"/>
      <c r="F216" s="26"/>
      <c r="G216" s="26"/>
      <c r="H216" s="37">
        <f>SUM(H214:H215)</f>
        <v>151180.79999999999</v>
      </c>
      <c r="I216" s="37">
        <f t="shared" ref="I216:K216" si="34">SUM(I214:I215)</f>
        <v>0</v>
      </c>
      <c r="J216" s="37">
        <f t="shared" si="34"/>
        <v>0</v>
      </c>
      <c r="K216" s="37">
        <f t="shared" si="34"/>
        <v>151180.79999999999</v>
      </c>
      <c r="L216" s="27"/>
      <c r="M216" s="27"/>
    </row>
    <row r="217" spans="3:13" s="12" customFormat="1" ht="32.25" customHeight="1" x14ac:dyDescent="0.25">
      <c r="C217" s="28"/>
      <c r="D217" s="25" t="s">
        <v>306</v>
      </c>
      <c r="E217" s="26"/>
      <c r="F217" s="26"/>
      <c r="G217" s="26"/>
      <c r="H217" s="37"/>
      <c r="I217" s="37"/>
      <c r="J217" s="37"/>
      <c r="K217" s="37"/>
      <c r="L217" s="27"/>
      <c r="M217" s="27"/>
    </row>
    <row r="218" spans="3:13" s="12" customFormat="1" ht="20.25" customHeight="1" x14ac:dyDescent="0.25">
      <c r="C218" s="28" t="s">
        <v>13</v>
      </c>
      <c r="D218" s="25" t="s">
        <v>14</v>
      </c>
      <c r="E218" s="26"/>
      <c r="F218" s="26"/>
      <c r="G218" s="26"/>
      <c r="H218" s="37"/>
      <c r="I218" s="37"/>
      <c r="J218" s="37"/>
      <c r="K218" s="37"/>
      <c r="L218" s="27"/>
      <c r="M218" s="27"/>
    </row>
    <row r="219" spans="3:13" s="12" customFormat="1" ht="20.25" customHeight="1" x14ac:dyDescent="0.2">
      <c r="C219" s="85">
        <v>41442</v>
      </c>
      <c r="D219" s="125" t="s">
        <v>307</v>
      </c>
      <c r="E219" s="125" t="s">
        <v>310</v>
      </c>
      <c r="F219" s="125" t="s">
        <v>311</v>
      </c>
      <c r="G219" s="26"/>
      <c r="H219" s="98">
        <v>15507</v>
      </c>
      <c r="I219" s="37"/>
      <c r="J219" s="41">
        <v>0</v>
      </c>
      <c r="K219" s="41">
        <f>+H219</f>
        <v>15507</v>
      </c>
      <c r="L219" s="27"/>
      <c r="M219" s="27" t="s">
        <v>26</v>
      </c>
    </row>
    <row r="220" spans="3:13" s="12" customFormat="1" ht="20.25" customHeight="1" x14ac:dyDescent="0.2">
      <c r="C220" s="85">
        <v>41472</v>
      </c>
      <c r="D220" s="125" t="s">
        <v>308</v>
      </c>
      <c r="E220" s="125" t="s">
        <v>310</v>
      </c>
      <c r="F220" s="125" t="s">
        <v>311</v>
      </c>
      <c r="G220" s="26"/>
      <c r="H220" s="98">
        <v>71059.600000000006</v>
      </c>
      <c r="I220" s="27"/>
      <c r="J220" s="41">
        <v>0</v>
      </c>
      <c r="K220" s="41">
        <f>+H220</f>
        <v>71059.600000000006</v>
      </c>
      <c r="L220" s="27"/>
      <c r="M220" s="27" t="s">
        <v>26</v>
      </c>
    </row>
    <row r="221" spans="3:13" s="12" customFormat="1" ht="15.75" x14ac:dyDescent="0.2">
      <c r="C221" s="85">
        <v>41492</v>
      </c>
      <c r="D221" s="125" t="s">
        <v>309</v>
      </c>
      <c r="E221" s="125" t="s">
        <v>310</v>
      </c>
      <c r="F221" s="125" t="s">
        <v>311</v>
      </c>
      <c r="G221" s="26"/>
      <c r="H221" s="98">
        <v>17582.8</v>
      </c>
      <c r="I221" s="27"/>
      <c r="J221" s="41">
        <v>0</v>
      </c>
      <c r="K221" s="41">
        <f>+H221</f>
        <v>17582.8</v>
      </c>
      <c r="L221" s="27"/>
      <c r="M221" s="27" t="s">
        <v>26</v>
      </c>
    </row>
    <row r="222" spans="3:13" s="12" customFormat="1" ht="15.75" x14ac:dyDescent="0.25">
      <c r="C222" s="28"/>
      <c r="D222" s="25" t="s">
        <v>16</v>
      </c>
      <c r="E222" s="26"/>
      <c r="F222" s="26"/>
      <c r="G222" s="26"/>
      <c r="H222" s="37">
        <f>SUM(H219:H221)</f>
        <v>104149.40000000001</v>
      </c>
      <c r="I222" s="37">
        <f t="shared" ref="I222:K222" si="35">SUM(I219:I221)</f>
        <v>0</v>
      </c>
      <c r="J222" s="37">
        <f t="shared" si="35"/>
        <v>0</v>
      </c>
      <c r="K222" s="37">
        <f t="shared" si="35"/>
        <v>104149.40000000001</v>
      </c>
      <c r="L222" s="27"/>
      <c r="M222" s="27"/>
    </row>
    <row r="223" spans="3:13" s="12" customFormat="1" ht="39.75" customHeight="1" x14ac:dyDescent="0.25">
      <c r="C223" s="28"/>
      <c r="D223" s="25" t="s">
        <v>124</v>
      </c>
      <c r="E223" s="26"/>
      <c r="F223" s="26"/>
      <c r="G223" s="26"/>
      <c r="H223" s="37"/>
      <c r="I223" s="27"/>
      <c r="J223" s="35"/>
      <c r="K223" s="37"/>
      <c r="L223" s="27"/>
      <c r="M223" s="27"/>
    </row>
    <row r="224" spans="3:13" s="12" customFormat="1" ht="20.25" customHeight="1" x14ac:dyDescent="0.25">
      <c r="C224" s="28" t="s">
        <v>13</v>
      </c>
      <c r="D224" s="25" t="s">
        <v>14</v>
      </c>
      <c r="E224" s="26"/>
      <c r="F224" s="26"/>
      <c r="G224" s="26"/>
      <c r="H224" s="37"/>
      <c r="I224" s="27"/>
      <c r="J224" s="35"/>
      <c r="K224" s="37"/>
      <c r="L224" s="27"/>
      <c r="M224" s="27"/>
    </row>
    <row r="225" spans="3:13" s="12" customFormat="1" ht="20.25" customHeight="1" x14ac:dyDescent="0.25">
      <c r="C225" s="46">
        <v>44610</v>
      </c>
      <c r="D225" s="47" t="s">
        <v>126</v>
      </c>
      <c r="E225" s="38" t="s">
        <v>127</v>
      </c>
      <c r="F225" s="38" t="s">
        <v>125</v>
      </c>
      <c r="G225" s="26"/>
      <c r="H225" s="41">
        <v>1102789.6599999999</v>
      </c>
      <c r="I225" s="27"/>
      <c r="J225" s="37">
        <v>0</v>
      </c>
      <c r="K225" s="41">
        <v>1102789.6599999999</v>
      </c>
      <c r="L225" s="27"/>
      <c r="M225" s="27" t="s">
        <v>26</v>
      </c>
    </row>
    <row r="226" spans="3:13" s="12" customFormat="1" ht="20.25" customHeight="1" x14ac:dyDescent="0.25">
      <c r="C226" s="28"/>
      <c r="D226" s="25" t="s">
        <v>16</v>
      </c>
      <c r="E226" s="26"/>
      <c r="F226" s="26"/>
      <c r="G226" s="26"/>
      <c r="H226" s="37">
        <f>SUM(H225)</f>
        <v>1102789.6599999999</v>
      </c>
      <c r="I226" s="37">
        <f t="shared" ref="I226:K226" si="36">SUM(I225)</f>
        <v>0</v>
      </c>
      <c r="J226" s="37">
        <f t="shared" si="36"/>
        <v>0</v>
      </c>
      <c r="K226" s="37">
        <f t="shared" si="36"/>
        <v>1102789.6599999999</v>
      </c>
      <c r="L226" s="27"/>
      <c r="M226" s="27"/>
    </row>
    <row r="227" spans="3:13" s="12" customFormat="1" ht="38.25" customHeight="1" x14ac:dyDescent="0.25">
      <c r="C227" s="28"/>
      <c r="D227" s="25" t="s">
        <v>313</v>
      </c>
      <c r="E227" s="26"/>
      <c r="F227" s="26"/>
      <c r="G227" s="26"/>
      <c r="H227" s="37"/>
      <c r="I227" s="27"/>
      <c r="J227" s="37"/>
      <c r="K227" s="37"/>
      <c r="L227" s="27"/>
      <c r="M227" s="27"/>
    </row>
    <row r="228" spans="3:13" s="12" customFormat="1" ht="20.25" customHeight="1" x14ac:dyDescent="0.25">
      <c r="C228" s="28" t="s">
        <v>13</v>
      </c>
      <c r="D228" s="25" t="s">
        <v>14</v>
      </c>
      <c r="E228" s="26"/>
      <c r="F228" s="26"/>
      <c r="G228" s="26"/>
      <c r="H228" s="37"/>
      <c r="I228" s="27"/>
      <c r="J228" s="37"/>
      <c r="K228" s="37"/>
      <c r="L228" s="27"/>
      <c r="M228" s="27"/>
    </row>
    <row r="229" spans="3:13" s="12" customFormat="1" ht="20.25" customHeight="1" x14ac:dyDescent="0.3">
      <c r="C229" s="46">
        <v>44686</v>
      </c>
      <c r="D229" s="25" t="s">
        <v>312</v>
      </c>
      <c r="E229" s="129" t="s">
        <v>314</v>
      </c>
      <c r="F229" s="131" t="s">
        <v>315</v>
      </c>
      <c r="G229" s="26"/>
      <c r="H229" s="41">
        <v>1951415.45</v>
      </c>
      <c r="I229" s="27"/>
      <c r="J229" s="37">
        <v>0</v>
      </c>
      <c r="K229" s="41">
        <v>1951415.45</v>
      </c>
      <c r="L229" s="27"/>
      <c r="M229" s="27" t="s">
        <v>26</v>
      </c>
    </row>
    <row r="230" spans="3:13" s="12" customFormat="1" ht="20.25" customHeight="1" x14ac:dyDescent="0.25">
      <c r="C230" s="28"/>
      <c r="D230" s="25" t="s">
        <v>16</v>
      </c>
      <c r="E230" s="26"/>
      <c r="F230" s="26"/>
      <c r="G230" s="26"/>
      <c r="H230" s="37">
        <f>SUM(H229)</f>
        <v>1951415.45</v>
      </c>
      <c r="I230" s="37">
        <f t="shared" ref="I230:K230" si="37">SUM(I229)</f>
        <v>0</v>
      </c>
      <c r="J230" s="37">
        <f t="shared" si="37"/>
        <v>0</v>
      </c>
      <c r="K230" s="37">
        <f t="shared" si="37"/>
        <v>1951415.45</v>
      </c>
      <c r="L230" s="27"/>
      <c r="M230" s="27"/>
    </row>
    <row r="231" spans="3:13" s="12" customFormat="1" ht="48" customHeight="1" x14ac:dyDescent="0.25">
      <c r="C231" s="28"/>
      <c r="D231" s="25" t="s">
        <v>317</v>
      </c>
      <c r="E231" s="26"/>
      <c r="F231" s="26"/>
      <c r="G231" s="26"/>
      <c r="H231" s="37"/>
      <c r="I231" s="27"/>
      <c r="J231" s="37"/>
      <c r="K231" s="37"/>
      <c r="L231" s="27"/>
      <c r="M231" s="27"/>
    </row>
    <row r="232" spans="3:13" s="12" customFormat="1" ht="20.25" customHeight="1" x14ac:dyDescent="0.25">
      <c r="C232" s="28" t="s">
        <v>13</v>
      </c>
      <c r="D232" s="25" t="s">
        <v>318</v>
      </c>
      <c r="E232" s="38"/>
      <c r="F232" s="26"/>
      <c r="G232" s="26"/>
      <c r="H232" s="37"/>
      <c r="I232" s="27"/>
      <c r="J232" s="37"/>
      <c r="K232" s="37"/>
      <c r="L232" s="27"/>
      <c r="M232" s="27"/>
    </row>
    <row r="233" spans="3:13" s="12" customFormat="1" ht="20.25" customHeight="1" x14ac:dyDescent="0.25">
      <c r="C233" s="46">
        <v>40730</v>
      </c>
      <c r="D233" s="47" t="s">
        <v>321</v>
      </c>
      <c r="E233" s="38" t="s">
        <v>319</v>
      </c>
      <c r="F233" s="38" t="s">
        <v>320</v>
      </c>
      <c r="G233" s="26"/>
      <c r="H233" s="41">
        <v>403680</v>
      </c>
      <c r="I233" s="27"/>
      <c r="J233" s="37">
        <v>0</v>
      </c>
      <c r="K233" s="41">
        <v>403680</v>
      </c>
      <c r="L233" s="27"/>
      <c r="M233" s="27" t="s">
        <v>26</v>
      </c>
    </row>
    <row r="234" spans="3:13" s="12" customFormat="1" ht="20.25" customHeight="1" x14ac:dyDescent="0.25">
      <c r="C234" s="46">
        <v>40730</v>
      </c>
      <c r="D234" s="47" t="s">
        <v>322</v>
      </c>
      <c r="E234" s="38" t="s">
        <v>319</v>
      </c>
      <c r="F234" s="38" t="s">
        <v>320</v>
      </c>
      <c r="G234" s="26"/>
      <c r="H234" s="41">
        <v>284200</v>
      </c>
      <c r="I234" s="27"/>
      <c r="J234" s="37">
        <v>0</v>
      </c>
      <c r="K234" s="41">
        <v>284200</v>
      </c>
      <c r="L234" s="27"/>
      <c r="M234" s="27" t="s">
        <v>26</v>
      </c>
    </row>
    <row r="235" spans="3:13" s="12" customFormat="1" ht="20.25" customHeight="1" x14ac:dyDescent="0.25">
      <c r="C235" s="28"/>
      <c r="D235" s="25" t="s">
        <v>16</v>
      </c>
      <c r="E235" s="26"/>
      <c r="F235" s="26"/>
      <c r="G235" s="26"/>
      <c r="H235" s="37">
        <f>SUM(H233:H234)</f>
        <v>687880</v>
      </c>
      <c r="I235" s="37">
        <f t="shared" ref="I235:K235" si="38">SUM(I233:I234)</f>
        <v>0</v>
      </c>
      <c r="J235" s="37">
        <f t="shared" si="38"/>
        <v>0</v>
      </c>
      <c r="K235" s="37">
        <f t="shared" si="38"/>
        <v>687880</v>
      </c>
      <c r="L235" s="27"/>
      <c r="M235" s="27"/>
    </row>
    <row r="236" spans="3:13" s="12" customFormat="1" ht="33" customHeight="1" x14ac:dyDescent="0.25">
      <c r="C236" s="28"/>
      <c r="D236" s="25" t="s">
        <v>316</v>
      </c>
      <c r="E236" s="26"/>
      <c r="F236" s="26"/>
      <c r="G236" s="26"/>
      <c r="H236" s="37"/>
      <c r="I236" s="27"/>
      <c r="J236" s="37"/>
      <c r="K236" s="37"/>
      <c r="L236" s="27"/>
      <c r="M236" s="27"/>
    </row>
    <row r="237" spans="3:13" s="12" customFormat="1" ht="20.25" customHeight="1" x14ac:dyDescent="0.25">
      <c r="C237" s="28" t="s">
        <v>13</v>
      </c>
      <c r="D237" s="25" t="s">
        <v>14</v>
      </c>
      <c r="E237" s="26"/>
      <c r="F237" s="26"/>
      <c r="G237" s="26"/>
      <c r="H237" s="37"/>
      <c r="I237" s="27"/>
      <c r="J237" s="37"/>
      <c r="K237" s="37"/>
      <c r="L237" s="27"/>
      <c r="M237" s="27"/>
    </row>
    <row r="238" spans="3:13" s="12" customFormat="1" ht="20.25" customHeight="1" x14ac:dyDescent="0.25">
      <c r="C238" s="46">
        <v>41640</v>
      </c>
      <c r="D238" s="47" t="s">
        <v>323</v>
      </c>
      <c r="E238" s="38" t="s">
        <v>327</v>
      </c>
      <c r="F238" s="38" t="s">
        <v>328</v>
      </c>
      <c r="G238" s="26"/>
      <c r="H238" s="41">
        <v>37878</v>
      </c>
      <c r="I238" s="27"/>
      <c r="J238" s="37">
        <v>0</v>
      </c>
      <c r="K238" s="41">
        <v>37878</v>
      </c>
      <c r="L238" s="27"/>
      <c r="M238" s="27" t="s">
        <v>26</v>
      </c>
    </row>
    <row r="239" spans="3:13" s="12" customFormat="1" ht="20.25" customHeight="1" x14ac:dyDescent="0.25">
      <c r="C239" s="46">
        <v>41439</v>
      </c>
      <c r="D239" s="47" t="s">
        <v>324</v>
      </c>
      <c r="E239" s="38" t="s">
        <v>327</v>
      </c>
      <c r="F239" s="38" t="s">
        <v>328</v>
      </c>
      <c r="G239" s="26"/>
      <c r="H239" s="41">
        <v>102660</v>
      </c>
      <c r="I239" s="27"/>
      <c r="J239" s="37">
        <v>0</v>
      </c>
      <c r="K239" s="41">
        <v>102660</v>
      </c>
      <c r="L239" s="27"/>
      <c r="M239" s="27" t="s">
        <v>26</v>
      </c>
    </row>
    <row r="240" spans="3:13" s="12" customFormat="1" ht="20.25" customHeight="1" x14ac:dyDescent="0.25">
      <c r="C240" s="46">
        <v>41037</v>
      </c>
      <c r="D240" s="47" t="s">
        <v>325</v>
      </c>
      <c r="E240" s="38" t="s">
        <v>327</v>
      </c>
      <c r="F240" s="38" t="s">
        <v>328</v>
      </c>
      <c r="G240" s="26"/>
      <c r="H240" s="41">
        <v>4985.5</v>
      </c>
      <c r="I240" s="27"/>
      <c r="J240" s="37">
        <v>0</v>
      </c>
      <c r="K240" s="41">
        <v>4985.5</v>
      </c>
      <c r="L240" s="27"/>
      <c r="M240" s="27" t="s">
        <v>26</v>
      </c>
    </row>
    <row r="241" spans="3:13" s="12" customFormat="1" ht="20.25" customHeight="1" x14ac:dyDescent="0.25">
      <c r="C241" s="46">
        <v>41381</v>
      </c>
      <c r="D241" s="47" t="s">
        <v>326</v>
      </c>
      <c r="E241" s="38" t="s">
        <v>327</v>
      </c>
      <c r="F241" s="38" t="s">
        <v>328</v>
      </c>
      <c r="G241" s="26"/>
      <c r="H241" s="41">
        <v>14160</v>
      </c>
      <c r="I241" s="27"/>
      <c r="J241" s="37">
        <v>0</v>
      </c>
      <c r="K241" s="41">
        <v>14160</v>
      </c>
      <c r="L241" s="27"/>
      <c r="M241" s="27" t="s">
        <v>26</v>
      </c>
    </row>
    <row r="242" spans="3:13" s="12" customFormat="1" ht="20.25" customHeight="1" x14ac:dyDescent="0.25">
      <c r="C242" s="28"/>
      <c r="D242" s="25" t="s">
        <v>16</v>
      </c>
      <c r="E242" s="26"/>
      <c r="F242" s="26"/>
      <c r="G242" s="26"/>
      <c r="H242" s="37">
        <f>SUM(H238:H241)</f>
        <v>159683.5</v>
      </c>
      <c r="I242" s="37">
        <f t="shared" ref="I242:K242" si="39">SUM(I238:I241)</f>
        <v>0</v>
      </c>
      <c r="J242" s="37">
        <f t="shared" si="39"/>
        <v>0</v>
      </c>
      <c r="K242" s="37">
        <f t="shared" si="39"/>
        <v>159683.5</v>
      </c>
      <c r="L242" s="27"/>
      <c r="M242" s="27"/>
    </row>
    <row r="243" spans="3:13" s="12" customFormat="1" ht="40.5" customHeight="1" x14ac:dyDescent="0.25">
      <c r="C243" s="28"/>
      <c r="D243" s="25" t="s">
        <v>329</v>
      </c>
      <c r="E243" s="26"/>
      <c r="F243" s="26"/>
      <c r="G243" s="26"/>
      <c r="H243" s="37"/>
      <c r="I243" s="27"/>
      <c r="J243" s="37"/>
      <c r="K243" s="41"/>
      <c r="L243" s="27"/>
      <c r="M243" s="27"/>
    </row>
    <row r="244" spans="3:13" s="12" customFormat="1" ht="20.25" customHeight="1" x14ac:dyDescent="0.25">
      <c r="C244" s="28" t="s">
        <v>13</v>
      </c>
      <c r="D244" s="25" t="s">
        <v>14</v>
      </c>
      <c r="E244" s="26"/>
      <c r="F244" s="26"/>
      <c r="G244" s="26"/>
      <c r="H244" s="37"/>
      <c r="I244" s="27"/>
      <c r="J244" s="37"/>
      <c r="K244" s="41"/>
      <c r="L244" s="27"/>
      <c r="M244" s="27"/>
    </row>
    <row r="245" spans="3:13" s="12" customFormat="1" ht="20.25" customHeight="1" x14ac:dyDescent="0.25">
      <c r="C245" s="46">
        <v>42873</v>
      </c>
      <c r="D245" s="47" t="s">
        <v>330</v>
      </c>
      <c r="E245" s="38" t="s">
        <v>333</v>
      </c>
      <c r="F245" s="38" t="s">
        <v>334</v>
      </c>
      <c r="G245" s="26"/>
      <c r="H245" s="41">
        <v>88039.8</v>
      </c>
      <c r="I245" s="27"/>
      <c r="J245" s="37">
        <v>0</v>
      </c>
      <c r="K245" s="41">
        <v>88039.8</v>
      </c>
      <c r="L245" s="27"/>
      <c r="M245" s="27" t="s">
        <v>26</v>
      </c>
    </row>
    <row r="246" spans="3:13" s="12" customFormat="1" ht="20.25" customHeight="1" x14ac:dyDescent="0.25">
      <c r="C246" s="46">
        <v>42923</v>
      </c>
      <c r="D246" s="47" t="s">
        <v>331</v>
      </c>
      <c r="E246" s="38" t="s">
        <v>333</v>
      </c>
      <c r="F246" s="38" t="s">
        <v>334</v>
      </c>
      <c r="G246" s="26"/>
      <c r="H246" s="41">
        <v>85585.4</v>
      </c>
      <c r="I246" s="27"/>
      <c r="J246" s="37">
        <v>0</v>
      </c>
      <c r="K246" s="41">
        <v>85585.4</v>
      </c>
      <c r="L246" s="27"/>
      <c r="M246" s="27" t="s">
        <v>26</v>
      </c>
    </row>
    <row r="247" spans="3:13" s="12" customFormat="1" ht="20.25" customHeight="1" x14ac:dyDescent="0.25">
      <c r="C247" s="46">
        <v>42828</v>
      </c>
      <c r="D247" s="47" t="s">
        <v>332</v>
      </c>
      <c r="E247" s="38" t="s">
        <v>333</v>
      </c>
      <c r="F247" s="38" t="s">
        <v>334</v>
      </c>
      <c r="G247" s="26"/>
      <c r="H247" s="41">
        <v>96264.4</v>
      </c>
      <c r="I247" s="27"/>
      <c r="J247" s="37">
        <v>0</v>
      </c>
      <c r="K247" s="41">
        <v>96264.4</v>
      </c>
      <c r="L247" s="27"/>
      <c r="M247" s="27" t="s">
        <v>26</v>
      </c>
    </row>
    <row r="248" spans="3:13" s="12" customFormat="1" ht="20.25" customHeight="1" x14ac:dyDescent="0.25">
      <c r="C248" s="28"/>
      <c r="D248" s="25" t="s">
        <v>16</v>
      </c>
      <c r="E248" s="26"/>
      <c r="F248" s="26"/>
      <c r="G248" s="26"/>
      <c r="H248" s="37">
        <f>SUM(H245:H247)</f>
        <v>269889.59999999998</v>
      </c>
      <c r="I248" s="37">
        <f t="shared" ref="I248:K248" si="40">SUM(I245:I247)</f>
        <v>0</v>
      </c>
      <c r="J248" s="37">
        <f t="shared" si="40"/>
        <v>0</v>
      </c>
      <c r="K248" s="37">
        <f t="shared" si="40"/>
        <v>269889.59999999998</v>
      </c>
      <c r="L248" s="27"/>
      <c r="M248" s="27"/>
    </row>
    <row r="249" spans="3:13" s="12" customFormat="1" ht="49.5" customHeight="1" x14ac:dyDescent="0.25">
      <c r="C249" s="28"/>
      <c r="D249" s="25" t="s">
        <v>342</v>
      </c>
      <c r="E249" s="26"/>
      <c r="F249" s="26"/>
      <c r="G249" s="26"/>
      <c r="H249" s="37"/>
      <c r="I249" s="27"/>
      <c r="J249" s="37"/>
      <c r="K249" s="37"/>
      <c r="L249" s="27"/>
      <c r="M249" s="27"/>
    </row>
    <row r="250" spans="3:13" s="12" customFormat="1" ht="20.25" customHeight="1" x14ac:dyDescent="0.25">
      <c r="C250" s="28" t="s">
        <v>13</v>
      </c>
      <c r="D250" s="25" t="s">
        <v>14</v>
      </c>
      <c r="E250" s="26"/>
      <c r="F250" s="26"/>
      <c r="G250" s="26"/>
      <c r="H250" s="37"/>
      <c r="I250" s="27"/>
      <c r="J250" s="37"/>
      <c r="K250" s="37"/>
      <c r="L250" s="27"/>
      <c r="M250" s="27"/>
    </row>
    <row r="251" spans="3:13" s="12" customFormat="1" ht="20.25" customHeight="1" x14ac:dyDescent="0.25">
      <c r="C251" s="46">
        <v>40785</v>
      </c>
      <c r="D251" s="47" t="s">
        <v>335</v>
      </c>
      <c r="E251" s="38" t="s">
        <v>343</v>
      </c>
      <c r="F251" s="38" t="s">
        <v>344</v>
      </c>
      <c r="G251" s="26"/>
      <c r="H251" s="41">
        <v>23490</v>
      </c>
      <c r="I251" s="27"/>
      <c r="J251" s="37">
        <v>0</v>
      </c>
      <c r="K251" s="41">
        <v>23490</v>
      </c>
      <c r="L251" s="27"/>
      <c r="M251" s="27" t="s">
        <v>26</v>
      </c>
    </row>
    <row r="252" spans="3:13" s="12" customFormat="1" ht="20.25" customHeight="1" x14ac:dyDescent="0.25">
      <c r="C252" s="46">
        <v>40709</v>
      </c>
      <c r="D252" s="47" t="s">
        <v>336</v>
      </c>
      <c r="E252" s="38" t="s">
        <v>343</v>
      </c>
      <c r="F252" s="38" t="s">
        <v>344</v>
      </c>
      <c r="G252" s="26"/>
      <c r="H252" s="41">
        <v>23490</v>
      </c>
      <c r="I252" s="27"/>
      <c r="J252" s="37">
        <v>0</v>
      </c>
      <c r="K252" s="41">
        <v>23490</v>
      </c>
      <c r="L252" s="27"/>
      <c r="M252" s="27" t="s">
        <v>26</v>
      </c>
    </row>
    <row r="253" spans="3:13" s="12" customFormat="1" ht="20.25" customHeight="1" x14ac:dyDescent="0.25">
      <c r="C253" s="46">
        <v>40645</v>
      </c>
      <c r="D253" s="47" t="s">
        <v>337</v>
      </c>
      <c r="E253" s="38" t="s">
        <v>343</v>
      </c>
      <c r="F253" s="38" t="s">
        <v>344</v>
      </c>
      <c r="G253" s="26"/>
      <c r="H253" s="41">
        <v>23490</v>
      </c>
      <c r="I253" s="27"/>
      <c r="J253" s="37">
        <v>0</v>
      </c>
      <c r="K253" s="41">
        <v>23490</v>
      </c>
      <c r="L253" s="27"/>
      <c r="M253" s="27" t="s">
        <v>26</v>
      </c>
    </row>
    <row r="254" spans="3:13" s="12" customFormat="1" ht="20.25" customHeight="1" x14ac:dyDescent="0.25">
      <c r="C254" s="46">
        <v>40702</v>
      </c>
      <c r="D254" s="47" t="s">
        <v>338</v>
      </c>
      <c r="E254" s="38" t="s">
        <v>343</v>
      </c>
      <c r="F254" s="38" t="s">
        <v>344</v>
      </c>
      <c r="G254" s="26"/>
      <c r="H254" s="41">
        <v>23490</v>
      </c>
      <c r="I254" s="27"/>
      <c r="J254" s="37">
        <v>0</v>
      </c>
      <c r="K254" s="41">
        <v>23490</v>
      </c>
      <c r="L254" s="27"/>
      <c r="M254" s="27" t="s">
        <v>26</v>
      </c>
    </row>
    <row r="255" spans="3:13" s="12" customFormat="1" ht="20.25" customHeight="1" x14ac:dyDescent="0.25">
      <c r="C255" s="46">
        <v>40702</v>
      </c>
      <c r="D255" s="47" t="s">
        <v>339</v>
      </c>
      <c r="E255" s="38" t="s">
        <v>343</v>
      </c>
      <c r="F255" s="38" t="s">
        <v>344</v>
      </c>
      <c r="G255" s="26"/>
      <c r="H255" s="41">
        <v>23490</v>
      </c>
      <c r="I255" s="27"/>
      <c r="J255" s="37">
        <v>0</v>
      </c>
      <c r="K255" s="41">
        <v>23490</v>
      </c>
      <c r="L255" s="27"/>
      <c r="M255" s="27" t="s">
        <v>26</v>
      </c>
    </row>
    <row r="256" spans="3:13" s="12" customFormat="1" ht="20.25" customHeight="1" x14ac:dyDescent="0.25">
      <c r="C256" s="46">
        <v>40702</v>
      </c>
      <c r="D256" s="47" t="s">
        <v>340</v>
      </c>
      <c r="E256" s="38" t="s">
        <v>343</v>
      </c>
      <c r="F256" s="38" t="s">
        <v>344</v>
      </c>
      <c r="G256" s="26"/>
      <c r="H256" s="41">
        <v>23490</v>
      </c>
      <c r="I256" s="27"/>
      <c r="J256" s="37">
        <v>0</v>
      </c>
      <c r="K256" s="41">
        <v>23490</v>
      </c>
      <c r="L256" s="27"/>
      <c r="M256" s="27" t="s">
        <v>26</v>
      </c>
    </row>
    <row r="257" spans="3:13" s="12" customFormat="1" ht="20.25" customHeight="1" x14ac:dyDescent="0.25">
      <c r="C257" s="46">
        <v>40743</v>
      </c>
      <c r="D257" s="47" t="s">
        <v>341</v>
      </c>
      <c r="E257" s="38" t="s">
        <v>343</v>
      </c>
      <c r="F257" s="38" t="s">
        <v>344</v>
      </c>
      <c r="G257" s="26"/>
      <c r="H257" s="41">
        <v>23490</v>
      </c>
      <c r="I257" s="27"/>
      <c r="J257" s="37">
        <v>0</v>
      </c>
      <c r="K257" s="41">
        <v>23490</v>
      </c>
      <c r="L257" s="27"/>
      <c r="M257" s="27" t="s">
        <v>26</v>
      </c>
    </row>
    <row r="258" spans="3:13" s="12" customFormat="1" ht="20.25" customHeight="1" x14ac:dyDescent="0.25">
      <c r="C258" s="28"/>
      <c r="D258" s="25" t="s">
        <v>16</v>
      </c>
      <c r="E258" s="26"/>
      <c r="F258" s="38"/>
      <c r="G258" s="26"/>
      <c r="H258" s="37">
        <f>SUM(H251:H257)</f>
        <v>164430</v>
      </c>
      <c r="I258" s="37">
        <f t="shared" ref="I258:K258" si="41">SUM(I251:I257)</f>
        <v>0</v>
      </c>
      <c r="J258" s="37">
        <f t="shared" si="41"/>
        <v>0</v>
      </c>
      <c r="K258" s="37">
        <f t="shared" si="41"/>
        <v>164430</v>
      </c>
      <c r="L258" s="27"/>
      <c r="M258" s="27"/>
    </row>
    <row r="259" spans="3:13" s="12" customFormat="1" ht="45" customHeight="1" x14ac:dyDescent="0.25">
      <c r="C259" s="28"/>
      <c r="D259" s="25" t="s">
        <v>128</v>
      </c>
      <c r="E259" s="26"/>
      <c r="F259" s="38"/>
      <c r="G259" s="26"/>
      <c r="H259" s="37"/>
      <c r="I259" s="27"/>
      <c r="J259" s="37"/>
      <c r="K259" s="33"/>
      <c r="L259" s="27"/>
      <c r="M259" s="27"/>
    </row>
    <row r="260" spans="3:13" s="12" customFormat="1" ht="20.25" customHeight="1" x14ac:dyDescent="0.25">
      <c r="C260" s="28" t="s">
        <v>13</v>
      </c>
      <c r="D260" s="25" t="s">
        <v>14</v>
      </c>
      <c r="E260" s="26"/>
      <c r="F260" s="38"/>
      <c r="G260" s="26"/>
      <c r="H260" s="130"/>
      <c r="I260" s="27"/>
      <c r="J260" s="37"/>
      <c r="K260" s="33"/>
      <c r="L260" s="27"/>
      <c r="M260" s="27"/>
    </row>
    <row r="261" spans="3:13" s="12" customFormat="1" ht="20.25" customHeight="1" x14ac:dyDescent="0.25">
      <c r="C261" s="46">
        <v>44651</v>
      </c>
      <c r="D261" s="47" t="s">
        <v>345</v>
      </c>
      <c r="E261" s="38" t="s">
        <v>129</v>
      </c>
      <c r="F261" s="38" t="s">
        <v>130</v>
      </c>
      <c r="G261" s="26"/>
      <c r="H261" s="41">
        <v>1222</v>
      </c>
      <c r="I261" s="27"/>
      <c r="J261" s="37">
        <v>0</v>
      </c>
      <c r="K261" s="32">
        <v>1222</v>
      </c>
      <c r="L261" s="27"/>
      <c r="M261" s="27" t="s">
        <v>26</v>
      </c>
    </row>
    <row r="262" spans="3:13" s="12" customFormat="1" ht="20.25" customHeight="1" x14ac:dyDescent="0.25">
      <c r="C262" s="46">
        <v>44651</v>
      </c>
      <c r="D262" s="47" t="s">
        <v>346</v>
      </c>
      <c r="E262" s="38" t="s">
        <v>129</v>
      </c>
      <c r="F262" s="38" t="s">
        <v>130</v>
      </c>
      <c r="G262" s="26"/>
      <c r="H262" s="41">
        <v>2820</v>
      </c>
      <c r="I262" s="27"/>
      <c r="J262" s="37">
        <v>0</v>
      </c>
      <c r="K262" s="32">
        <v>2820</v>
      </c>
      <c r="L262" s="27"/>
      <c r="M262" s="27" t="s">
        <v>26</v>
      </c>
    </row>
    <row r="263" spans="3:13" s="12" customFormat="1" ht="20.25" customHeight="1" x14ac:dyDescent="0.25">
      <c r="C263" s="46">
        <v>44651</v>
      </c>
      <c r="D263" s="47" t="s">
        <v>347</v>
      </c>
      <c r="E263" s="38" t="s">
        <v>129</v>
      </c>
      <c r="F263" s="38" t="s">
        <v>130</v>
      </c>
      <c r="G263" s="26"/>
      <c r="H263" s="41">
        <v>66350</v>
      </c>
      <c r="I263" s="27"/>
      <c r="J263" s="37">
        <v>0</v>
      </c>
      <c r="K263" s="32">
        <v>66350</v>
      </c>
      <c r="L263" s="27"/>
      <c r="M263" s="27" t="s">
        <v>26</v>
      </c>
    </row>
    <row r="264" spans="3:13" s="12" customFormat="1" ht="20.25" customHeight="1" x14ac:dyDescent="0.25">
      <c r="C264" s="46">
        <v>44651</v>
      </c>
      <c r="D264" s="47" t="s">
        <v>348</v>
      </c>
      <c r="E264" s="38" t="s">
        <v>129</v>
      </c>
      <c r="F264" s="38" t="s">
        <v>130</v>
      </c>
      <c r="G264" s="26"/>
      <c r="H264" s="41">
        <v>6100</v>
      </c>
      <c r="I264" s="27"/>
      <c r="J264" s="37">
        <v>0</v>
      </c>
      <c r="K264" s="32">
        <v>6100</v>
      </c>
      <c r="L264" s="27"/>
      <c r="M264" s="27" t="s">
        <v>26</v>
      </c>
    </row>
    <row r="265" spans="3:13" s="12" customFormat="1" ht="20.25" customHeight="1" x14ac:dyDescent="0.25">
      <c r="C265" s="46">
        <v>44651</v>
      </c>
      <c r="D265" s="47" t="s">
        <v>349</v>
      </c>
      <c r="E265" s="38" t="s">
        <v>129</v>
      </c>
      <c r="F265" s="38" t="s">
        <v>130</v>
      </c>
      <c r="G265" s="26"/>
      <c r="H265" s="41">
        <v>1700</v>
      </c>
      <c r="I265" s="27"/>
      <c r="J265" s="37">
        <v>0</v>
      </c>
      <c r="K265" s="32">
        <v>1700</v>
      </c>
      <c r="L265" s="27"/>
      <c r="M265" s="27" t="s">
        <v>26</v>
      </c>
    </row>
    <row r="266" spans="3:13" s="12" customFormat="1" ht="20.25" customHeight="1" x14ac:dyDescent="0.25">
      <c r="C266" s="46">
        <v>44681</v>
      </c>
      <c r="D266" s="47" t="s">
        <v>131</v>
      </c>
      <c r="E266" s="38" t="s">
        <v>129</v>
      </c>
      <c r="F266" s="38" t="s">
        <v>130</v>
      </c>
      <c r="G266" s="26"/>
      <c r="H266" s="41">
        <v>62150</v>
      </c>
      <c r="I266" s="27"/>
      <c r="J266" s="37">
        <v>0</v>
      </c>
      <c r="K266" s="32">
        <v>62150</v>
      </c>
      <c r="L266" s="27"/>
      <c r="M266" s="27" t="s">
        <v>26</v>
      </c>
    </row>
    <row r="267" spans="3:13" s="12" customFormat="1" ht="20.25" customHeight="1" x14ac:dyDescent="0.25">
      <c r="C267" s="46">
        <v>44681</v>
      </c>
      <c r="D267" s="47" t="s">
        <v>132</v>
      </c>
      <c r="E267" s="38" t="s">
        <v>129</v>
      </c>
      <c r="F267" s="38" t="s">
        <v>130</v>
      </c>
      <c r="G267" s="26"/>
      <c r="H267" s="41">
        <v>4300</v>
      </c>
      <c r="I267" s="27"/>
      <c r="J267" s="37">
        <v>0</v>
      </c>
      <c r="K267" s="32">
        <v>4300</v>
      </c>
      <c r="L267" s="27"/>
      <c r="M267" s="27" t="s">
        <v>26</v>
      </c>
    </row>
    <row r="268" spans="3:13" s="12" customFormat="1" ht="20.25" customHeight="1" x14ac:dyDescent="0.25">
      <c r="C268" s="46">
        <v>44681</v>
      </c>
      <c r="D268" s="47" t="s">
        <v>133</v>
      </c>
      <c r="E268" s="38" t="s">
        <v>129</v>
      </c>
      <c r="F268" s="38" t="s">
        <v>130</v>
      </c>
      <c r="G268" s="26"/>
      <c r="H268" s="41">
        <v>1150</v>
      </c>
      <c r="I268" s="27"/>
      <c r="J268" s="37">
        <v>0</v>
      </c>
      <c r="K268" s="32">
        <v>1150</v>
      </c>
      <c r="L268" s="27"/>
      <c r="M268" s="27" t="s">
        <v>26</v>
      </c>
    </row>
    <row r="269" spans="3:13" s="12" customFormat="1" ht="20.25" customHeight="1" x14ac:dyDescent="0.25">
      <c r="C269" s="46">
        <v>44681</v>
      </c>
      <c r="D269" s="47" t="s">
        <v>134</v>
      </c>
      <c r="E269" s="38" t="s">
        <v>129</v>
      </c>
      <c r="F269" s="38" t="s">
        <v>130</v>
      </c>
      <c r="G269" s="26"/>
      <c r="H269" s="41">
        <v>423</v>
      </c>
      <c r="I269" s="27"/>
      <c r="J269" s="37">
        <v>0</v>
      </c>
      <c r="K269" s="32">
        <v>423</v>
      </c>
      <c r="L269" s="27"/>
      <c r="M269" s="27" t="s">
        <v>26</v>
      </c>
    </row>
    <row r="270" spans="3:13" s="12" customFormat="1" ht="20.25" customHeight="1" x14ac:dyDescent="0.25">
      <c r="C270" s="46">
        <v>44681</v>
      </c>
      <c r="D270" s="47" t="s">
        <v>135</v>
      </c>
      <c r="E270" s="38" t="s">
        <v>129</v>
      </c>
      <c r="F270" s="38" t="s">
        <v>130</v>
      </c>
      <c r="G270" s="26"/>
      <c r="H270" s="41">
        <v>3196</v>
      </c>
      <c r="I270" s="27"/>
      <c r="J270" s="37">
        <v>0</v>
      </c>
      <c r="K270" s="32">
        <v>3196</v>
      </c>
      <c r="L270" s="27"/>
      <c r="M270" s="27" t="s">
        <v>26</v>
      </c>
    </row>
    <row r="271" spans="3:13" s="12" customFormat="1" ht="20.25" customHeight="1" x14ac:dyDescent="0.25">
      <c r="C271" s="28"/>
      <c r="D271" s="25" t="s">
        <v>16</v>
      </c>
      <c r="E271" s="26"/>
      <c r="F271" s="26"/>
      <c r="G271" s="26"/>
      <c r="H271" s="37">
        <f>SUM(H261:H270)</f>
        <v>149411</v>
      </c>
      <c r="I271" s="37">
        <f t="shared" ref="I271:K271" si="42">SUM(I261:I270)</f>
        <v>0</v>
      </c>
      <c r="J271" s="37">
        <f t="shared" si="42"/>
        <v>0</v>
      </c>
      <c r="K271" s="37">
        <f t="shared" si="42"/>
        <v>149411</v>
      </c>
      <c r="L271" s="27"/>
      <c r="M271" s="27"/>
    </row>
    <row r="272" spans="3:13" s="12" customFormat="1" ht="40.5" customHeight="1" x14ac:dyDescent="0.25">
      <c r="C272" s="28"/>
      <c r="D272" s="25" t="s">
        <v>350</v>
      </c>
      <c r="E272" s="26"/>
      <c r="F272" s="26"/>
      <c r="G272" s="26"/>
      <c r="H272" s="37"/>
      <c r="I272" s="27"/>
      <c r="J272" s="37"/>
      <c r="K272" s="35"/>
      <c r="L272" s="27"/>
      <c r="M272" s="27"/>
    </row>
    <row r="273" spans="3:16" s="12" customFormat="1" ht="20.25" customHeight="1" x14ac:dyDescent="0.25">
      <c r="C273" s="28" t="s">
        <v>13</v>
      </c>
      <c r="D273" s="25" t="s">
        <v>14</v>
      </c>
      <c r="E273" s="26"/>
      <c r="F273" s="26"/>
      <c r="G273" s="26"/>
      <c r="H273" s="37"/>
      <c r="I273" s="27"/>
      <c r="J273" s="37"/>
      <c r="K273" s="35"/>
      <c r="L273" s="27"/>
      <c r="M273" s="27"/>
    </row>
    <row r="274" spans="3:16" s="12" customFormat="1" ht="20.25" customHeight="1" x14ac:dyDescent="0.25">
      <c r="C274" s="46">
        <v>42761</v>
      </c>
      <c r="D274" s="47" t="s">
        <v>351</v>
      </c>
      <c r="E274" s="38" t="s">
        <v>352</v>
      </c>
      <c r="F274" s="38" t="s">
        <v>353</v>
      </c>
      <c r="G274" s="26"/>
      <c r="H274" s="41">
        <v>102542</v>
      </c>
      <c r="I274" s="27"/>
      <c r="J274" s="37">
        <v>0</v>
      </c>
      <c r="K274" s="32">
        <v>102542</v>
      </c>
      <c r="L274" s="27"/>
      <c r="M274" s="27" t="s">
        <v>26</v>
      </c>
    </row>
    <row r="275" spans="3:16" s="12" customFormat="1" ht="20.25" customHeight="1" x14ac:dyDescent="0.25">
      <c r="C275" s="28"/>
      <c r="D275" s="25" t="s">
        <v>16</v>
      </c>
      <c r="E275" s="26"/>
      <c r="F275" s="26"/>
      <c r="G275" s="26"/>
      <c r="H275" s="37">
        <f>SUM(H274)</f>
        <v>102542</v>
      </c>
      <c r="I275" s="37">
        <f t="shared" ref="I275:K275" si="43">SUM(I274)</f>
        <v>0</v>
      </c>
      <c r="J275" s="37">
        <f t="shared" si="43"/>
        <v>0</v>
      </c>
      <c r="K275" s="37">
        <f t="shared" si="43"/>
        <v>102542</v>
      </c>
      <c r="L275" s="27"/>
      <c r="M275" s="27"/>
    </row>
    <row r="276" spans="3:16" s="12" customFormat="1" ht="42.75" customHeight="1" x14ac:dyDescent="0.25">
      <c r="C276" s="28"/>
      <c r="D276" s="25" t="s">
        <v>354</v>
      </c>
      <c r="E276" s="26"/>
      <c r="F276" s="26"/>
      <c r="G276" s="26"/>
      <c r="H276" s="37"/>
      <c r="I276" s="27"/>
      <c r="J276" s="37"/>
      <c r="K276" s="35"/>
      <c r="L276" s="27"/>
      <c r="M276" s="27"/>
    </row>
    <row r="277" spans="3:16" s="12" customFormat="1" ht="20.25" customHeight="1" x14ac:dyDescent="0.25">
      <c r="C277" s="28" t="s">
        <v>13</v>
      </c>
      <c r="D277" s="25" t="s">
        <v>14</v>
      </c>
      <c r="E277" s="26"/>
      <c r="F277" s="26"/>
      <c r="G277" s="26"/>
      <c r="H277" s="37"/>
      <c r="I277" s="27"/>
      <c r="J277" s="37"/>
      <c r="K277" s="35"/>
      <c r="L277" s="27"/>
      <c r="M277" s="27"/>
    </row>
    <row r="278" spans="3:16" s="12" customFormat="1" ht="20.25" customHeight="1" x14ac:dyDescent="0.25">
      <c r="C278" s="46">
        <v>42879</v>
      </c>
      <c r="D278" s="47" t="s">
        <v>355</v>
      </c>
      <c r="E278" s="38" t="s">
        <v>356</v>
      </c>
      <c r="F278" s="38" t="s">
        <v>353</v>
      </c>
      <c r="G278" s="26"/>
      <c r="H278" s="41">
        <v>24000</v>
      </c>
      <c r="I278" s="27"/>
      <c r="J278" s="37">
        <v>0</v>
      </c>
      <c r="K278" s="32">
        <v>24000</v>
      </c>
      <c r="L278" s="27"/>
      <c r="M278" s="27" t="s">
        <v>26</v>
      </c>
    </row>
    <row r="279" spans="3:16" s="12" customFormat="1" ht="20.25" customHeight="1" x14ac:dyDescent="0.25">
      <c r="C279" s="28"/>
      <c r="D279" s="25" t="s">
        <v>16</v>
      </c>
      <c r="E279" s="26"/>
      <c r="F279" s="26"/>
      <c r="G279" s="26"/>
      <c r="H279" s="37">
        <f>SUM(H278)</f>
        <v>24000</v>
      </c>
      <c r="I279" s="37">
        <f t="shared" ref="I279:K279" si="44">SUM(I278)</f>
        <v>0</v>
      </c>
      <c r="J279" s="37">
        <f t="shared" si="44"/>
        <v>0</v>
      </c>
      <c r="K279" s="37">
        <f t="shared" si="44"/>
        <v>24000</v>
      </c>
      <c r="L279" s="27"/>
      <c r="M279" s="27"/>
    </row>
    <row r="280" spans="3:16" s="12" customFormat="1" ht="63" customHeight="1" x14ac:dyDescent="0.25">
      <c r="C280" s="28"/>
      <c r="D280" s="25" t="s">
        <v>357</v>
      </c>
      <c r="E280" s="26"/>
      <c r="F280" s="26"/>
      <c r="G280" s="26"/>
      <c r="H280" s="37"/>
      <c r="I280" s="27"/>
      <c r="J280" s="37"/>
      <c r="K280" s="35"/>
      <c r="L280" s="27"/>
      <c r="M280" s="27"/>
    </row>
    <row r="281" spans="3:16" s="12" customFormat="1" ht="20.25" customHeight="1" x14ac:dyDescent="0.25">
      <c r="C281" s="28" t="s">
        <v>13</v>
      </c>
      <c r="D281" s="25" t="s">
        <v>14</v>
      </c>
      <c r="E281" s="26"/>
      <c r="F281" s="26"/>
      <c r="G281" s="26"/>
      <c r="H281" s="37"/>
      <c r="I281" s="27"/>
      <c r="J281" s="37"/>
      <c r="K281" s="35"/>
      <c r="L281" s="27"/>
      <c r="M281" s="27"/>
    </row>
    <row r="282" spans="3:16" s="12" customFormat="1" ht="20.25" customHeight="1" x14ac:dyDescent="0.2">
      <c r="C282" s="135">
        <v>42916</v>
      </c>
      <c r="D282" s="47" t="s">
        <v>358</v>
      </c>
      <c r="E282" s="38" t="s">
        <v>359</v>
      </c>
      <c r="F282" s="38" t="s">
        <v>165</v>
      </c>
      <c r="G282" s="26"/>
      <c r="H282" s="41">
        <v>806707</v>
      </c>
      <c r="I282" s="27"/>
      <c r="J282" s="37">
        <v>0</v>
      </c>
      <c r="K282" s="32">
        <v>806707</v>
      </c>
      <c r="L282" s="27"/>
      <c r="M282" s="27" t="s">
        <v>26</v>
      </c>
    </row>
    <row r="283" spans="3:16" s="12" customFormat="1" ht="20.25" customHeight="1" x14ac:dyDescent="0.25">
      <c r="C283" s="28"/>
      <c r="D283" s="25" t="s">
        <v>16</v>
      </c>
      <c r="E283" s="26"/>
      <c r="F283" s="26"/>
      <c r="G283" s="26"/>
      <c r="H283" s="37">
        <f>SUM(H282)</f>
        <v>806707</v>
      </c>
      <c r="I283" s="37">
        <f t="shared" ref="I283:K283" si="45">SUM(I282)</f>
        <v>0</v>
      </c>
      <c r="J283" s="37">
        <f t="shared" si="45"/>
        <v>0</v>
      </c>
      <c r="K283" s="37">
        <f t="shared" si="45"/>
        <v>806707</v>
      </c>
      <c r="L283" s="27"/>
      <c r="M283" s="27"/>
    </row>
    <row r="284" spans="3:16" s="23" customFormat="1" ht="49.5" customHeight="1" x14ac:dyDescent="0.2">
      <c r="C284" s="29"/>
      <c r="D284" s="25" t="s">
        <v>46</v>
      </c>
      <c r="E284" s="30"/>
      <c r="F284" s="30"/>
      <c r="G284" s="26"/>
      <c r="H284" s="37"/>
      <c r="I284" s="27"/>
      <c r="J284" s="35"/>
      <c r="K284" s="33"/>
      <c r="L284" s="27"/>
      <c r="M284" s="27"/>
      <c r="O284" s="12"/>
      <c r="P284" s="12"/>
    </row>
    <row r="285" spans="3:16" s="23" customFormat="1" ht="26.25" customHeight="1" x14ac:dyDescent="0.2">
      <c r="C285" s="28" t="s">
        <v>13</v>
      </c>
      <c r="D285" s="25" t="s">
        <v>14</v>
      </c>
      <c r="E285" s="30"/>
      <c r="F285" s="30"/>
      <c r="G285" s="26"/>
      <c r="H285" s="37"/>
      <c r="I285" s="27"/>
      <c r="J285" s="35"/>
      <c r="K285" s="33"/>
      <c r="L285" s="27"/>
      <c r="M285" s="27"/>
      <c r="O285" s="12"/>
      <c r="P285" s="12"/>
    </row>
    <row r="286" spans="3:16" s="23" customFormat="1" ht="22.5" customHeight="1" x14ac:dyDescent="0.2">
      <c r="C286" s="29">
        <v>44699</v>
      </c>
      <c r="D286" s="30" t="s">
        <v>136</v>
      </c>
      <c r="E286" s="30" t="s">
        <v>47</v>
      </c>
      <c r="F286" s="30" t="s">
        <v>22</v>
      </c>
      <c r="G286" s="26"/>
      <c r="H286" s="45">
        <v>46863.94</v>
      </c>
      <c r="I286" s="27"/>
      <c r="J286" s="45">
        <v>0</v>
      </c>
      <c r="K286" s="32">
        <f>+H286-J286</f>
        <v>46863.94</v>
      </c>
      <c r="L286" s="27"/>
      <c r="M286" s="27" t="s">
        <v>26</v>
      </c>
      <c r="N286" s="40"/>
    </row>
    <row r="287" spans="3:16" s="23" customFormat="1" ht="21.75" customHeight="1" x14ac:dyDescent="0.2">
      <c r="C287" s="101">
        <v>44194</v>
      </c>
      <c r="D287" s="127" t="s">
        <v>360</v>
      </c>
      <c r="E287" s="30" t="s">
        <v>47</v>
      </c>
      <c r="F287" s="30" t="s">
        <v>22</v>
      </c>
      <c r="G287" s="26"/>
      <c r="H287" s="45">
        <v>7025.83</v>
      </c>
      <c r="I287" s="27"/>
      <c r="J287" s="45">
        <v>0</v>
      </c>
      <c r="K287" s="32">
        <f t="shared" ref="K287:K288" si="46">+H287-J287</f>
        <v>7025.83</v>
      </c>
      <c r="L287" s="27"/>
      <c r="M287" s="27" t="s">
        <v>26</v>
      </c>
      <c r="N287" s="40"/>
    </row>
    <row r="288" spans="3:16" s="23" customFormat="1" ht="22.5" customHeight="1" x14ac:dyDescent="0.2">
      <c r="C288" s="101">
        <v>44194</v>
      </c>
      <c r="D288" s="127" t="s">
        <v>361</v>
      </c>
      <c r="E288" s="30" t="s">
        <v>47</v>
      </c>
      <c r="F288" s="30" t="s">
        <v>22</v>
      </c>
      <c r="G288" s="26"/>
      <c r="H288" s="45">
        <v>7025.83</v>
      </c>
      <c r="I288" s="27"/>
      <c r="J288" s="45">
        <v>0</v>
      </c>
      <c r="K288" s="32">
        <f t="shared" si="46"/>
        <v>7025.83</v>
      </c>
      <c r="L288" s="27"/>
      <c r="M288" s="27" t="s">
        <v>26</v>
      </c>
      <c r="N288" s="40"/>
    </row>
    <row r="289" spans="3:14" s="23" customFormat="1" ht="20.25" customHeight="1" x14ac:dyDescent="0.25">
      <c r="C289" s="29"/>
      <c r="D289" s="25" t="s">
        <v>16</v>
      </c>
      <c r="E289" s="38"/>
      <c r="F289" s="30"/>
      <c r="G289" s="38"/>
      <c r="H289" s="36">
        <f>SUM(H286:H288)</f>
        <v>60915.600000000006</v>
      </c>
      <c r="I289" s="36">
        <f t="shared" ref="I289:K289" si="47">SUM(I286:I288)</f>
        <v>0</v>
      </c>
      <c r="J289" s="36">
        <f t="shared" si="47"/>
        <v>0</v>
      </c>
      <c r="K289" s="36">
        <f t="shared" si="47"/>
        <v>60915.600000000006</v>
      </c>
      <c r="L289" s="39"/>
      <c r="M289" s="39"/>
      <c r="N289" s="40"/>
    </row>
    <row r="290" spans="3:14" s="23" customFormat="1" ht="34.5" customHeight="1" x14ac:dyDescent="0.25">
      <c r="C290" s="29"/>
      <c r="D290" s="25" t="s">
        <v>369</v>
      </c>
      <c r="E290" s="38"/>
      <c r="F290" s="30"/>
      <c r="G290" s="38"/>
      <c r="H290" s="36"/>
      <c r="I290" s="36"/>
      <c r="J290" s="36"/>
      <c r="K290" s="36"/>
      <c r="L290" s="39"/>
      <c r="M290" s="39"/>
      <c r="N290" s="40"/>
    </row>
    <row r="291" spans="3:14" s="23" customFormat="1" ht="20.25" customHeight="1" x14ac:dyDescent="0.25">
      <c r="C291" s="28" t="s">
        <v>13</v>
      </c>
      <c r="D291" s="25" t="s">
        <v>14</v>
      </c>
      <c r="E291" s="38"/>
      <c r="F291" s="30"/>
      <c r="G291" s="38"/>
      <c r="H291" s="36"/>
      <c r="I291" s="36"/>
      <c r="J291" s="36"/>
      <c r="K291" s="36"/>
      <c r="L291" s="39"/>
      <c r="M291" s="39"/>
      <c r="N291" s="40"/>
    </row>
    <row r="292" spans="3:14" s="23" customFormat="1" ht="27" customHeight="1" x14ac:dyDescent="0.2">
      <c r="C292" s="85">
        <v>42747</v>
      </c>
      <c r="D292" s="125" t="s">
        <v>362</v>
      </c>
      <c r="E292" s="125" t="s">
        <v>365</v>
      </c>
      <c r="F292" s="125" t="s">
        <v>366</v>
      </c>
      <c r="G292" s="38"/>
      <c r="H292" s="98">
        <v>314440.5</v>
      </c>
      <c r="I292" s="45"/>
      <c r="J292" s="45">
        <v>0</v>
      </c>
      <c r="K292" s="45">
        <f>+H292</f>
        <v>314440.5</v>
      </c>
      <c r="L292" s="39"/>
      <c r="M292" s="27" t="s">
        <v>26</v>
      </c>
      <c r="N292" s="40"/>
    </row>
    <row r="293" spans="3:14" s="23" customFormat="1" ht="27" customHeight="1" x14ac:dyDescent="0.2">
      <c r="C293" s="85">
        <v>42915</v>
      </c>
      <c r="D293" s="125" t="s">
        <v>363</v>
      </c>
      <c r="E293" s="125" t="s">
        <v>365</v>
      </c>
      <c r="F293" s="125" t="s">
        <v>367</v>
      </c>
      <c r="G293" s="38"/>
      <c r="H293" s="98">
        <v>331462</v>
      </c>
      <c r="I293" s="45"/>
      <c r="J293" s="45">
        <v>0</v>
      </c>
      <c r="K293" s="45">
        <f>+H293</f>
        <v>331462</v>
      </c>
      <c r="L293" s="39"/>
      <c r="M293" s="27" t="s">
        <v>26</v>
      </c>
      <c r="N293" s="40"/>
    </row>
    <row r="294" spans="3:14" s="23" customFormat="1" ht="27" customHeight="1" x14ac:dyDescent="0.2">
      <c r="C294" s="85">
        <v>42919</v>
      </c>
      <c r="D294" s="125" t="s">
        <v>364</v>
      </c>
      <c r="E294" s="125" t="s">
        <v>365</v>
      </c>
      <c r="F294" s="125" t="s">
        <v>368</v>
      </c>
      <c r="G294" s="38"/>
      <c r="H294" s="98">
        <v>325090</v>
      </c>
      <c r="I294" s="45"/>
      <c r="J294" s="45">
        <v>0</v>
      </c>
      <c r="K294" s="45">
        <f>+H294</f>
        <v>325090</v>
      </c>
      <c r="L294" s="39"/>
      <c r="M294" s="27" t="s">
        <v>26</v>
      </c>
      <c r="N294" s="40"/>
    </row>
    <row r="295" spans="3:14" s="23" customFormat="1" ht="20.25" customHeight="1" x14ac:dyDescent="0.25">
      <c r="C295" s="29"/>
      <c r="D295" s="25" t="s">
        <v>16</v>
      </c>
      <c r="E295" s="38"/>
      <c r="F295" s="30"/>
      <c r="G295" s="38"/>
      <c r="H295" s="36">
        <f>SUM(H292:H294)</f>
        <v>970992.5</v>
      </c>
      <c r="I295" s="36">
        <f t="shared" ref="I295:K295" si="48">SUM(I292:I294)</f>
        <v>0</v>
      </c>
      <c r="J295" s="36">
        <f t="shared" si="48"/>
        <v>0</v>
      </c>
      <c r="K295" s="36">
        <f t="shared" si="48"/>
        <v>970992.5</v>
      </c>
      <c r="L295" s="39"/>
      <c r="M295" s="39"/>
      <c r="N295" s="40"/>
    </row>
    <row r="296" spans="3:14" s="23" customFormat="1" ht="28.5" customHeight="1" x14ac:dyDescent="0.25">
      <c r="C296" s="29"/>
      <c r="D296" s="25" t="s">
        <v>370</v>
      </c>
      <c r="E296" s="38"/>
      <c r="F296" s="30"/>
      <c r="G296" s="38"/>
      <c r="H296" s="36"/>
      <c r="I296" s="36"/>
      <c r="J296" s="36"/>
      <c r="K296" s="36"/>
      <c r="L296" s="39"/>
      <c r="M296" s="39"/>
      <c r="N296" s="40"/>
    </row>
    <row r="297" spans="3:14" s="23" customFormat="1" ht="20.25" customHeight="1" x14ac:dyDescent="0.25">
      <c r="C297" s="28" t="s">
        <v>13</v>
      </c>
      <c r="D297" s="25" t="s">
        <v>14</v>
      </c>
      <c r="E297" s="38"/>
      <c r="F297" s="30"/>
      <c r="G297" s="38"/>
      <c r="H297" s="36"/>
      <c r="I297" s="36"/>
      <c r="J297" s="36"/>
      <c r="K297" s="36"/>
      <c r="L297" s="39"/>
      <c r="M297" s="39"/>
      <c r="N297" s="40"/>
    </row>
    <row r="298" spans="3:14" s="23" customFormat="1" ht="20.25" customHeight="1" x14ac:dyDescent="0.25">
      <c r="C298" s="101">
        <v>44194</v>
      </c>
      <c r="D298" s="127" t="s">
        <v>371</v>
      </c>
      <c r="E298" s="127" t="s">
        <v>372</v>
      </c>
      <c r="F298" s="127" t="s">
        <v>373</v>
      </c>
      <c r="G298" s="38"/>
      <c r="H298" s="124">
        <v>5260</v>
      </c>
      <c r="I298" s="36"/>
      <c r="J298" s="45">
        <v>0</v>
      </c>
      <c r="K298" s="45">
        <f>+H298</f>
        <v>5260</v>
      </c>
      <c r="L298" s="39"/>
      <c r="M298" s="27" t="s">
        <v>26</v>
      </c>
      <c r="N298" s="40"/>
    </row>
    <row r="299" spans="3:14" s="23" customFormat="1" ht="20.25" customHeight="1" x14ac:dyDescent="0.25">
      <c r="C299" s="29"/>
      <c r="D299" s="25" t="s">
        <v>16</v>
      </c>
      <c r="E299" s="38"/>
      <c r="F299" s="30"/>
      <c r="G299" s="38"/>
      <c r="H299" s="36">
        <f>+H298</f>
        <v>5260</v>
      </c>
      <c r="I299" s="36">
        <f t="shared" ref="I299:K299" si="49">+I298</f>
        <v>0</v>
      </c>
      <c r="J299" s="36">
        <f t="shared" si="49"/>
        <v>0</v>
      </c>
      <c r="K299" s="36">
        <f t="shared" si="49"/>
        <v>5260</v>
      </c>
      <c r="L299" s="39"/>
      <c r="M299" s="39"/>
      <c r="N299" s="40"/>
    </row>
    <row r="300" spans="3:14" s="23" customFormat="1" ht="35.25" customHeight="1" x14ac:dyDescent="0.25">
      <c r="C300" s="29"/>
      <c r="D300" s="25" t="s">
        <v>374</v>
      </c>
      <c r="E300" s="38"/>
      <c r="F300" s="30"/>
      <c r="G300" s="38"/>
      <c r="H300" s="36"/>
      <c r="I300" s="36"/>
      <c r="J300" s="36"/>
      <c r="K300" s="36"/>
      <c r="L300" s="39"/>
      <c r="M300" s="39"/>
      <c r="N300" s="40"/>
    </row>
    <row r="301" spans="3:14" s="23" customFormat="1" ht="25.5" customHeight="1" x14ac:dyDescent="0.25">
      <c r="C301" s="28" t="s">
        <v>13</v>
      </c>
      <c r="D301" s="25" t="s">
        <v>14</v>
      </c>
      <c r="E301" s="38"/>
      <c r="F301" s="30"/>
      <c r="G301" s="38"/>
      <c r="H301" s="36"/>
      <c r="I301" s="36"/>
      <c r="J301" s="36"/>
      <c r="K301" s="36"/>
      <c r="L301" s="39"/>
      <c r="M301" s="39"/>
      <c r="N301" s="40"/>
    </row>
    <row r="302" spans="3:14" s="23" customFormat="1" ht="25.5" customHeight="1" x14ac:dyDescent="0.25">
      <c r="C302" s="101">
        <v>42789</v>
      </c>
      <c r="D302" s="127" t="s">
        <v>375</v>
      </c>
      <c r="E302" s="127" t="s">
        <v>376</v>
      </c>
      <c r="F302" s="127" t="s">
        <v>377</v>
      </c>
      <c r="G302" s="38"/>
      <c r="H302" s="87">
        <v>728945</v>
      </c>
      <c r="I302" s="36"/>
      <c r="J302" s="45">
        <v>314669</v>
      </c>
      <c r="K302" s="45">
        <f>+H302-J302</f>
        <v>414276</v>
      </c>
      <c r="L302" s="39"/>
      <c r="M302" s="27" t="s">
        <v>26</v>
      </c>
      <c r="N302" s="40"/>
    </row>
    <row r="303" spans="3:14" s="23" customFormat="1" ht="25.5" customHeight="1" x14ac:dyDescent="0.25">
      <c r="C303" s="28"/>
      <c r="D303" s="25" t="s">
        <v>16</v>
      </c>
      <c r="E303" s="38"/>
      <c r="F303" s="30"/>
      <c r="G303" s="38"/>
      <c r="H303" s="36">
        <f>SUM(H302)</f>
        <v>728945</v>
      </c>
      <c r="I303" s="36">
        <f t="shared" ref="I303:K303" si="50">SUM(I302)</f>
        <v>0</v>
      </c>
      <c r="J303" s="36">
        <f t="shared" si="50"/>
        <v>314669</v>
      </c>
      <c r="K303" s="36">
        <f t="shared" si="50"/>
        <v>414276</v>
      </c>
      <c r="L303" s="39"/>
      <c r="M303" s="39"/>
      <c r="N303" s="40"/>
    </row>
    <row r="304" spans="3:14" s="23" customFormat="1" ht="23.25" customHeight="1" x14ac:dyDescent="0.25">
      <c r="C304" s="28"/>
      <c r="D304" s="25" t="s">
        <v>378</v>
      </c>
      <c r="E304" s="38"/>
      <c r="F304" s="30"/>
      <c r="G304" s="38"/>
      <c r="H304" s="36"/>
      <c r="I304" s="36"/>
      <c r="J304" s="36"/>
      <c r="K304" s="36"/>
      <c r="L304" s="39"/>
      <c r="M304" s="39"/>
      <c r="N304" s="40"/>
    </row>
    <row r="305" spans="3:14" s="23" customFormat="1" ht="25.5" customHeight="1" x14ac:dyDescent="0.25">
      <c r="C305" s="28" t="s">
        <v>13</v>
      </c>
      <c r="D305" s="25" t="s">
        <v>14</v>
      </c>
      <c r="E305" s="38"/>
      <c r="F305" s="30"/>
      <c r="G305" s="38"/>
      <c r="H305" s="36"/>
      <c r="I305" s="36"/>
      <c r="J305" s="36"/>
      <c r="K305" s="36"/>
      <c r="L305" s="39"/>
      <c r="M305" s="39"/>
      <c r="N305" s="40"/>
    </row>
    <row r="306" spans="3:14" s="23" customFormat="1" ht="25.5" customHeight="1" x14ac:dyDescent="0.2">
      <c r="C306" s="85">
        <v>44658</v>
      </c>
      <c r="D306" s="30" t="s">
        <v>379</v>
      </c>
      <c r="E306" s="125" t="s">
        <v>380</v>
      </c>
      <c r="F306" s="125" t="s">
        <v>381</v>
      </c>
      <c r="G306" s="38"/>
      <c r="H306" s="45">
        <v>51684</v>
      </c>
      <c r="I306" s="45"/>
      <c r="J306" s="45">
        <v>0</v>
      </c>
      <c r="K306" s="45">
        <f>+H306</f>
        <v>51684</v>
      </c>
      <c r="L306" s="138"/>
      <c r="M306" s="28" t="s">
        <v>26</v>
      </c>
      <c r="N306" s="40"/>
    </row>
    <row r="307" spans="3:14" s="23" customFormat="1" ht="25.5" customHeight="1" x14ac:dyDescent="0.25">
      <c r="C307" s="137"/>
      <c r="D307" s="25" t="s">
        <v>16</v>
      </c>
      <c r="E307" s="38"/>
      <c r="F307" s="30"/>
      <c r="G307" s="38"/>
      <c r="H307" s="36">
        <f>+H306</f>
        <v>51684</v>
      </c>
      <c r="I307" s="36">
        <f t="shared" ref="I307:K307" si="51">+I306</f>
        <v>0</v>
      </c>
      <c r="J307" s="36">
        <f t="shared" si="51"/>
        <v>0</v>
      </c>
      <c r="K307" s="36">
        <f t="shared" si="51"/>
        <v>51684</v>
      </c>
      <c r="L307" s="39"/>
      <c r="M307" s="39"/>
      <c r="N307" s="40"/>
    </row>
    <row r="308" spans="3:14" s="23" customFormat="1" ht="31.5" x14ac:dyDescent="0.2">
      <c r="C308" s="28"/>
      <c r="D308" s="25" t="s">
        <v>382</v>
      </c>
      <c r="E308" s="38"/>
      <c r="F308" s="30"/>
      <c r="G308" s="38"/>
      <c r="H308" s="45"/>
      <c r="I308" s="45"/>
      <c r="J308" s="45"/>
      <c r="K308" s="45"/>
      <c r="L308" s="39"/>
      <c r="M308" s="39"/>
    </row>
    <row r="309" spans="3:14" s="23" customFormat="1" ht="25.5" customHeight="1" x14ac:dyDescent="0.2">
      <c r="C309" s="28" t="s">
        <v>13</v>
      </c>
      <c r="D309" s="25" t="s">
        <v>14</v>
      </c>
      <c r="E309" s="38"/>
      <c r="F309" s="30"/>
      <c r="G309" s="38"/>
      <c r="H309" s="45"/>
      <c r="I309" s="45"/>
      <c r="J309" s="45"/>
      <c r="K309" s="45"/>
      <c r="L309" s="39"/>
      <c r="M309" s="39"/>
      <c r="N309" s="40"/>
    </row>
    <row r="310" spans="3:14" s="23" customFormat="1" ht="25.5" customHeight="1" x14ac:dyDescent="0.2">
      <c r="C310" s="85">
        <v>42916</v>
      </c>
      <c r="D310" s="125" t="s">
        <v>383</v>
      </c>
      <c r="E310" s="125" t="s">
        <v>384</v>
      </c>
      <c r="F310" s="125" t="s">
        <v>385</v>
      </c>
      <c r="G310" s="38"/>
      <c r="H310" s="45">
        <v>70500</v>
      </c>
      <c r="I310" s="45"/>
      <c r="J310" s="45">
        <v>0</v>
      </c>
      <c r="K310" s="45">
        <v>70500</v>
      </c>
      <c r="L310" s="39"/>
      <c r="M310" s="27" t="s">
        <v>26</v>
      </c>
      <c r="N310" s="40"/>
    </row>
    <row r="311" spans="3:14" s="23" customFormat="1" ht="25.5" customHeight="1" x14ac:dyDescent="0.25">
      <c r="C311" s="85"/>
      <c r="D311" s="25" t="s">
        <v>16</v>
      </c>
      <c r="E311" s="86"/>
      <c r="F311" s="86"/>
      <c r="G311" s="38"/>
      <c r="H311" s="36">
        <f>SUM(H310)</f>
        <v>70500</v>
      </c>
      <c r="I311" s="36">
        <f t="shared" ref="I311:K311" si="52">SUM(I310)</f>
        <v>0</v>
      </c>
      <c r="J311" s="36">
        <f t="shared" si="52"/>
        <v>0</v>
      </c>
      <c r="K311" s="36">
        <f t="shared" si="52"/>
        <v>70500</v>
      </c>
      <c r="L311" s="39"/>
      <c r="M311" s="139"/>
      <c r="N311" s="40"/>
    </row>
    <row r="312" spans="3:14" s="23" customFormat="1" ht="25.5" customHeight="1" x14ac:dyDescent="0.2">
      <c r="C312" s="137"/>
      <c r="D312" s="25" t="s">
        <v>14</v>
      </c>
      <c r="E312" s="38"/>
      <c r="F312" s="30"/>
      <c r="G312" s="38"/>
      <c r="H312" s="45"/>
      <c r="I312" s="45"/>
      <c r="J312" s="45"/>
      <c r="K312" s="45"/>
      <c r="L312" s="39"/>
      <c r="M312" s="39"/>
      <c r="N312" s="40"/>
    </row>
    <row r="313" spans="3:14" s="23" customFormat="1" ht="25.5" customHeight="1" x14ac:dyDescent="0.2">
      <c r="C313" s="28"/>
      <c r="D313" s="25" t="s">
        <v>386</v>
      </c>
      <c r="E313" s="38"/>
      <c r="F313" s="30"/>
      <c r="G313" s="38"/>
      <c r="H313" s="45"/>
      <c r="I313" s="45"/>
      <c r="J313" s="45"/>
      <c r="K313" s="45"/>
      <c r="L313" s="39"/>
      <c r="M313" s="39"/>
      <c r="N313" s="40"/>
    </row>
    <row r="314" spans="3:14" s="23" customFormat="1" ht="25.5" customHeight="1" x14ac:dyDescent="0.2">
      <c r="C314" s="28" t="s">
        <v>13</v>
      </c>
      <c r="D314" s="25" t="s">
        <v>14</v>
      </c>
      <c r="E314" s="38"/>
      <c r="F314" s="30"/>
      <c r="G314" s="38"/>
      <c r="H314" s="45"/>
      <c r="I314" s="45"/>
      <c r="J314" s="45"/>
      <c r="K314" s="45"/>
      <c r="L314" s="39"/>
      <c r="M314" s="39"/>
      <c r="N314" s="40"/>
    </row>
    <row r="315" spans="3:14" s="23" customFormat="1" ht="25.5" customHeight="1" x14ac:dyDescent="0.2">
      <c r="C315" s="85">
        <v>43173</v>
      </c>
      <c r="D315" s="125" t="s">
        <v>387</v>
      </c>
      <c r="E315" s="125" t="s">
        <v>388</v>
      </c>
      <c r="F315" s="125" t="s">
        <v>389</v>
      </c>
      <c r="G315" s="38"/>
      <c r="H315" s="45">
        <v>4851</v>
      </c>
      <c r="I315" s="45"/>
      <c r="J315" s="45">
        <v>0</v>
      </c>
      <c r="K315" s="45">
        <f>+H315</f>
        <v>4851</v>
      </c>
      <c r="L315" s="39"/>
      <c r="M315" s="27" t="s">
        <v>26</v>
      </c>
      <c r="N315" s="40"/>
    </row>
    <row r="316" spans="3:14" s="23" customFormat="1" ht="25.5" customHeight="1" x14ac:dyDescent="0.25">
      <c r="C316" s="137"/>
      <c r="D316" s="25" t="s">
        <v>16</v>
      </c>
      <c r="E316" s="38"/>
      <c r="F316" s="30"/>
      <c r="G316" s="38"/>
      <c r="H316" s="36">
        <f>+H315</f>
        <v>4851</v>
      </c>
      <c r="I316" s="36">
        <f t="shared" ref="I316:J316" si="53">+I315</f>
        <v>0</v>
      </c>
      <c r="J316" s="36">
        <f t="shared" si="53"/>
        <v>0</v>
      </c>
      <c r="K316" s="36">
        <f>+K315</f>
        <v>4851</v>
      </c>
      <c r="L316" s="27"/>
      <c r="M316" s="27"/>
      <c r="N316" s="40"/>
    </row>
    <row r="317" spans="3:14" s="23" customFormat="1" ht="52.5" customHeight="1" x14ac:dyDescent="0.2">
      <c r="C317" s="29"/>
      <c r="D317" s="25" t="s">
        <v>48</v>
      </c>
      <c r="E317" s="38"/>
      <c r="F317" s="30"/>
      <c r="G317" s="38"/>
      <c r="H317" s="41"/>
      <c r="I317" s="39"/>
      <c r="J317" s="35"/>
      <c r="K317" s="33"/>
      <c r="L317" s="39"/>
      <c r="M317" s="39"/>
      <c r="N317" s="40"/>
    </row>
    <row r="318" spans="3:14" s="23" customFormat="1" ht="22.5" customHeight="1" x14ac:dyDescent="0.2">
      <c r="C318" s="28" t="s">
        <v>13</v>
      </c>
      <c r="D318" s="25" t="s">
        <v>14</v>
      </c>
      <c r="E318" s="38"/>
      <c r="F318" s="30"/>
      <c r="G318" s="38"/>
      <c r="H318" s="41"/>
      <c r="I318" s="39"/>
      <c r="J318" s="35"/>
      <c r="K318" s="33"/>
      <c r="L318" s="39"/>
      <c r="M318" s="39"/>
    </row>
    <row r="319" spans="3:14" s="23" customFormat="1" ht="20.25" customHeight="1" x14ac:dyDescent="0.2">
      <c r="C319" s="29">
        <v>44682</v>
      </c>
      <c r="D319" s="30" t="s">
        <v>98</v>
      </c>
      <c r="E319" s="71" t="s">
        <v>49</v>
      </c>
      <c r="F319" s="30" t="s">
        <v>22</v>
      </c>
      <c r="G319" s="38"/>
      <c r="H319" s="41">
        <v>702987.5</v>
      </c>
      <c r="I319" s="39"/>
      <c r="J319" s="32">
        <v>702987.5</v>
      </c>
      <c r="K319" s="136">
        <v>0</v>
      </c>
      <c r="L319" s="27">
        <v>44690</v>
      </c>
      <c r="M319" s="27" t="s">
        <v>15</v>
      </c>
    </row>
    <row r="320" spans="3:14" s="23" customFormat="1" ht="20.25" customHeight="1" x14ac:dyDescent="0.2">
      <c r="C320" s="29">
        <v>44682</v>
      </c>
      <c r="D320" s="30" t="s">
        <v>99</v>
      </c>
      <c r="E320" s="71" t="s">
        <v>49</v>
      </c>
      <c r="F320" s="30" t="s">
        <v>50</v>
      </c>
      <c r="G320" s="38"/>
      <c r="H320" s="41">
        <v>40000</v>
      </c>
      <c r="I320" s="39"/>
      <c r="J320" s="32">
        <v>40000</v>
      </c>
      <c r="K320" s="136">
        <v>0</v>
      </c>
      <c r="L320" s="27">
        <v>44690</v>
      </c>
      <c r="M320" s="27" t="s">
        <v>15</v>
      </c>
    </row>
    <row r="321" spans="3:13" s="23" customFormat="1" ht="20.25" customHeight="1" x14ac:dyDescent="0.2">
      <c r="C321" s="29"/>
      <c r="D321" s="25" t="s">
        <v>16</v>
      </c>
      <c r="E321" s="38"/>
      <c r="F321" s="30"/>
      <c r="G321" s="38"/>
      <c r="H321" s="37">
        <f>SUM(H319:H320)</f>
        <v>742987.5</v>
      </c>
      <c r="I321" s="37">
        <f t="shared" ref="I321:K321" si="54">SUM(I319:I320)</f>
        <v>0</v>
      </c>
      <c r="J321" s="37">
        <f t="shared" si="54"/>
        <v>742987.5</v>
      </c>
      <c r="K321" s="37">
        <f t="shared" si="54"/>
        <v>0</v>
      </c>
      <c r="L321" s="39"/>
      <c r="M321" s="39"/>
    </row>
    <row r="322" spans="3:13" s="23" customFormat="1" ht="15.75" x14ac:dyDescent="0.2">
      <c r="C322" s="29"/>
      <c r="D322" s="25" t="s">
        <v>390</v>
      </c>
      <c r="E322" s="38"/>
      <c r="F322" s="30"/>
      <c r="G322" s="38"/>
      <c r="H322" s="37"/>
      <c r="I322" s="39"/>
      <c r="J322" s="35"/>
      <c r="K322" s="33"/>
      <c r="L322" s="39"/>
      <c r="M322" s="39"/>
    </row>
    <row r="323" spans="3:13" s="23" customFormat="1" ht="20.25" customHeight="1" x14ac:dyDescent="0.2">
      <c r="C323" s="28" t="s">
        <v>13</v>
      </c>
      <c r="D323" s="25" t="s">
        <v>14</v>
      </c>
      <c r="E323" s="38"/>
      <c r="F323" s="30"/>
      <c r="G323" s="38"/>
      <c r="H323" s="37"/>
      <c r="I323" s="39"/>
      <c r="J323" s="35"/>
      <c r="K323" s="33"/>
      <c r="L323" s="39"/>
      <c r="M323" s="39"/>
    </row>
    <row r="324" spans="3:13" s="23" customFormat="1" ht="20.25" customHeight="1" x14ac:dyDescent="0.2">
      <c r="C324" s="85">
        <v>41743</v>
      </c>
      <c r="D324" s="125" t="s">
        <v>391</v>
      </c>
      <c r="E324" s="125" t="s">
        <v>392</v>
      </c>
      <c r="F324" s="125" t="s">
        <v>393</v>
      </c>
      <c r="G324" s="98">
        <v>227905.2</v>
      </c>
      <c r="H324" s="98">
        <v>227905.2</v>
      </c>
      <c r="I324" s="39"/>
      <c r="J324" s="75">
        <v>0</v>
      </c>
      <c r="K324" s="136">
        <f>+H324</f>
        <v>227905.2</v>
      </c>
      <c r="L324" s="39"/>
      <c r="M324" s="27" t="s">
        <v>26</v>
      </c>
    </row>
    <row r="325" spans="3:13" s="23" customFormat="1" ht="20.25" customHeight="1" x14ac:dyDescent="0.2">
      <c r="C325" s="29"/>
      <c r="D325" s="25" t="s">
        <v>16</v>
      </c>
      <c r="E325" s="38"/>
      <c r="F325" s="30"/>
      <c r="G325" s="38"/>
      <c r="H325" s="37">
        <f>SUM(H324)</f>
        <v>227905.2</v>
      </c>
      <c r="I325" s="37">
        <f t="shared" ref="I325:K325" si="55">SUM(I324)</f>
        <v>0</v>
      </c>
      <c r="J325" s="37">
        <f t="shared" si="55"/>
        <v>0</v>
      </c>
      <c r="K325" s="37">
        <f t="shared" si="55"/>
        <v>227905.2</v>
      </c>
      <c r="L325" s="39"/>
      <c r="M325" s="27"/>
    </row>
    <row r="326" spans="3:13" s="23" customFormat="1" ht="20.25" customHeight="1" x14ac:dyDescent="0.2">
      <c r="C326" s="29"/>
      <c r="D326" s="25" t="s">
        <v>394</v>
      </c>
      <c r="E326" s="38"/>
      <c r="F326" s="30"/>
      <c r="G326" s="38"/>
      <c r="H326" s="37"/>
      <c r="I326" s="39"/>
      <c r="J326" s="35"/>
      <c r="K326" s="33"/>
      <c r="L326" s="39"/>
      <c r="M326" s="27"/>
    </row>
    <row r="327" spans="3:13" s="23" customFormat="1" ht="20.25" customHeight="1" x14ac:dyDescent="0.2">
      <c r="C327" s="28" t="s">
        <v>13</v>
      </c>
      <c r="D327" s="25" t="s">
        <v>14</v>
      </c>
      <c r="E327" s="38"/>
      <c r="F327" s="30"/>
      <c r="G327" s="38"/>
      <c r="H327" s="37"/>
      <c r="I327" s="39"/>
      <c r="J327" s="35"/>
      <c r="K327" s="33"/>
      <c r="L327" s="39"/>
      <c r="M327" s="27"/>
    </row>
    <row r="328" spans="3:13" s="23" customFormat="1" ht="20.25" customHeight="1" x14ac:dyDescent="0.2">
      <c r="C328" s="85">
        <v>40413</v>
      </c>
      <c r="D328" s="125" t="s">
        <v>395</v>
      </c>
      <c r="E328" s="125" t="s">
        <v>396</v>
      </c>
      <c r="F328" s="125" t="s">
        <v>19</v>
      </c>
      <c r="G328" s="38"/>
      <c r="H328" s="41">
        <v>15000</v>
      </c>
      <c r="I328" s="39"/>
      <c r="J328" s="75">
        <v>0</v>
      </c>
      <c r="K328" s="32">
        <v>15000</v>
      </c>
      <c r="L328" s="39"/>
      <c r="M328" s="27" t="s">
        <v>26</v>
      </c>
    </row>
    <row r="329" spans="3:13" s="23" customFormat="1" ht="15.75" x14ac:dyDescent="0.2">
      <c r="C329" s="29"/>
      <c r="D329" s="25" t="s">
        <v>16</v>
      </c>
      <c r="E329" s="38"/>
      <c r="F329" s="30"/>
      <c r="G329" s="38"/>
      <c r="H329" s="37">
        <f>SUM(H328)</f>
        <v>15000</v>
      </c>
      <c r="I329" s="37">
        <f t="shared" ref="I329:K329" si="56">SUM(I328)</f>
        <v>0</v>
      </c>
      <c r="J329" s="37">
        <f t="shared" si="56"/>
        <v>0</v>
      </c>
      <c r="K329" s="37">
        <f t="shared" si="56"/>
        <v>15000</v>
      </c>
      <c r="L329" s="39"/>
      <c r="M329" s="27"/>
    </row>
    <row r="330" spans="3:13" s="23" customFormat="1" ht="31.5" x14ac:dyDescent="0.2">
      <c r="C330" s="29"/>
      <c r="D330" s="25" t="s">
        <v>397</v>
      </c>
      <c r="E330" s="38"/>
      <c r="F330" s="30"/>
      <c r="G330" s="38"/>
      <c r="H330" s="37"/>
      <c r="I330" s="39"/>
      <c r="J330" s="121"/>
      <c r="K330" s="33"/>
      <c r="L330" s="39"/>
      <c r="M330" s="27"/>
    </row>
    <row r="331" spans="3:13" s="23" customFormat="1" ht="15.75" x14ac:dyDescent="0.2">
      <c r="C331" s="28" t="s">
        <v>13</v>
      </c>
      <c r="D331" s="25" t="s">
        <v>14</v>
      </c>
      <c r="E331" s="38"/>
      <c r="F331" s="30"/>
      <c r="G331" s="38"/>
      <c r="H331" s="37"/>
      <c r="I331" s="39"/>
      <c r="J331" s="121"/>
      <c r="K331" s="33"/>
      <c r="L331" s="39"/>
      <c r="M331" s="27"/>
    </row>
    <row r="332" spans="3:13" s="23" customFormat="1" ht="15.75" x14ac:dyDescent="0.2">
      <c r="C332" s="85">
        <v>44165</v>
      </c>
      <c r="D332" s="125" t="s">
        <v>398</v>
      </c>
      <c r="E332" s="125" t="s">
        <v>399</v>
      </c>
      <c r="F332" s="125" t="s">
        <v>400</v>
      </c>
      <c r="G332" s="38"/>
      <c r="H332" s="98">
        <v>58786.6</v>
      </c>
      <c r="I332" s="39"/>
      <c r="J332" s="121">
        <v>0</v>
      </c>
      <c r="K332" s="32">
        <f>+H332</f>
        <v>58786.6</v>
      </c>
      <c r="L332" s="39"/>
      <c r="M332" s="27" t="s">
        <v>26</v>
      </c>
    </row>
    <row r="333" spans="3:13" s="23" customFormat="1" ht="20.25" customHeight="1" x14ac:dyDescent="0.2">
      <c r="C333" s="29"/>
      <c r="D333" s="25" t="s">
        <v>16</v>
      </c>
      <c r="E333" s="38"/>
      <c r="F333" s="30"/>
      <c r="G333" s="38"/>
      <c r="H333" s="37">
        <f>SUM(H332)</f>
        <v>58786.6</v>
      </c>
      <c r="I333" s="37">
        <f t="shared" ref="I333:K333" si="57">SUM(I332)</f>
        <v>0</v>
      </c>
      <c r="J333" s="37">
        <f t="shared" si="57"/>
        <v>0</v>
      </c>
      <c r="K333" s="37">
        <f t="shared" si="57"/>
        <v>58786.6</v>
      </c>
      <c r="L333" s="39"/>
      <c r="M333" s="39"/>
    </row>
    <row r="334" spans="3:13" s="23" customFormat="1" ht="36" customHeight="1" x14ac:dyDescent="0.2">
      <c r="C334" s="29"/>
      <c r="D334" s="25" t="s">
        <v>137</v>
      </c>
      <c r="E334" s="38"/>
      <c r="F334" s="30"/>
      <c r="G334" s="38"/>
      <c r="H334" s="37"/>
      <c r="I334" s="39"/>
      <c r="J334" s="35"/>
      <c r="K334" s="33"/>
      <c r="L334" s="39"/>
      <c r="M334" s="39"/>
    </row>
    <row r="335" spans="3:13" s="23" customFormat="1" ht="20.25" customHeight="1" x14ac:dyDescent="0.2">
      <c r="C335" s="28" t="s">
        <v>13</v>
      </c>
      <c r="D335" s="25" t="s">
        <v>14</v>
      </c>
      <c r="E335" s="38"/>
      <c r="F335" s="30"/>
      <c r="G335" s="38"/>
      <c r="H335" s="37"/>
      <c r="I335" s="39"/>
      <c r="J335" s="35"/>
      <c r="K335" s="33"/>
      <c r="L335" s="39"/>
      <c r="M335" s="39"/>
    </row>
    <row r="336" spans="3:13" s="23" customFormat="1" ht="20.25" customHeight="1" x14ac:dyDescent="0.2">
      <c r="C336" s="29">
        <v>44693</v>
      </c>
      <c r="D336" s="47" t="s">
        <v>80</v>
      </c>
      <c r="E336" s="38" t="s">
        <v>138</v>
      </c>
      <c r="F336" s="30" t="s">
        <v>139</v>
      </c>
      <c r="G336" s="38"/>
      <c r="H336" s="41">
        <v>82600</v>
      </c>
      <c r="I336" s="39"/>
      <c r="J336" s="41">
        <v>0</v>
      </c>
      <c r="K336" s="32">
        <f>+H336</f>
        <v>82600</v>
      </c>
      <c r="L336" s="27">
        <v>44704</v>
      </c>
      <c r="M336" s="27" t="s">
        <v>26</v>
      </c>
    </row>
    <row r="337" spans="3:13" s="23" customFormat="1" ht="20.25" customHeight="1" x14ac:dyDescent="0.2">
      <c r="C337" s="29">
        <v>44693</v>
      </c>
      <c r="D337" s="47" t="s">
        <v>34</v>
      </c>
      <c r="E337" s="38" t="s">
        <v>138</v>
      </c>
      <c r="F337" s="30" t="s">
        <v>139</v>
      </c>
      <c r="G337" s="38"/>
      <c r="H337" s="41">
        <v>29500</v>
      </c>
      <c r="I337" s="39"/>
      <c r="J337" s="41">
        <v>29500</v>
      </c>
      <c r="K337" s="75">
        <v>0</v>
      </c>
      <c r="L337" s="27">
        <v>44704</v>
      </c>
      <c r="M337" s="27" t="s">
        <v>141</v>
      </c>
    </row>
    <row r="338" spans="3:13" s="23" customFormat="1" ht="20.25" customHeight="1" x14ac:dyDescent="0.2">
      <c r="C338" s="29">
        <v>44693</v>
      </c>
      <c r="D338" s="47" t="s">
        <v>140</v>
      </c>
      <c r="E338" s="38" t="s">
        <v>138</v>
      </c>
      <c r="F338" s="30" t="s">
        <v>139</v>
      </c>
      <c r="G338" s="38"/>
      <c r="H338" s="41">
        <v>59000</v>
      </c>
      <c r="I338" s="39"/>
      <c r="J338" s="33">
        <v>0</v>
      </c>
      <c r="K338" s="32">
        <v>59000</v>
      </c>
      <c r="L338" s="39"/>
      <c r="M338" s="27" t="s">
        <v>26</v>
      </c>
    </row>
    <row r="339" spans="3:13" s="23" customFormat="1" ht="20.25" customHeight="1" x14ac:dyDescent="0.2">
      <c r="C339" s="29"/>
      <c r="D339" s="25" t="s">
        <v>16</v>
      </c>
      <c r="E339" s="38"/>
      <c r="F339" s="30"/>
      <c r="G339" s="38"/>
      <c r="H339" s="37">
        <f>SUM(H336:H338)</f>
        <v>171100</v>
      </c>
      <c r="I339" s="37">
        <f t="shared" ref="I339:K339" si="58">SUM(I336:I338)</f>
        <v>0</v>
      </c>
      <c r="J339" s="37">
        <f t="shared" si="58"/>
        <v>29500</v>
      </c>
      <c r="K339" s="37">
        <f t="shared" si="58"/>
        <v>141600</v>
      </c>
      <c r="L339" s="39"/>
      <c r="M339" s="39"/>
    </row>
    <row r="340" spans="3:13" s="23" customFormat="1" ht="33" customHeight="1" x14ac:dyDescent="0.2">
      <c r="C340" s="29"/>
      <c r="D340" s="25" t="s">
        <v>401</v>
      </c>
      <c r="E340" s="38"/>
      <c r="F340" s="30"/>
      <c r="G340" s="38"/>
      <c r="H340" s="37"/>
      <c r="I340" s="37"/>
      <c r="J340" s="37"/>
      <c r="K340" s="37"/>
      <c r="L340" s="39"/>
      <c r="M340" s="39"/>
    </row>
    <row r="341" spans="3:13" s="23" customFormat="1" ht="20.25" customHeight="1" x14ac:dyDescent="0.2">
      <c r="C341" s="28" t="s">
        <v>13</v>
      </c>
      <c r="D341" s="25" t="s">
        <v>14</v>
      </c>
      <c r="E341" s="38"/>
      <c r="F341" s="30"/>
      <c r="G341" s="38"/>
      <c r="H341" s="37"/>
      <c r="I341" s="37"/>
      <c r="J341" s="37"/>
      <c r="K341" s="37"/>
      <c r="L341" s="39"/>
      <c r="M341" s="39"/>
    </row>
    <row r="342" spans="3:13" s="23" customFormat="1" ht="20.25" customHeight="1" x14ac:dyDescent="0.2">
      <c r="C342" s="85">
        <v>44461</v>
      </c>
      <c r="D342" s="125" t="s">
        <v>402</v>
      </c>
      <c r="E342" s="125" t="s">
        <v>403</v>
      </c>
      <c r="F342" s="125" t="s">
        <v>404</v>
      </c>
      <c r="G342" s="38"/>
      <c r="H342" s="98">
        <v>45784</v>
      </c>
      <c r="I342" s="37"/>
      <c r="J342" s="41">
        <v>0</v>
      </c>
      <c r="K342" s="41">
        <f>+H342</f>
        <v>45784</v>
      </c>
      <c r="L342" s="39"/>
      <c r="M342" s="39" t="s">
        <v>26</v>
      </c>
    </row>
    <row r="343" spans="3:13" s="23" customFormat="1" ht="20.25" customHeight="1" x14ac:dyDescent="0.2">
      <c r="C343" s="85">
        <v>44512</v>
      </c>
      <c r="D343" s="125" t="s">
        <v>405</v>
      </c>
      <c r="E343" s="125" t="s">
        <v>403</v>
      </c>
      <c r="F343" s="125" t="s">
        <v>404</v>
      </c>
      <c r="G343" s="38"/>
      <c r="H343" s="98">
        <v>45784</v>
      </c>
      <c r="I343" s="37"/>
      <c r="J343" s="41">
        <v>0</v>
      </c>
      <c r="K343" s="41">
        <f>+H343</f>
        <v>45784</v>
      </c>
      <c r="L343" s="39"/>
      <c r="M343" s="39" t="s">
        <v>26</v>
      </c>
    </row>
    <row r="344" spans="3:13" s="23" customFormat="1" ht="19.5" customHeight="1" x14ac:dyDescent="0.2">
      <c r="C344" s="29"/>
      <c r="D344" s="25" t="s">
        <v>16</v>
      </c>
      <c r="E344" s="38"/>
      <c r="F344" s="30"/>
      <c r="G344" s="38"/>
      <c r="H344" s="37">
        <f>SUM(H342:H343)</f>
        <v>91568</v>
      </c>
      <c r="I344" s="37">
        <f t="shared" ref="I344:K344" si="59">SUM(I342:I343)</f>
        <v>0</v>
      </c>
      <c r="J344" s="37">
        <f t="shared" si="59"/>
        <v>0</v>
      </c>
      <c r="K344" s="37">
        <f t="shared" si="59"/>
        <v>91568</v>
      </c>
      <c r="L344" s="39"/>
      <c r="M344" s="39"/>
    </row>
    <row r="345" spans="3:13" s="23" customFormat="1" ht="27.75" customHeight="1" x14ac:dyDescent="0.2">
      <c r="C345" s="29"/>
      <c r="D345" s="25" t="s">
        <v>406</v>
      </c>
      <c r="E345" s="38"/>
      <c r="F345" s="30"/>
      <c r="G345" s="38"/>
      <c r="H345" s="37"/>
      <c r="I345" s="37"/>
      <c r="J345" s="37"/>
      <c r="K345" s="37"/>
      <c r="L345" s="39"/>
      <c r="M345" s="39"/>
    </row>
    <row r="346" spans="3:13" s="23" customFormat="1" ht="19.5" customHeight="1" x14ac:dyDescent="0.2">
      <c r="C346" s="28" t="s">
        <v>13</v>
      </c>
      <c r="D346" s="25" t="s">
        <v>14</v>
      </c>
      <c r="E346" s="38"/>
      <c r="F346" s="30"/>
      <c r="G346" s="38"/>
      <c r="H346" s="37"/>
      <c r="I346" s="37"/>
      <c r="J346" s="37"/>
      <c r="K346" s="37"/>
      <c r="L346" s="39"/>
      <c r="M346" s="39"/>
    </row>
    <row r="347" spans="3:13" s="23" customFormat="1" ht="19.5" customHeight="1" x14ac:dyDescent="0.2">
      <c r="C347" s="85">
        <v>42948</v>
      </c>
      <c r="D347" s="125" t="s">
        <v>407</v>
      </c>
      <c r="E347" s="125" t="s">
        <v>414</v>
      </c>
      <c r="F347" s="125" t="s">
        <v>415</v>
      </c>
      <c r="G347" s="38"/>
      <c r="H347" s="98">
        <v>1694.6</v>
      </c>
      <c r="I347" s="86" t="s">
        <v>415</v>
      </c>
      <c r="J347" s="41">
        <v>0</v>
      </c>
      <c r="K347" s="41">
        <f>+H347</f>
        <v>1694.6</v>
      </c>
      <c r="L347" s="39"/>
      <c r="M347" s="39" t="s">
        <v>26</v>
      </c>
    </row>
    <row r="348" spans="3:13" s="23" customFormat="1" ht="19.5" customHeight="1" x14ac:dyDescent="0.2">
      <c r="C348" s="85">
        <v>42948</v>
      </c>
      <c r="D348" s="125" t="s">
        <v>408</v>
      </c>
      <c r="E348" s="125" t="s">
        <v>414</v>
      </c>
      <c r="F348" s="125" t="s">
        <v>416</v>
      </c>
      <c r="G348" s="38"/>
      <c r="H348" s="98">
        <v>16326.08</v>
      </c>
      <c r="I348" s="86" t="s">
        <v>416</v>
      </c>
      <c r="J348" s="41">
        <v>0</v>
      </c>
      <c r="K348" s="41">
        <f t="shared" ref="K348:K353" si="60">+H348</f>
        <v>16326.08</v>
      </c>
      <c r="L348" s="39"/>
      <c r="M348" s="39" t="s">
        <v>26</v>
      </c>
    </row>
    <row r="349" spans="3:13" s="23" customFormat="1" ht="19.5" customHeight="1" x14ac:dyDescent="0.2">
      <c r="C349" s="85">
        <v>42948</v>
      </c>
      <c r="D349" s="125" t="s">
        <v>409</v>
      </c>
      <c r="E349" s="125" t="s">
        <v>414</v>
      </c>
      <c r="F349" s="125" t="s">
        <v>417</v>
      </c>
      <c r="G349" s="38"/>
      <c r="H349" s="98">
        <v>34265.279999999999</v>
      </c>
      <c r="I349" s="86" t="s">
        <v>417</v>
      </c>
      <c r="J349" s="41">
        <v>0</v>
      </c>
      <c r="K349" s="41">
        <f t="shared" si="60"/>
        <v>34265.279999999999</v>
      </c>
      <c r="L349" s="39"/>
      <c r="M349" s="39" t="s">
        <v>26</v>
      </c>
    </row>
    <row r="350" spans="3:13" s="23" customFormat="1" ht="19.5" customHeight="1" x14ac:dyDescent="0.2">
      <c r="C350" s="85">
        <v>42948</v>
      </c>
      <c r="D350" s="125" t="s">
        <v>410</v>
      </c>
      <c r="E350" s="125" t="s">
        <v>414</v>
      </c>
      <c r="F350" s="125" t="s">
        <v>418</v>
      </c>
      <c r="G350" s="38"/>
      <c r="H350" s="98">
        <v>6691.5</v>
      </c>
      <c r="I350" s="86" t="s">
        <v>418</v>
      </c>
      <c r="J350" s="41">
        <v>0</v>
      </c>
      <c r="K350" s="41">
        <f t="shared" si="60"/>
        <v>6691.5</v>
      </c>
      <c r="L350" s="39"/>
      <c r="M350" s="39" t="s">
        <v>26</v>
      </c>
    </row>
    <row r="351" spans="3:13" s="23" customFormat="1" ht="20.25" customHeight="1" x14ac:dyDescent="0.2">
      <c r="C351" s="85">
        <v>42948</v>
      </c>
      <c r="D351" s="125" t="s">
        <v>411</v>
      </c>
      <c r="E351" s="125" t="s">
        <v>414</v>
      </c>
      <c r="F351" s="125" t="s">
        <v>419</v>
      </c>
      <c r="G351" s="38"/>
      <c r="H351" s="98">
        <v>8879.5400000000009</v>
      </c>
      <c r="I351" s="86" t="s">
        <v>419</v>
      </c>
      <c r="J351" s="41">
        <v>0</v>
      </c>
      <c r="K351" s="41">
        <f t="shared" si="60"/>
        <v>8879.5400000000009</v>
      </c>
      <c r="L351" s="39"/>
      <c r="M351" s="39" t="s">
        <v>26</v>
      </c>
    </row>
    <row r="352" spans="3:13" s="23" customFormat="1" ht="20.25" customHeight="1" x14ac:dyDescent="0.2">
      <c r="C352" s="85">
        <v>42948</v>
      </c>
      <c r="D352" s="125" t="s">
        <v>412</v>
      </c>
      <c r="E352" s="125" t="s">
        <v>414</v>
      </c>
      <c r="F352" s="125" t="s">
        <v>420</v>
      </c>
      <c r="G352" s="38"/>
      <c r="H352" s="98">
        <v>55556.29</v>
      </c>
      <c r="I352" s="86" t="s">
        <v>420</v>
      </c>
      <c r="J352" s="41">
        <v>0</v>
      </c>
      <c r="K352" s="41">
        <f t="shared" si="60"/>
        <v>55556.29</v>
      </c>
      <c r="L352" s="39"/>
      <c r="M352" s="39" t="s">
        <v>26</v>
      </c>
    </row>
    <row r="353" spans="3:13" s="23" customFormat="1" ht="20.25" customHeight="1" x14ac:dyDescent="0.2">
      <c r="C353" s="85">
        <v>42948</v>
      </c>
      <c r="D353" s="125" t="s">
        <v>413</v>
      </c>
      <c r="E353" s="125" t="s">
        <v>414</v>
      </c>
      <c r="F353" s="125" t="s">
        <v>421</v>
      </c>
      <c r="G353" s="38"/>
      <c r="H353" s="98">
        <v>6035.23</v>
      </c>
      <c r="I353" s="86" t="s">
        <v>421</v>
      </c>
      <c r="J353" s="41">
        <v>0</v>
      </c>
      <c r="K353" s="41">
        <f t="shared" si="60"/>
        <v>6035.23</v>
      </c>
      <c r="L353" s="39"/>
      <c r="M353" s="39" t="s">
        <v>26</v>
      </c>
    </row>
    <row r="354" spans="3:13" s="23" customFormat="1" ht="20.25" customHeight="1" x14ac:dyDescent="0.2">
      <c r="C354" s="29"/>
      <c r="D354" s="25" t="s">
        <v>16</v>
      </c>
      <c r="E354" s="38"/>
      <c r="F354" s="30"/>
      <c r="G354" s="38"/>
      <c r="H354" s="37">
        <f>SUM(H347:H353)</f>
        <v>129448.52</v>
      </c>
      <c r="I354" s="37">
        <f t="shared" ref="I354:K354" si="61">SUM(I347:I353)</f>
        <v>0</v>
      </c>
      <c r="J354" s="37">
        <f t="shared" si="61"/>
        <v>0</v>
      </c>
      <c r="K354" s="37">
        <f t="shared" si="61"/>
        <v>129448.52</v>
      </c>
      <c r="L354" s="39"/>
      <c r="M354" s="39" t="s">
        <v>26</v>
      </c>
    </row>
    <row r="355" spans="3:13" s="23" customFormat="1" ht="37.5" customHeight="1" x14ac:dyDescent="0.2">
      <c r="C355" s="29"/>
      <c r="D355" s="25" t="s">
        <v>51</v>
      </c>
      <c r="E355" s="38"/>
      <c r="F355" s="30"/>
      <c r="G355" s="38"/>
      <c r="H355" s="37"/>
      <c r="I355" s="39"/>
      <c r="J355" s="35"/>
      <c r="K355" s="33"/>
      <c r="L355" s="39"/>
      <c r="M355" s="39"/>
    </row>
    <row r="356" spans="3:13" s="23" customFormat="1" ht="20.25" customHeight="1" x14ac:dyDescent="0.25">
      <c r="C356" s="50" t="s">
        <v>13</v>
      </c>
      <c r="D356" s="25" t="s">
        <v>14</v>
      </c>
      <c r="E356" s="38"/>
      <c r="F356" s="30"/>
      <c r="G356" s="38"/>
      <c r="H356" s="37"/>
      <c r="I356" s="39"/>
      <c r="J356" s="35"/>
      <c r="K356" s="33"/>
      <c r="L356" s="39"/>
      <c r="M356" s="39"/>
    </row>
    <row r="357" spans="3:13" s="23" customFormat="1" ht="20.25" customHeight="1" x14ac:dyDescent="0.2">
      <c r="C357" s="29" t="s">
        <v>52</v>
      </c>
      <c r="D357" s="47" t="s">
        <v>53</v>
      </c>
      <c r="E357" s="38" t="s">
        <v>54</v>
      </c>
      <c r="F357" s="30" t="s">
        <v>39</v>
      </c>
      <c r="G357" s="38"/>
      <c r="H357" s="41">
        <v>100000</v>
      </c>
      <c r="I357" s="39"/>
      <c r="J357" s="32">
        <v>100000</v>
      </c>
      <c r="K357" s="33">
        <v>0</v>
      </c>
      <c r="L357" s="27">
        <v>44547</v>
      </c>
      <c r="M357" s="27" t="s">
        <v>15</v>
      </c>
    </row>
    <row r="358" spans="3:13" s="23" customFormat="1" ht="20.25" customHeight="1" x14ac:dyDescent="0.2">
      <c r="C358" s="29"/>
      <c r="D358" s="25" t="s">
        <v>16</v>
      </c>
      <c r="E358" s="38"/>
      <c r="F358" s="30"/>
      <c r="G358" s="38"/>
      <c r="H358" s="37">
        <v>100000</v>
      </c>
      <c r="I358" s="39"/>
      <c r="J358" s="35">
        <v>100000</v>
      </c>
      <c r="K358" s="33">
        <v>0</v>
      </c>
      <c r="L358" s="39"/>
      <c r="M358" s="39"/>
    </row>
    <row r="359" spans="3:13" s="23" customFormat="1" ht="42" customHeight="1" x14ac:dyDescent="0.2">
      <c r="C359" s="51"/>
      <c r="D359" s="25" t="s">
        <v>55</v>
      </c>
      <c r="E359" s="38"/>
      <c r="F359" s="30"/>
      <c r="G359" s="38"/>
      <c r="H359" s="41"/>
      <c r="I359" s="39"/>
      <c r="J359" s="35"/>
      <c r="K359" s="33"/>
      <c r="L359" s="39"/>
      <c r="M359" s="39"/>
    </row>
    <row r="360" spans="3:13" s="23" customFormat="1" ht="42" customHeight="1" x14ac:dyDescent="0.2">
      <c r="C360" s="28" t="s">
        <v>13</v>
      </c>
      <c r="D360" s="25" t="s">
        <v>14</v>
      </c>
      <c r="E360" s="38"/>
      <c r="F360" s="30"/>
      <c r="G360" s="38"/>
      <c r="H360" s="41"/>
      <c r="I360" s="39"/>
      <c r="J360" s="35"/>
      <c r="K360" s="33"/>
      <c r="L360" s="39"/>
      <c r="M360" s="39"/>
    </row>
    <row r="361" spans="3:13" s="23" customFormat="1" ht="19.5" customHeight="1" x14ac:dyDescent="0.2">
      <c r="C361" s="29">
        <v>44675</v>
      </c>
      <c r="D361" s="30" t="s">
        <v>101</v>
      </c>
      <c r="E361" s="30" t="s">
        <v>56</v>
      </c>
      <c r="F361" s="30" t="s">
        <v>57</v>
      </c>
      <c r="G361" s="38"/>
      <c r="H361" s="45">
        <v>84016</v>
      </c>
      <c r="I361" s="39"/>
      <c r="J361" s="45">
        <v>84016</v>
      </c>
      <c r="K361" s="33">
        <v>0</v>
      </c>
      <c r="L361" s="27">
        <v>44691</v>
      </c>
      <c r="M361" s="27" t="s">
        <v>15</v>
      </c>
    </row>
    <row r="362" spans="3:13" s="23" customFormat="1" ht="20.25" customHeight="1" x14ac:dyDescent="0.2">
      <c r="C362" s="51"/>
      <c r="D362" s="25" t="s">
        <v>16</v>
      </c>
      <c r="E362" s="38"/>
      <c r="F362" s="30"/>
      <c r="G362" s="38"/>
      <c r="H362" s="37">
        <v>84016</v>
      </c>
      <c r="I362" s="39"/>
      <c r="J362" s="37">
        <v>84016</v>
      </c>
      <c r="K362" s="33">
        <v>0</v>
      </c>
      <c r="L362" s="39"/>
      <c r="M362" s="39"/>
    </row>
    <row r="363" spans="3:13" s="23" customFormat="1" ht="36" customHeight="1" x14ac:dyDescent="0.2">
      <c r="C363" s="51"/>
      <c r="D363" s="25" t="s">
        <v>58</v>
      </c>
      <c r="E363" s="38"/>
      <c r="F363" s="30"/>
      <c r="G363" s="38"/>
      <c r="H363" s="41"/>
      <c r="I363" s="39"/>
      <c r="J363" s="35"/>
      <c r="K363" s="33"/>
      <c r="L363" s="39"/>
      <c r="M363" s="39"/>
    </row>
    <row r="364" spans="3:13" s="23" customFormat="1" ht="36" customHeight="1" x14ac:dyDescent="0.2">
      <c r="C364" s="28" t="s">
        <v>13</v>
      </c>
      <c r="D364" s="25" t="s">
        <v>14</v>
      </c>
      <c r="E364" s="38"/>
      <c r="F364" s="30"/>
      <c r="G364" s="38"/>
      <c r="H364" s="41"/>
      <c r="I364" s="39"/>
      <c r="J364" s="35"/>
      <c r="K364" s="33"/>
      <c r="L364" s="39"/>
      <c r="M364" s="39"/>
    </row>
    <row r="365" spans="3:13" s="23" customFormat="1" ht="20.25" customHeight="1" x14ac:dyDescent="0.25">
      <c r="C365" s="29" t="s">
        <v>102</v>
      </c>
      <c r="D365" s="30" t="s">
        <v>100</v>
      </c>
      <c r="E365" s="30" t="s">
        <v>59</v>
      </c>
      <c r="F365" s="30" t="s">
        <v>57</v>
      </c>
      <c r="G365" s="38"/>
      <c r="H365" s="31">
        <v>39648</v>
      </c>
      <c r="I365" s="39"/>
      <c r="J365" s="31">
        <v>39648</v>
      </c>
      <c r="K365" s="34">
        <v>0</v>
      </c>
      <c r="L365" s="27">
        <v>44707</v>
      </c>
      <c r="M365" s="27" t="s">
        <v>15</v>
      </c>
    </row>
    <row r="366" spans="3:13" s="23" customFormat="1" ht="15.75" x14ac:dyDescent="0.25">
      <c r="C366" s="29">
        <v>44525</v>
      </c>
      <c r="D366" s="30" t="s">
        <v>594</v>
      </c>
      <c r="E366" s="30" t="s">
        <v>59</v>
      </c>
      <c r="F366" s="30" t="s">
        <v>57</v>
      </c>
      <c r="G366" s="38"/>
      <c r="H366" s="31">
        <v>1223185.31</v>
      </c>
      <c r="I366" s="39"/>
      <c r="J366" s="31">
        <v>0</v>
      </c>
      <c r="K366" s="34">
        <v>-1183537.31</v>
      </c>
      <c r="L366" s="27"/>
      <c r="M366" s="27" t="s">
        <v>26</v>
      </c>
    </row>
    <row r="367" spans="3:13" s="23" customFormat="1" ht="20.25" customHeight="1" x14ac:dyDescent="0.2">
      <c r="C367" s="51"/>
      <c r="D367" s="25" t="s">
        <v>16</v>
      </c>
      <c r="E367" s="38"/>
      <c r="F367" s="30"/>
      <c r="G367" s="38"/>
      <c r="H367" s="37">
        <f>SUM(H365:H366)</f>
        <v>1262833.31</v>
      </c>
      <c r="I367" s="39"/>
      <c r="J367" s="37">
        <f>SUM(J365:J365)</f>
        <v>39648</v>
      </c>
      <c r="K367" s="37">
        <f>SUM(K365:K366)</f>
        <v>-1183537.31</v>
      </c>
      <c r="L367" s="37"/>
      <c r="M367" s="37"/>
    </row>
    <row r="368" spans="3:13" s="23" customFormat="1" ht="20.25" customHeight="1" x14ac:dyDescent="0.2">
      <c r="C368" s="51"/>
      <c r="D368" s="25" t="s">
        <v>422</v>
      </c>
      <c r="E368" s="38"/>
      <c r="F368" s="30"/>
      <c r="G368" s="38"/>
      <c r="H368" s="37"/>
      <c r="I368" s="39"/>
      <c r="J368" s="37"/>
      <c r="K368" s="37"/>
      <c r="L368" s="39"/>
      <c r="M368" s="39"/>
    </row>
    <row r="369" spans="3:13" s="23" customFormat="1" ht="20.25" customHeight="1" x14ac:dyDescent="0.2">
      <c r="C369" s="28" t="s">
        <v>13</v>
      </c>
      <c r="D369" s="25" t="s">
        <v>14</v>
      </c>
      <c r="E369" s="38"/>
      <c r="F369" s="30"/>
      <c r="G369" s="38"/>
      <c r="H369" s="37"/>
      <c r="I369" s="39"/>
      <c r="J369" s="37"/>
      <c r="K369" s="37"/>
      <c r="L369" s="39"/>
      <c r="M369" s="39"/>
    </row>
    <row r="370" spans="3:13" s="23" customFormat="1" ht="20.25" customHeight="1" x14ac:dyDescent="0.2">
      <c r="C370" s="85">
        <v>41641</v>
      </c>
      <c r="D370" s="125" t="s">
        <v>423</v>
      </c>
      <c r="E370" s="125" t="s">
        <v>425</v>
      </c>
      <c r="F370" s="125" t="s">
        <v>426</v>
      </c>
      <c r="G370" s="38"/>
      <c r="H370" s="98">
        <v>18390.3</v>
      </c>
      <c r="I370" s="39"/>
      <c r="J370" s="37">
        <v>0</v>
      </c>
      <c r="K370" s="41">
        <f>+H370</f>
        <v>18390.3</v>
      </c>
      <c r="L370" s="39"/>
      <c r="M370" s="27" t="s">
        <v>26</v>
      </c>
    </row>
    <row r="371" spans="3:13" s="23" customFormat="1" ht="20.25" customHeight="1" x14ac:dyDescent="0.2">
      <c r="C371" s="85">
        <v>41641</v>
      </c>
      <c r="D371" s="125" t="s">
        <v>424</v>
      </c>
      <c r="E371" s="125" t="s">
        <v>425</v>
      </c>
      <c r="F371" s="125" t="s">
        <v>427</v>
      </c>
      <c r="G371" s="38"/>
      <c r="H371" s="98">
        <v>4460.3999999999996</v>
      </c>
      <c r="I371" s="39"/>
      <c r="J371" s="37">
        <v>0</v>
      </c>
      <c r="K371" s="37">
        <f>+H371</f>
        <v>4460.3999999999996</v>
      </c>
      <c r="L371" s="39"/>
      <c r="M371" s="27" t="s">
        <v>26</v>
      </c>
    </row>
    <row r="372" spans="3:13" s="23" customFormat="1" ht="20.25" customHeight="1" x14ac:dyDescent="0.2">
      <c r="C372" s="28"/>
      <c r="D372" s="25" t="s">
        <v>16</v>
      </c>
      <c r="E372" s="26"/>
      <c r="F372" s="30"/>
      <c r="G372" s="38"/>
      <c r="H372" s="37">
        <f>SUM(H370:H371)</f>
        <v>22850.699999999997</v>
      </c>
      <c r="I372" s="37">
        <f t="shared" ref="I372:K372" si="62">SUM(I370:I371)</f>
        <v>0</v>
      </c>
      <c r="J372" s="37">
        <f t="shared" si="62"/>
        <v>0</v>
      </c>
      <c r="K372" s="37">
        <f t="shared" si="62"/>
        <v>22850.699999999997</v>
      </c>
      <c r="L372" s="39"/>
      <c r="M372" s="39"/>
    </row>
    <row r="373" spans="3:13" s="23" customFormat="1" ht="28.5" customHeight="1" x14ac:dyDescent="0.2">
      <c r="C373" s="51"/>
      <c r="D373" s="25" t="s">
        <v>61</v>
      </c>
      <c r="E373" s="38"/>
      <c r="F373" s="30"/>
      <c r="G373" s="38"/>
      <c r="H373" s="41"/>
      <c r="I373" s="39"/>
      <c r="J373" s="35"/>
      <c r="K373" s="33"/>
      <c r="L373" s="39"/>
      <c r="M373" s="39"/>
    </row>
    <row r="374" spans="3:13" s="23" customFormat="1" ht="24.75" customHeight="1" x14ac:dyDescent="0.2">
      <c r="C374" s="28" t="s">
        <v>13</v>
      </c>
      <c r="D374" s="25" t="s">
        <v>14</v>
      </c>
      <c r="E374" s="38"/>
      <c r="F374" s="30"/>
      <c r="G374" s="38"/>
      <c r="H374" s="41"/>
      <c r="I374" s="39"/>
      <c r="J374" s="35"/>
      <c r="K374" s="33"/>
      <c r="L374" s="39"/>
      <c r="M374" s="39"/>
    </row>
    <row r="375" spans="3:13" s="23" customFormat="1" ht="24" customHeight="1" x14ac:dyDescent="0.2">
      <c r="C375" s="85" t="s">
        <v>428</v>
      </c>
      <c r="D375" s="125" t="s">
        <v>429</v>
      </c>
      <c r="E375" s="125" t="s">
        <v>430</v>
      </c>
      <c r="F375" s="125" t="s">
        <v>39</v>
      </c>
      <c r="G375" s="38"/>
      <c r="H375" s="41">
        <v>8200</v>
      </c>
      <c r="I375" s="39"/>
      <c r="J375" s="75">
        <v>0</v>
      </c>
      <c r="K375" s="32">
        <f>+H375</f>
        <v>8200</v>
      </c>
      <c r="L375" s="39"/>
      <c r="M375" s="27" t="s">
        <v>26</v>
      </c>
    </row>
    <row r="376" spans="3:13" s="23" customFormat="1" ht="25.5" customHeight="1" x14ac:dyDescent="0.2">
      <c r="C376" s="51"/>
      <c r="D376" s="25" t="s">
        <v>16</v>
      </c>
      <c r="E376" s="38"/>
      <c r="F376" s="30"/>
      <c r="G376" s="38"/>
      <c r="H376" s="37">
        <f>SUM(H375)</f>
        <v>8200</v>
      </c>
      <c r="I376" s="37">
        <f t="shared" ref="I376:K376" si="63">SUM(I375)</f>
        <v>0</v>
      </c>
      <c r="J376" s="37">
        <f t="shared" si="63"/>
        <v>0</v>
      </c>
      <c r="K376" s="37">
        <f t="shared" si="63"/>
        <v>8200</v>
      </c>
      <c r="L376" s="41"/>
      <c r="M376" s="27"/>
    </row>
    <row r="377" spans="3:13" s="23" customFormat="1" ht="25.5" customHeight="1" x14ac:dyDescent="0.2">
      <c r="C377" s="51"/>
      <c r="D377" s="25" t="s">
        <v>431</v>
      </c>
      <c r="E377" s="38"/>
      <c r="F377" s="30"/>
      <c r="G377" s="38"/>
      <c r="H377" s="37"/>
      <c r="I377" s="37"/>
      <c r="J377" s="37"/>
      <c r="K377" s="37"/>
      <c r="L377" s="41"/>
      <c r="M377" s="27"/>
    </row>
    <row r="378" spans="3:13" s="23" customFormat="1" ht="25.5" customHeight="1" x14ac:dyDescent="0.2">
      <c r="C378" s="28" t="s">
        <v>13</v>
      </c>
      <c r="D378" s="25" t="s">
        <v>14</v>
      </c>
      <c r="E378" s="38"/>
      <c r="F378" s="30"/>
      <c r="G378" s="38"/>
      <c r="H378" s="37"/>
      <c r="I378" s="37"/>
      <c r="J378" s="37"/>
      <c r="K378" s="37"/>
      <c r="L378" s="41"/>
      <c r="M378" s="27"/>
    </row>
    <row r="379" spans="3:13" s="23" customFormat="1" ht="25.5" customHeight="1" x14ac:dyDescent="0.2">
      <c r="C379" s="85">
        <v>43313</v>
      </c>
      <c r="D379" s="125" t="s">
        <v>432</v>
      </c>
      <c r="E379" s="125" t="s">
        <v>433</v>
      </c>
      <c r="F379" s="125" t="s">
        <v>434</v>
      </c>
      <c r="G379" s="38"/>
      <c r="H379" s="98">
        <v>10009.94</v>
      </c>
      <c r="I379" s="37"/>
      <c r="J379" s="37">
        <v>0</v>
      </c>
      <c r="K379" s="41">
        <f>+H379</f>
        <v>10009.94</v>
      </c>
      <c r="L379" s="41"/>
      <c r="M379" s="27" t="s">
        <v>26</v>
      </c>
    </row>
    <row r="380" spans="3:13" s="23" customFormat="1" ht="25.5" customHeight="1" x14ac:dyDescent="0.2">
      <c r="C380" s="51"/>
      <c r="D380" s="25" t="s">
        <v>16</v>
      </c>
      <c r="E380" s="38"/>
      <c r="F380" s="30"/>
      <c r="G380" s="38"/>
      <c r="H380" s="37">
        <f>SUM(H379)</f>
        <v>10009.94</v>
      </c>
      <c r="I380" s="37">
        <f t="shared" ref="I380" si="64">SUM(I379)</f>
        <v>0</v>
      </c>
      <c r="J380" s="37">
        <f>SUM(J379)</f>
        <v>0</v>
      </c>
      <c r="K380" s="37">
        <f>SUM(K379)</f>
        <v>10009.94</v>
      </c>
      <c r="L380" s="41"/>
      <c r="M380" s="39"/>
    </row>
    <row r="381" spans="3:13" s="23" customFormat="1" ht="25.5" customHeight="1" x14ac:dyDescent="0.2">
      <c r="C381" s="51"/>
      <c r="D381" s="25" t="s">
        <v>435</v>
      </c>
      <c r="E381" s="38"/>
      <c r="F381" s="30"/>
      <c r="G381" s="38"/>
      <c r="H381" s="37"/>
      <c r="I381" s="37"/>
      <c r="J381" s="37"/>
      <c r="K381" s="37"/>
      <c r="L381" s="41"/>
      <c r="M381" s="39"/>
    </row>
    <row r="382" spans="3:13" s="23" customFormat="1" ht="25.5" customHeight="1" x14ac:dyDescent="0.2">
      <c r="C382" s="24" t="s">
        <v>13</v>
      </c>
      <c r="D382" s="25" t="s">
        <v>14</v>
      </c>
      <c r="E382" s="38"/>
      <c r="F382" s="30"/>
      <c r="G382" s="38"/>
      <c r="H382" s="37"/>
      <c r="I382" s="37"/>
      <c r="J382" s="37"/>
      <c r="K382" s="37"/>
      <c r="L382" s="41"/>
      <c r="M382" s="39"/>
    </row>
    <row r="383" spans="3:13" s="23" customFormat="1" ht="30.75" customHeight="1" x14ac:dyDescent="0.2">
      <c r="C383" s="85">
        <v>44197</v>
      </c>
      <c r="D383" s="125" t="s">
        <v>436</v>
      </c>
      <c r="E383" s="140" t="s">
        <v>437</v>
      </c>
      <c r="F383" s="125" t="s">
        <v>438</v>
      </c>
      <c r="G383" s="38"/>
      <c r="H383" s="41">
        <v>187858</v>
      </c>
      <c r="I383" s="41"/>
      <c r="J383" s="41">
        <v>0</v>
      </c>
      <c r="K383" s="41">
        <f>+H383</f>
        <v>187858</v>
      </c>
      <c r="L383" s="41"/>
      <c r="M383" s="27" t="s">
        <v>26</v>
      </c>
    </row>
    <row r="384" spans="3:13" s="23" customFormat="1" ht="30.75" customHeight="1" x14ac:dyDescent="0.2">
      <c r="C384" s="51"/>
      <c r="D384" s="25" t="s">
        <v>16</v>
      </c>
      <c r="E384" s="38"/>
      <c r="F384" s="30"/>
      <c r="G384" s="38"/>
      <c r="H384" s="37">
        <f>SUM(H383)</f>
        <v>187858</v>
      </c>
      <c r="I384" s="37">
        <f t="shared" ref="I384:K384" si="65">SUM(I383)</f>
        <v>0</v>
      </c>
      <c r="J384" s="37">
        <f t="shared" si="65"/>
        <v>0</v>
      </c>
      <c r="K384" s="37">
        <f t="shared" si="65"/>
        <v>187858</v>
      </c>
      <c r="L384" s="41"/>
      <c r="M384" s="39"/>
    </row>
    <row r="385" spans="3:13" s="23" customFormat="1" ht="30.75" customHeight="1" x14ac:dyDescent="0.2">
      <c r="C385" s="51"/>
      <c r="D385" s="25" t="s">
        <v>439</v>
      </c>
      <c r="E385" s="38"/>
      <c r="F385" s="30"/>
      <c r="G385" s="38"/>
      <c r="H385" s="37"/>
      <c r="I385" s="37"/>
      <c r="J385" s="37"/>
      <c r="K385" s="37"/>
      <c r="L385" s="41"/>
      <c r="M385" s="39"/>
    </row>
    <row r="386" spans="3:13" s="23" customFormat="1" ht="30.75" customHeight="1" x14ac:dyDescent="0.2">
      <c r="C386" s="24" t="s">
        <v>13</v>
      </c>
      <c r="D386" s="25" t="s">
        <v>14</v>
      </c>
      <c r="E386" s="38"/>
      <c r="F386" s="30"/>
      <c r="G386" s="38"/>
      <c r="H386" s="37"/>
      <c r="I386" s="37"/>
      <c r="J386" s="37"/>
      <c r="K386" s="37"/>
      <c r="L386" s="41"/>
      <c r="M386" s="39"/>
    </row>
    <row r="387" spans="3:13" s="23" customFormat="1" ht="36" customHeight="1" x14ac:dyDescent="0.2">
      <c r="C387" s="85">
        <v>44196</v>
      </c>
      <c r="D387" s="125" t="s">
        <v>440</v>
      </c>
      <c r="E387" s="125" t="s">
        <v>441</v>
      </c>
      <c r="F387" s="125" t="s">
        <v>438</v>
      </c>
      <c r="G387" s="38"/>
      <c r="H387" s="141">
        <v>248634.05</v>
      </c>
      <c r="I387" s="37"/>
      <c r="J387" s="41">
        <v>0</v>
      </c>
      <c r="K387" s="41">
        <f>+H387</f>
        <v>248634.05</v>
      </c>
      <c r="L387" s="41"/>
      <c r="M387" s="27" t="s">
        <v>26</v>
      </c>
    </row>
    <row r="388" spans="3:13" s="23" customFormat="1" ht="30.75" customHeight="1" x14ac:dyDescent="0.2">
      <c r="C388" s="51"/>
      <c r="D388" s="25" t="s">
        <v>16</v>
      </c>
      <c r="E388" s="38"/>
      <c r="F388" s="30"/>
      <c r="G388" s="38"/>
      <c r="H388" s="37">
        <f>SUM(H387)</f>
        <v>248634.05</v>
      </c>
      <c r="I388" s="37">
        <f t="shared" ref="I388:K388" si="66">SUM(I387)</f>
        <v>0</v>
      </c>
      <c r="J388" s="37">
        <f t="shared" si="66"/>
        <v>0</v>
      </c>
      <c r="K388" s="37">
        <f t="shared" si="66"/>
        <v>248634.05</v>
      </c>
      <c r="L388" s="41"/>
      <c r="M388" s="27"/>
    </row>
    <row r="389" spans="3:13" s="23" customFormat="1" ht="30.75" customHeight="1" x14ac:dyDescent="0.2">
      <c r="C389" s="51"/>
      <c r="D389" s="25" t="s">
        <v>442</v>
      </c>
      <c r="E389" s="38"/>
      <c r="F389" s="30"/>
      <c r="G389" s="38"/>
      <c r="H389" s="37"/>
      <c r="I389" s="37"/>
      <c r="J389" s="37"/>
      <c r="K389" s="37"/>
      <c r="L389" s="41"/>
      <c r="M389" s="27"/>
    </row>
    <row r="390" spans="3:13" s="23" customFormat="1" ht="30.75" customHeight="1" x14ac:dyDescent="0.2">
      <c r="C390" s="24" t="s">
        <v>13</v>
      </c>
      <c r="D390" s="25" t="s">
        <v>14</v>
      </c>
      <c r="E390" s="38"/>
      <c r="F390" s="30"/>
      <c r="G390" s="38"/>
      <c r="H390" s="37"/>
      <c r="I390" s="37"/>
      <c r="J390" s="37"/>
      <c r="K390" s="37"/>
      <c r="L390" s="41"/>
      <c r="M390" s="27"/>
    </row>
    <row r="391" spans="3:13" s="23" customFormat="1" ht="30.75" customHeight="1" x14ac:dyDescent="0.2">
      <c r="C391" s="85">
        <v>44561</v>
      </c>
      <c r="D391" s="47" t="s">
        <v>595</v>
      </c>
      <c r="E391" s="38" t="s">
        <v>596</v>
      </c>
      <c r="F391" s="173" t="s">
        <v>57</v>
      </c>
      <c r="G391" s="38"/>
      <c r="H391" s="41">
        <v>64900</v>
      </c>
      <c r="I391" s="41"/>
      <c r="J391" s="41">
        <v>0</v>
      </c>
      <c r="K391" s="41">
        <f>+H391</f>
        <v>64900</v>
      </c>
      <c r="L391" s="41"/>
      <c r="M391" s="27" t="s">
        <v>26</v>
      </c>
    </row>
    <row r="392" spans="3:13" s="23" customFormat="1" ht="30.75" customHeight="1" x14ac:dyDescent="0.2">
      <c r="C392" s="51"/>
      <c r="D392" s="25" t="s">
        <v>16</v>
      </c>
      <c r="E392" s="38"/>
      <c r="F392" s="30"/>
      <c r="G392" s="38"/>
      <c r="H392" s="37">
        <f>SUM(H391)</f>
        <v>64900</v>
      </c>
      <c r="I392" s="37">
        <f t="shared" ref="I392:K392" si="67">SUM(I391)</f>
        <v>0</v>
      </c>
      <c r="J392" s="37">
        <f t="shared" si="67"/>
        <v>0</v>
      </c>
      <c r="K392" s="37">
        <f t="shared" si="67"/>
        <v>64900</v>
      </c>
      <c r="L392" s="41"/>
      <c r="M392" s="39"/>
    </row>
    <row r="393" spans="3:13" s="23" customFormat="1" ht="42" customHeight="1" x14ac:dyDescent="0.2">
      <c r="C393" s="51"/>
      <c r="D393" s="25" t="s">
        <v>62</v>
      </c>
      <c r="E393" s="38"/>
      <c r="F393" s="30"/>
      <c r="G393" s="38"/>
      <c r="H393" s="37"/>
      <c r="I393" s="39"/>
      <c r="J393" s="35"/>
      <c r="K393" s="33"/>
      <c r="L393" s="39"/>
      <c r="M393" s="39"/>
    </row>
    <row r="394" spans="3:13" s="23" customFormat="1" ht="20.25" customHeight="1" x14ac:dyDescent="0.2">
      <c r="C394" s="24" t="s">
        <v>13</v>
      </c>
      <c r="D394" s="25" t="s">
        <v>14</v>
      </c>
      <c r="E394" s="38"/>
      <c r="F394" s="30"/>
      <c r="G394" s="38"/>
      <c r="H394" s="37"/>
      <c r="I394" s="39"/>
      <c r="J394" s="35"/>
      <c r="K394" s="33"/>
      <c r="L394" s="39"/>
      <c r="M394" s="39"/>
    </row>
    <row r="395" spans="3:13" s="23" customFormat="1" ht="20.25" customHeight="1" x14ac:dyDescent="0.2">
      <c r="C395" s="52">
        <v>44691</v>
      </c>
      <c r="D395" s="47" t="s">
        <v>103</v>
      </c>
      <c r="E395" s="38" t="s">
        <v>63</v>
      </c>
      <c r="F395" s="30" t="s">
        <v>45</v>
      </c>
      <c r="G395" s="38"/>
      <c r="H395" s="41">
        <v>8260</v>
      </c>
      <c r="I395" s="39"/>
      <c r="J395" s="41">
        <v>8260</v>
      </c>
      <c r="K395" s="33">
        <v>0</v>
      </c>
      <c r="L395" s="27">
        <v>44706</v>
      </c>
      <c r="M395" s="27" t="s">
        <v>15</v>
      </c>
    </row>
    <row r="396" spans="3:13" s="23" customFormat="1" ht="20.25" customHeight="1" x14ac:dyDescent="0.2">
      <c r="C396" s="51"/>
      <c r="D396" s="25" t="s">
        <v>16</v>
      </c>
      <c r="E396" s="38"/>
      <c r="F396" s="30"/>
      <c r="G396" s="38"/>
      <c r="H396" s="37">
        <f>SUM(H395:H395)</f>
        <v>8260</v>
      </c>
      <c r="I396" s="39"/>
      <c r="J396" s="37">
        <f>SUM(J395:J395)</f>
        <v>8260</v>
      </c>
      <c r="K396" s="33">
        <v>0</v>
      </c>
      <c r="L396" s="39"/>
      <c r="M396" s="39"/>
    </row>
    <row r="397" spans="3:13" s="23" customFormat="1" ht="35.25" customHeight="1" x14ac:dyDescent="0.2">
      <c r="C397" s="51"/>
      <c r="D397" s="25" t="s">
        <v>64</v>
      </c>
      <c r="E397" s="38"/>
      <c r="F397" s="30"/>
      <c r="G397" s="38"/>
      <c r="H397" s="41"/>
      <c r="I397" s="39"/>
      <c r="J397" s="35"/>
      <c r="K397" s="33"/>
      <c r="L397" s="39"/>
      <c r="M397" s="39"/>
    </row>
    <row r="398" spans="3:13" s="23" customFormat="1" ht="25.5" customHeight="1" x14ac:dyDescent="0.2">
      <c r="C398" s="28" t="s">
        <v>13</v>
      </c>
      <c r="D398" s="25" t="s">
        <v>14</v>
      </c>
      <c r="E398" s="38"/>
      <c r="F398" s="30"/>
      <c r="G398" s="38"/>
      <c r="H398" s="41"/>
      <c r="I398" s="39"/>
      <c r="J398" s="35"/>
      <c r="K398" s="33"/>
      <c r="L398" s="39"/>
      <c r="M398" s="39"/>
    </row>
    <row r="399" spans="3:13" s="23" customFormat="1" ht="20.25" customHeight="1" x14ac:dyDescent="0.2">
      <c r="C399" s="29">
        <v>44691</v>
      </c>
      <c r="D399" s="30" t="s">
        <v>104</v>
      </c>
      <c r="E399" s="30" t="s">
        <v>65</v>
      </c>
      <c r="F399" s="30" t="s">
        <v>22</v>
      </c>
      <c r="G399" s="38"/>
      <c r="H399" s="31">
        <v>200000</v>
      </c>
      <c r="I399" s="39"/>
      <c r="J399" s="32">
        <v>200000</v>
      </c>
      <c r="K399" s="33">
        <v>0</v>
      </c>
      <c r="L399" s="27">
        <v>44700</v>
      </c>
      <c r="M399" s="27" t="s">
        <v>15</v>
      </c>
    </row>
    <row r="400" spans="3:13" s="23" customFormat="1" ht="20.25" customHeight="1" x14ac:dyDescent="0.2">
      <c r="C400" s="29">
        <v>44691</v>
      </c>
      <c r="D400" s="30" t="s">
        <v>105</v>
      </c>
      <c r="E400" s="30" t="s">
        <v>65</v>
      </c>
      <c r="F400" s="30" t="s">
        <v>22</v>
      </c>
      <c r="G400" s="38"/>
      <c r="H400" s="31">
        <v>120000</v>
      </c>
      <c r="I400" s="39"/>
      <c r="J400" s="31">
        <v>120000</v>
      </c>
      <c r="K400" s="33">
        <v>0</v>
      </c>
      <c r="L400" s="27">
        <v>44700</v>
      </c>
      <c r="M400" s="27" t="s">
        <v>15</v>
      </c>
    </row>
    <row r="401" spans="3:13" s="23" customFormat="1" ht="20.25" customHeight="1" x14ac:dyDescent="0.2">
      <c r="C401" s="29">
        <v>44691</v>
      </c>
      <c r="D401" s="30" t="s">
        <v>106</v>
      </c>
      <c r="E401" s="30" t="s">
        <v>65</v>
      </c>
      <c r="F401" s="30" t="s">
        <v>22</v>
      </c>
      <c r="G401" s="38"/>
      <c r="H401" s="31">
        <v>125000</v>
      </c>
      <c r="I401" s="39"/>
      <c r="J401" s="31">
        <v>125000</v>
      </c>
      <c r="K401" s="33">
        <v>0</v>
      </c>
      <c r="L401" s="27">
        <v>44701</v>
      </c>
      <c r="M401" s="27" t="s">
        <v>15</v>
      </c>
    </row>
    <row r="402" spans="3:13" s="23" customFormat="1" ht="20.25" customHeight="1" x14ac:dyDescent="0.2">
      <c r="C402" s="51"/>
      <c r="D402" s="25" t="s">
        <v>16</v>
      </c>
      <c r="E402" s="38"/>
      <c r="F402" s="30"/>
      <c r="G402" s="38"/>
      <c r="H402" s="37">
        <f>SUM(H399:H401)</f>
        <v>445000</v>
      </c>
      <c r="I402" s="39"/>
      <c r="J402" s="35">
        <v>445000</v>
      </c>
      <c r="K402" s="35"/>
      <c r="L402" s="39"/>
      <c r="M402" s="39"/>
    </row>
    <row r="403" spans="3:13" s="23" customFormat="1" ht="39.75" customHeight="1" x14ac:dyDescent="0.2">
      <c r="C403" s="51" t="s">
        <v>66</v>
      </c>
      <c r="D403" s="25" t="s">
        <v>443</v>
      </c>
      <c r="E403" s="38"/>
      <c r="F403" s="30"/>
      <c r="G403" s="38"/>
      <c r="H403" s="37"/>
      <c r="I403" s="39"/>
      <c r="J403" s="35"/>
      <c r="K403" s="35"/>
      <c r="L403" s="39"/>
      <c r="M403" s="39"/>
    </row>
    <row r="404" spans="3:13" s="23" customFormat="1" ht="20.25" customHeight="1" x14ac:dyDescent="0.2">
      <c r="C404" s="28" t="s">
        <v>13</v>
      </c>
      <c r="D404" s="25" t="s">
        <v>14</v>
      </c>
      <c r="E404" s="38"/>
      <c r="F404" s="30"/>
      <c r="G404" s="38"/>
      <c r="H404" s="37"/>
      <c r="I404" s="39"/>
      <c r="J404" s="35"/>
      <c r="K404" s="35"/>
      <c r="L404" s="39"/>
      <c r="M404" s="39"/>
    </row>
    <row r="405" spans="3:13" s="23" customFormat="1" ht="20.25" customHeight="1" x14ac:dyDescent="0.2">
      <c r="C405" s="85">
        <v>44643</v>
      </c>
      <c r="D405" s="30" t="s">
        <v>444</v>
      </c>
      <c r="E405" s="125" t="s">
        <v>448</v>
      </c>
      <c r="F405" s="125" t="s">
        <v>449</v>
      </c>
      <c r="G405" s="38"/>
      <c r="H405" s="98">
        <v>447869</v>
      </c>
      <c r="I405" s="39"/>
      <c r="J405" s="75">
        <v>0</v>
      </c>
      <c r="K405" s="32">
        <f>+H405</f>
        <v>447869</v>
      </c>
      <c r="L405" s="39"/>
      <c r="M405" s="27" t="s">
        <v>26</v>
      </c>
    </row>
    <row r="406" spans="3:13" s="23" customFormat="1" ht="20.25" customHeight="1" x14ac:dyDescent="0.2">
      <c r="C406" s="85">
        <v>44643</v>
      </c>
      <c r="D406" s="30" t="s">
        <v>445</v>
      </c>
      <c r="E406" s="125" t="s">
        <v>448</v>
      </c>
      <c r="F406" s="125" t="s">
        <v>449</v>
      </c>
      <c r="G406" s="38"/>
      <c r="H406" s="98">
        <v>20355</v>
      </c>
      <c r="I406" s="39"/>
      <c r="J406" s="75">
        <v>0</v>
      </c>
      <c r="K406" s="32">
        <f t="shared" ref="K406:K408" si="68">+H406</f>
        <v>20355</v>
      </c>
      <c r="L406" s="39"/>
      <c r="M406" s="27" t="s">
        <v>26</v>
      </c>
    </row>
    <row r="407" spans="3:13" s="23" customFormat="1" ht="20.25" customHeight="1" x14ac:dyDescent="0.2">
      <c r="C407" s="85">
        <v>44643</v>
      </c>
      <c r="D407" s="30" t="s">
        <v>446</v>
      </c>
      <c r="E407" s="125" t="s">
        <v>448</v>
      </c>
      <c r="F407" s="125" t="s">
        <v>449</v>
      </c>
      <c r="G407" s="38"/>
      <c r="H407" s="98">
        <v>256473</v>
      </c>
      <c r="I407" s="39"/>
      <c r="J407" s="75">
        <v>0</v>
      </c>
      <c r="K407" s="32">
        <f t="shared" si="68"/>
        <v>256473</v>
      </c>
      <c r="L407" s="39"/>
      <c r="M407" s="27" t="s">
        <v>26</v>
      </c>
    </row>
    <row r="408" spans="3:13" s="23" customFormat="1" ht="20.25" customHeight="1" x14ac:dyDescent="0.2">
      <c r="C408" s="85">
        <v>44643</v>
      </c>
      <c r="D408" s="30" t="s">
        <v>447</v>
      </c>
      <c r="E408" s="125" t="s">
        <v>448</v>
      </c>
      <c r="F408" s="125" t="s">
        <v>449</v>
      </c>
      <c r="G408" s="38"/>
      <c r="H408" s="98">
        <f>15033.2-118</f>
        <v>14915.2</v>
      </c>
      <c r="I408" s="39"/>
      <c r="J408" s="75">
        <v>0</v>
      </c>
      <c r="K408" s="32">
        <f t="shared" si="68"/>
        <v>14915.2</v>
      </c>
      <c r="L408" s="39"/>
      <c r="M408" s="27" t="s">
        <v>26</v>
      </c>
    </row>
    <row r="409" spans="3:13" s="23" customFormat="1" ht="24.75" customHeight="1" x14ac:dyDescent="0.2">
      <c r="C409" s="51"/>
      <c r="D409" s="25" t="s">
        <v>16</v>
      </c>
      <c r="E409" s="38"/>
      <c r="F409" s="30"/>
      <c r="G409" s="38"/>
      <c r="H409" s="37">
        <f>SUM(H405:H408)</f>
        <v>739612.2</v>
      </c>
      <c r="I409" s="37">
        <f t="shared" ref="I409:K409" si="69">SUM(I405:I408)</f>
        <v>0</v>
      </c>
      <c r="J409" s="37">
        <f t="shared" si="69"/>
        <v>0</v>
      </c>
      <c r="K409" s="37">
        <f t="shared" si="69"/>
        <v>739612.2</v>
      </c>
      <c r="L409" s="39"/>
      <c r="M409" s="39"/>
    </row>
    <row r="410" spans="3:13" s="23" customFormat="1" ht="39.75" customHeight="1" x14ac:dyDescent="0.2">
      <c r="C410" s="51" t="s">
        <v>66</v>
      </c>
      <c r="D410" s="25" t="s">
        <v>67</v>
      </c>
      <c r="E410" s="38"/>
      <c r="F410" s="30"/>
      <c r="G410" s="38"/>
      <c r="H410" s="41"/>
      <c r="I410" s="39"/>
      <c r="J410" s="35"/>
      <c r="K410" s="33"/>
      <c r="L410" s="39"/>
      <c r="M410" s="39"/>
    </row>
    <row r="411" spans="3:13" s="23" customFormat="1" ht="30" customHeight="1" x14ac:dyDescent="0.2">
      <c r="C411" s="28" t="s">
        <v>13</v>
      </c>
      <c r="D411" s="25" t="s">
        <v>14</v>
      </c>
      <c r="E411" s="38"/>
      <c r="F411" s="30"/>
      <c r="G411" s="38"/>
      <c r="H411" s="41"/>
      <c r="I411" s="39"/>
      <c r="J411" s="35"/>
      <c r="K411" s="33"/>
      <c r="L411" s="39"/>
      <c r="M411" s="39"/>
    </row>
    <row r="412" spans="3:13" s="23" customFormat="1" ht="20.25" customHeight="1" x14ac:dyDescent="0.2">
      <c r="C412" s="29">
        <v>44649</v>
      </c>
      <c r="D412" s="30" t="s">
        <v>76</v>
      </c>
      <c r="E412" s="30" t="s">
        <v>68</v>
      </c>
      <c r="F412" s="30" t="s">
        <v>69</v>
      </c>
      <c r="G412" s="38"/>
      <c r="H412" s="31">
        <v>1196579</v>
      </c>
      <c r="I412" s="39"/>
      <c r="J412" s="31">
        <v>0</v>
      </c>
      <c r="K412" s="31">
        <v>1196579</v>
      </c>
      <c r="L412" s="27"/>
      <c r="M412" s="27" t="s">
        <v>26</v>
      </c>
    </row>
    <row r="413" spans="3:13" s="23" customFormat="1" ht="20.25" customHeight="1" x14ac:dyDescent="0.25">
      <c r="C413" s="51"/>
      <c r="D413" s="25" t="s">
        <v>16</v>
      </c>
      <c r="E413" s="38"/>
      <c r="F413" s="30"/>
      <c r="G413" s="38"/>
      <c r="H413" s="34">
        <f>SUM(H412)</f>
        <v>1196579</v>
      </c>
      <c r="I413" s="34">
        <f t="shared" ref="I413:K413" si="70">SUM(I412)</f>
        <v>0</v>
      </c>
      <c r="J413" s="34">
        <f t="shared" si="70"/>
        <v>0</v>
      </c>
      <c r="K413" s="34">
        <f t="shared" si="70"/>
        <v>1196579</v>
      </c>
      <c r="L413" s="39"/>
      <c r="M413" s="39"/>
    </row>
    <row r="414" spans="3:13" s="23" customFormat="1" ht="31.5" x14ac:dyDescent="0.25">
      <c r="C414" s="51"/>
      <c r="D414" s="25" t="s">
        <v>450</v>
      </c>
      <c r="E414" s="38"/>
      <c r="F414" s="30"/>
      <c r="G414" s="38"/>
      <c r="H414" s="34"/>
      <c r="I414" s="39"/>
      <c r="J414" s="34"/>
      <c r="K414" s="34"/>
      <c r="L414" s="39"/>
      <c r="M414" s="39"/>
    </row>
    <row r="415" spans="3:13" s="23" customFormat="1" ht="20.25" customHeight="1" x14ac:dyDescent="0.25">
      <c r="C415" s="28" t="s">
        <v>13</v>
      </c>
      <c r="D415" s="25" t="s">
        <v>14</v>
      </c>
      <c r="E415" s="38"/>
      <c r="F415" s="30"/>
      <c r="G415" s="38"/>
      <c r="H415" s="34"/>
      <c r="I415" s="39"/>
      <c r="J415" s="34"/>
      <c r="K415" s="34"/>
      <c r="L415" s="39"/>
      <c r="M415" s="39"/>
    </row>
    <row r="416" spans="3:13" s="23" customFormat="1" ht="20.25" customHeight="1" x14ac:dyDescent="0.2">
      <c r="C416" s="85">
        <v>44147</v>
      </c>
      <c r="D416" s="125" t="s">
        <v>451</v>
      </c>
      <c r="E416" s="125" t="s">
        <v>454</v>
      </c>
      <c r="F416" s="125" t="s">
        <v>455</v>
      </c>
      <c r="G416" s="38"/>
      <c r="H416" s="98">
        <v>124533.1</v>
      </c>
      <c r="I416" s="39"/>
      <c r="J416" s="31">
        <v>0</v>
      </c>
      <c r="K416" s="31">
        <f>+H416</f>
        <v>124533.1</v>
      </c>
      <c r="L416" s="39"/>
      <c r="M416" s="27" t="s">
        <v>26</v>
      </c>
    </row>
    <row r="417" spans="3:13" s="23" customFormat="1" ht="20.25" customHeight="1" x14ac:dyDescent="0.2">
      <c r="C417" s="85">
        <v>44158</v>
      </c>
      <c r="D417" s="125" t="s">
        <v>452</v>
      </c>
      <c r="E417" s="125" t="s">
        <v>454</v>
      </c>
      <c r="F417" s="125" t="s">
        <v>455</v>
      </c>
      <c r="G417" s="38"/>
      <c r="H417" s="98">
        <v>192116.42</v>
      </c>
      <c r="I417" s="39"/>
      <c r="J417" s="31">
        <v>0</v>
      </c>
      <c r="K417" s="31">
        <f>+H417</f>
        <v>192116.42</v>
      </c>
      <c r="L417" s="39"/>
      <c r="M417" s="27" t="s">
        <v>26</v>
      </c>
    </row>
    <row r="418" spans="3:13" s="23" customFormat="1" ht="20.25" customHeight="1" x14ac:dyDescent="0.2">
      <c r="C418" s="85">
        <v>44158</v>
      </c>
      <c r="D418" s="125" t="s">
        <v>453</v>
      </c>
      <c r="E418" s="125" t="s">
        <v>454</v>
      </c>
      <c r="F418" s="125" t="s">
        <v>455</v>
      </c>
      <c r="G418" s="38"/>
      <c r="H418" s="98">
        <v>123522.32</v>
      </c>
      <c r="I418" s="39"/>
      <c r="J418" s="31">
        <v>0</v>
      </c>
      <c r="K418" s="31">
        <f>+H418</f>
        <v>123522.32</v>
      </c>
      <c r="L418" s="39"/>
      <c r="M418" s="27" t="s">
        <v>26</v>
      </c>
    </row>
    <row r="419" spans="3:13" s="23" customFormat="1" ht="20.25" customHeight="1" x14ac:dyDescent="0.25">
      <c r="C419" s="51"/>
      <c r="D419" s="25" t="s">
        <v>16</v>
      </c>
      <c r="E419" s="38"/>
      <c r="F419" s="30"/>
      <c r="G419" s="38"/>
      <c r="H419" s="34">
        <f>SUM(H416:H418)</f>
        <v>440171.84</v>
      </c>
      <c r="I419" s="34">
        <f t="shared" ref="I419:K419" si="71">SUM(I416:I418)</f>
        <v>0</v>
      </c>
      <c r="J419" s="34">
        <f t="shared" si="71"/>
        <v>0</v>
      </c>
      <c r="K419" s="34">
        <f t="shared" si="71"/>
        <v>440171.84</v>
      </c>
      <c r="L419" s="39"/>
      <c r="M419" s="39"/>
    </row>
    <row r="420" spans="3:13" s="23" customFormat="1" ht="32.25" customHeight="1" x14ac:dyDescent="0.25">
      <c r="C420" s="51"/>
      <c r="D420" s="25" t="s">
        <v>456</v>
      </c>
      <c r="E420" s="38"/>
      <c r="F420" s="30"/>
      <c r="G420" s="38"/>
      <c r="H420" s="34"/>
      <c r="I420" s="34"/>
      <c r="J420" s="142"/>
      <c r="K420" s="34"/>
      <c r="L420" s="39"/>
      <c r="M420" s="39"/>
    </row>
    <row r="421" spans="3:13" s="23" customFormat="1" ht="20.25" customHeight="1" x14ac:dyDescent="0.25">
      <c r="C421" s="143" t="s">
        <v>13</v>
      </c>
      <c r="D421" s="144" t="s">
        <v>14</v>
      </c>
      <c r="E421" s="145"/>
      <c r="F421" s="146"/>
      <c r="G421" s="145"/>
      <c r="H421" s="147"/>
      <c r="I421" s="147"/>
      <c r="J421" s="142"/>
      <c r="K421" s="147"/>
      <c r="L421" s="117"/>
      <c r="M421" s="39"/>
    </row>
    <row r="422" spans="3:13" s="23" customFormat="1" ht="20.25" customHeight="1" x14ac:dyDescent="0.25">
      <c r="C422" s="85">
        <v>40514</v>
      </c>
      <c r="D422" s="125" t="s">
        <v>457</v>
      </c>
      <c r="E422" s="125" t="s">
        <v>458</v>
      </c>
      <c r="F422" s="125" t="s">
        <v>459</v>
      </c>
      <c r="G422" s="38"/>
      <c r="H422" s="98">
        <v>57000</v>
      </c>
      <c r="I422" s="34"/>
      <c r="J422" s="31">
        <v>0</v>
      </c>
      <c r="K422" s="31">
        <f>+H422</f>
        <v>57000</v>
      </c>
      <c r="L422" s="39"/>
      <c r="M422" s="27" t="s">
        <v>26</v>
      </c>
    </row>
    <row r="423" spans="3:13" s="23" customFormat="1" ht="20.25" customHeight="1" x14ac:dyDescent="0.25">
      <c r="C423" s="51"/>
      <c r="D423" s="25" t="s">
        <v>16</v>
      </c>
      <c r="E423" s="38"/>
      <c r="F423" s="30"/>
      <c r="G423" s="38"/>
      <c r="H423" s="34">
        <f>SUM(H422)</f>
        <v>57000</v>
      </c>
      <c r="I423" s="34">
        <f t="shared" ref="I423:K423" si="72">SUM(I422)</f>
        <v>0</v>
      </c>
      <c r="J423" s="34">
        <f t="shared" si="72"/>
        <v>0</v>
      </c>
      <c r="K423" s="34">
        <f t="shared" si="72"/>
        <v>57000</v>
      </c>
      <c r="L423" s="39"/>
      <c r="M423" s="39"/>
    </row>
    <row r="424" spans="3:13" s="23" customFormat="1" ht="15.75" x14ac:dyDescent="0.25">
      <c r="C424" s="51"/>
      <c r="D424" s="25" t="s">
        <v>460</v>
      </c>
      <c r="E424" s="106"/>
      <c r="F424" s="105"/>
      <c r="G424" s="106"/>
      <c r="H424" s="108"/>
      <c r="I424" s="108"/>
      <c r="J424" s="34"/>
      <c r="K424" s="108"/>
      <c r="L424" s="107"/>
      <c r="M424" s="39"/>
    </row>
    <row r="425" spans="3:13" s="23" customFormat="1" ht="20.25" customHeight="1" x14ac:dyDescent="0.25">
      <c r="C425" s="28" t="s">
        <v>13</v>
      </c>
      <c r="D425" s="25" t="s">
        <v>14</v>
      </c>
      <c r="E425" s="106"/>
      <c r="F425" s="105"/>
      <c r="G425" s="106"/>
      <c r="H425" s="108"/>
      <c r="I425" s="108"/>
      <c r="J425" s="34"/>
      <c r="K425" s="108"/>
      <c r="L425" s="107"/>
      <c r="M425" s="39"/>
    </row>
    <row r="426" spans="3:13" s="23" customFormat="1" ht="20.25" customHeight="1" x14ac:dyDescent="0.25">
      <c r="C426" s="85">
        <v>43614</v>
      </c>
      <c r="D426" s="125" t="s">
        <v>461</v>
      </c>
      <c r="E426" s="125" t="s">
        <v>463</v>
      </c>
      <c r="F426" s="125" t="s">
        <v>464</v>
      </c>
      <c r="G426" s="38"/>
      <c r="H426" s="98">
        <v>11136.13</v>
      </c>
      <c r="I426" s="34"/>
      <c r="J426" s="31">
        <v>0</v>
      </c>
      <c r="K426" s="31">
        <f>+H426</f>
        <v>11136.13</v>
      </c>
      <c r="L426" s="107"/>
      <c r="M426" s="27" t="s">
        <v>26</v>
      </c>
    </row>
    <row r="427" spans="3:13" s="23" customFormat="1" ht="23.25" customHeight="1" x14ac:dyDescent="0.25">
      <c r="C427" s="85">
        <v>43614</v>
      </c>
      <c r="D427" s="125" t="s">
        <v>462</v>
      </c>
      <c r="E427" s="125" t="s">
        <v>463</v>
      </c>
      <c r="F427" s="125" t="s">
        <v>464</v>
      </c>
      <c r="G427" s="38"/>
      <c r="H427" s="98">
        <f>6449.88+50.77</f>
        <v>6500.6500000000005</v>
      </c>
      <c r="I427" s="34"/>
      <c r="J427" s="31">
        <v>0</v>
      </c>
      <c r="K427" s="31">
        <f>+H427</f>
        <v>6500.6500000000005</v>
      </c>
      <c r="L427" s="107"/>
      <c r="M427" s="27" t="s">
        <v>26</v>
      </c>
    </row>
    <row r="428" spans="3:13" s="23" customFormat="1" ht="20.25" customHeight="1" x14ac:dyDescent="0.25">
      <c r="C428" s="51"/>
      <c r="D428" s="25" t="s">
        <v>16</v>
      </c>
      <c r="E428" s="38"/>
      <c r="F428" s="30"/>
      <c r="G428" s="38"/>
      <c r="H428" s="34">
        <f>SUM(H426:H427)</f>
        <v>17636.78</v>
      </c>
      <c r="I428" s="34">
        <f t="shared" ref="I428:K428" si="73">SUM(I426:I427)</f>
        <v>0</v>
      </c>
      <c r="J428" s="34">
        <f t="shared" si="73"/>
        <v>0</v>
      </c>
      <c r="K428" s="34">
        <f t="shared" si="73"/>
        <v>17636.78</v>
      </c>
      <c r="L428" s="39"/>
      <c r="M428" s="39"/>
    </row>
    <row r="429" spans="3:13" s="23" customFormat="1" ht="30" customHeight="1" x14ac:dyDescent="0.25">
      <c r="C429" s="51"/>
      <c r="D429" s="25" t="s">
        <v>465</v>
      </c>
      <c r="E429" s="106"/>
      <c r="F429" s="105"/>
      <c r="G429" s="106"/>
      <c r="H429" s="108"/>
      <c r="I429" s="108"/>
      <c r="J429" s="142"/>
      <c r="K429" s="108"/>
      <c r="L429" s="39"/>
      <c r="M429" s="39"/>
    </row>
    <row r="430" spans="3:13" s="23" customFormat="1" ht="20.25" customHeight="1" x14ac:dyDescent="0.25">
      <c r="C430" s="143" t="s">
        <v>13</v>
      </c>
      <c r="D430" s="144" t="s">
        <v>14</v>
      </c>
      <c r="E430" s="113"/>
      <c r="F430" s="112"/>
      <c r="G430" s="113"/>
      <c r="H430" s="115"/>
      <c r="I430" s="115"/>
      <c r="J430" s="142"/>
      <c r="K430" s="115"/>
      <c r="L430" s="117"/>
      <c r="M430" s="117"/>
    </row>
    <row r="431" spans="3:13" s="23" customFormat="1" ht="21" customHeight="1" x14ac:dyDescent="0.25">
      <c r="C431" s="85">
        <v>44198</v>
      </c>
      <c r="D431" s="125" t="s">
        <v>466</v>
      </c>
      <c r="E431" s="125" t="s">
        <v>467</v>
      </c>
      <c r="F431" s="125" t="s">
        <v>468</v>
      </c>
      <c r="G431" s="38"/>
      <c r="H431" s="98">
        <v>655142.17000000004</v>
      </c>
      <c r="I431" s="34"/>
      <c r="J431" s="31">
        <v>0</v>
      </c>
      <c r="K431" s="31">
        <f>+H431</f>
        <v>655142.17000000004</v>
      </c>
      <c r="L431" s="39"/>
      <c r="M431" s="27" t="s">
        <v>26</v>
      </c>
    </row>
    <row r="432" spans="3:13" s="23" customFormat="1" ht="21" customHeight="1" x14ac:dyDescent="0.25">
      <c r="C432" s="85">
        <v>44198</v>
      </c>
      <c r="D432" s="125" t="s">
        <v>76</v>
      </c>
      <c r="E432" s="125" t="s">
        <v>467</v>
      </c>
      <c r="F432" s="125" t="s">
        <v>469</v>
      </c>
      <c r="G432" s="38"/>
      <c r="H432" s="98">
        <v>116394.77</v>
      </c>
      <c r="I432" s="34"/>
      <c r="J432" s="31">
        <v>0</v>
      </c>
      <c r="K432" s="31">
        <f>+H432</f>
        <v>116394.77</v>
      </c>
      <c r="L432" s="39"/>
      <c r="M432" s="27" t="s">
        <v>26</v>
      </c>
    </row>
    <row r="433" spans="3:13" s="23" customFormat="1" ht="20.25" customHeight="1" x14ac:dyDescent="0.25">
      <c r="C433" s="148"/>
      <c r="D433" s="94" t="s">
        <v>16</v>
      </c>
      <c r="E433" s="106"/>
      <c r="F433" s="105"/>
      <c r="G433" s="106"/>
      <c r="H433" s="108">
        <f>SUM(H431:H432)</f>
        <v>771536.94000000006</v>
      </c>
      <c r="I433" s="108">
        <f t="shared" ref="I433:K433" si="74">SUM(I431:I432)</f>
        <v>0</v>
      </c>
      <c r="J433" s="108">
        <f t="shared" si="74"/>
        <v>0</v>
      </c>
      <c r="K433" s="108">
        <f t="shared" si="74"/>
        <v>771536.94000000006</v>
      </c>
      <c r="L433" s="107"/>
      <c r="M433" s="150"/>
    </row>
    <row r="434" spans="3:13" s="23" customFormat="1" ht="35.25" customHeight="1" x14ac:dyDescent="0.25">
      <c r="C434" s="51"/>
      <c r="D434" s="25" t="s">
        <v>470</v>
      </c>
      <c r="E434" s="106"/>
      <c r="F434" s="105"/>
      <c r="G434" s="106"/>
      <c r="H434" s="108"/>
      <c r="I434" s="108"/>
      <c r="J434" s="108"/>
      <c r="K434" s="108"/>
      <c r="L434" s="107"/>
      <c r="M434" s="150"/>
    </row>
    <row r="435" spans="3:13" s="23" customFormat="1" ht="20.25" customHeight="1" x14ac:dyDescent="0.25">
      <c r="C435" s="143" t="s">
        <v>13</v>
      </c>
      <c r="D435" s="144" t="s">
        <v>14</v>
      </c>
      <c r="E435" s="106"/>
      <c r="F435" s="105"/>
      <c r="G435" s="106"/>
      <c r="H435" s="108"/>
      <c r="I435" s="108"/>
      <c r="J435" s="108"/>
      <c r="K435" s="108"/>
      <c r="L435" s="107"/>
      <c r="M435" s="150"/>
    </row>
    <row r="436" spans="3:13" s="23" customFormat="1" ht="20.25" customHeight="1" x14ac:dyDescent="0.25">
      <c r="C436" s="148"/>
      <c r="D436" s="94"/>
      <c r="E436" s="106"/>
      <c r="F436" s="105"/>
      <c r="G436" s="106"/>
      <c r="H436" s="108"/>
      <c r="I436" s="108"/>
      <c r="J436" s="108"/>
      <c r="K436" s="108"/>
      <c r="L436" s="107"/>
      <c r="M436" s="150"/>
    </row>
    <row r="437" spans="3:13" s="23" customFormat="1" ht="20.25" customHeight="1" x14ac:dyDescent="0.25">
      <c r="C437" s="85">
        <v>43167</v>
      </c>
      <c r="D437" s="125" t="s">
        <v>471</v>
      </c>
      <c r="E437" s="125" t="s">
        <v>477</v>
      </c>
      <c r="F437" s="125" t="s">
        <v>478</v>
      </c>
      <c r="G437" s="38"/>
      <c r="H437" s="98">
        <v>59236</v>
      </c>
      <c r="I437" s="34"/>
      <c r="J437" s="31">
        <v>0</v>
      </c>
      <c r="K437" s="31">
        <f>+H437</f>
        <v>59236</v>
      </c>
      <c r="L437" s="39"/>
      <c r="M437" s="27" t="s">
        <v>26</v>
      </c>
    </row>
    <row r="438" spans="3:13" s="23" customFormat="1" ht="20.25" customHeight="1" x14ac:dyDescent="0.25">
      <c r="C438" s="85">
        <v>43175</v>
      </c>
      <c r="D438" s="125" t="s">
        <v>472</v>
      </c>
      <c r="E438" s="125" t="s">
        <v>477</v>
      </c>
      <c r="F438" s="125" t="s">
        <v>478</v>
      </c>
      <c r="G438" s="38"/>
      <c r="H438" s="98">
        <v>69974</v>
      </c>
      <c r="I438" s="34"/>
      <c r="J438" s="31">
        <v>0</v>
      </c>
      <c r="K438" s="31">
        <f t="shared" ref="K438:K442" si="75">+H438</f>
        <v>69974</v>
      </c>
      <c r="L438" s="39"/>
      <c r="M438" s="27" t="s">
        <v>26</v>
      </c>
    </row>
    <row r="439" spans="3:13" s="23" customFormat="1" ht="20.25" customHeight="1" x14ac:dyDescent="0.25">
      <c r="C439" s="85">
        <v>43206</v>
      </c>
      <c r="D439" s="125" t="s">
        <v>473</v>
      </c>
      <c r="E439" s="125" t="s">
        <v>477</v>
      </c>
      <c r="F439" s="125" t="s">
        <v>478</v>
      </c>
      <c r="G439" s="38"/>
      <c r="H439" s="98">
        <v>65372</v>
      </c>
      <c r="I439" s="34"/>
      <c r="J439" s="31">
        <v>0</v>
      </c>
      <c r="K439" s="31">
        <f t="shared" si="75"/>
        <v>65372</v>
      </c>
      <c r="L439" s="39"/>
      <c r="M439" s="27" t="s">
        <v>26</v>
      </c>
    </row>
    <row r="440" spans="3:13" s="23" customFormat="1" ht="20.25" customHeight="1" x14ac:dyDescent="0.25">
      <c r="C440" s="85">
        <v>42948</v>
      </c>
      <c r="D440" s="125" t="s">
        <v>474</v>
      </c>
      <c r="E440" s="125" t="s">
        <v>477</v>
      </c>
      <c r="F440" s="125" t="s">
        <v>479</v>
      </c>
      <c r="G440" s="38"/>
      <c r="H440" s="98">
        <v>21830</v>
      </c>
      <c r="I440" s="34"/>
      <c r="J440" s="31">
        <v>0</v>
      </c>
      <c r="K440" s="31">
        <f t="shared" si="75"/>
        <v>21830</v>
      </c>
      <c r="L440" s="39"/>
      <c r="M440" s="27" t="s">
        <v>26</v>
      </c>
    </row>
    <row r="441" spans="3:13" s="23" customFormat="1" ht="20.25" customHeight="1" x14ac:dyDescent="0.25">
      <c r="C441" s="85">
        <v>42948</v>
      </c>
      <c r="D441" s="125" t="s">
        <v>475</v>
      </c>
      <c r="E441" s="125" t="s">
        <v>477</v>
      </c>
      <c r="F441" s="125" t="s">
        <v>480</v>
      </c>
      <c r="G441" s="38"/>
      <c r="H441" s="98">
        <v>30680</v>
      </c>
      <c r="I441" s="34"/>
      <c r="J441" s="31">
        <v>0</v>
      </c>
      <c r="K441" s="31">
        <f t="shared" si="75"/>
        <v>30680</v>
      </c>
      <c r="L441" s="39"/>
      <c r="M441" s="27" t="s">
        <v>26</v>
      </c>
    </row>
    <row r="442" spans="3:13" s="23" customFormat="1" ht="20.25" customHeight="1" x14ac:dyDescent="0.25">
      <c r="C442" s="85">
        <v>42948</v>
      </c>
      <c r="D442" s="125" t="s">
        <v>476</v>
      </c>
      <c r="E442" s="125" t="s">
        <v>477</v>
      </c>
      <c r="F442" s="125" t="s">
        <v>300</v>
      </c>
      <c r="G442" s="38"/>
      <c r="H442" s="98">
        <v>36698</v>
      </c>
      <c r="I442" s="34"/>
      <c r="J442" s="31">
        <v>0</v>
      </c>
      <c r="K442" s="31">
        <f t="shared" si="75"/>
        <v>36698</v>
      </c>
      <c r="L442" s="39"/>
      <c r="M442" s="27" t="s">
        <v>26</v>
      </c>
    </row>
    <row r="443" spans="3:13" s="23" customFormat="1" ht="20.25" customHeight="1" x14ac:dyDescent="0.25">
      <c r="C443" s="148"/>
      <c r="D443" s="94" t="s">
        <v>16</v>
      </c>
      <c r="E443" s="106"/>
      <c r="F443" s="105"/>
      <c r="G443" s="106"/>
      <c r="H443" s="108">
        <f>SUM(H437:H442)</f>
        <v>283790</v>
      </c>
      <c r="I443" s="108">
        <f t="shared" ref="I443:K443" si="76">SUM(I437:I442)</f>
        <v>0</v>
      </c>
      <c r="J443" s="108">
        <f t="shared" si="76"/>
        <v>0</v>
      </c>
      <c r="K443" s="108">
        <f t="shared" si="76"/>
        <v>283790</v>
      </c>
      <c r="L443" s="107"/>
      <c r="M443" s="107"/>
    </row>
    <row r="444" spans="3:13" s="23" customFormat="1" ht="20.25" customHeight="1" x14ac:dyDescent="0.25">
      <c r="C444" s="51"/>
      <c r="D444" s="25" t="s">
        <v>481</v>
      </c>
      <c r="E444" s="106"/>
      <c r="F444" s="105"/>
      <c r="G444" s="106"/>
      <c r="H444" s="108"/>
      <c r="I444" s="108"/>
      <c r="J444" s="108"/>
      <c r="K444" s="108"/>
      <c r="L444" s="107"/>
      <c r="M444" s="107"/>
    </row>
    <row r="445" spans="3:13" s="23" customFormat="1" ht="20.25" customHeight="1" x14ac:dyDescent="0.25">
      <c r="C445" s="143" t="s">
        <v>13</v>
      </c>
      <c r="D445" s="144" t="s">
        <v>14</v>
      </c>
      <c r="E445" s="106"/>
      <c r="F445" s="105"/>
      <c r="G445" s="106"/>
      <c r="H445" s="108"/>
      <c r="I445" s="108"/>
      <c r="J445" s="108"/>
      <c r="K445" s="108"/>
      <c r="L445" s="107"/>
      <c r="M445" s="107"/>
    </row>
    <row r="446" spans="3:13" s="23" customFormat="1" ht="20.25" customHeight="1" x14ac:dyDescent="0.25">
      <c r="C446" s="148"/>
      <c r="D446" s="94"/>
      <c r="E446" s="106"/>
      <c r="F446" s="105"/>
      <c r="G446" s="106"/>
      <c r="H446" s="108"/>
      <c r="I446" s="108"/>
      <c r="J446" s="108"/>
      <c r="K446" s="108"/>
      <c r="L446" s="107"/>
      <c r="M446" s="107"/>
    </row>
    <row r="447" spans="3:13" s="23" customFormat="1" ht="20.25" customHeight="1" x14ac:dyDescent="0.2">
      <c r="C447" s="85">
        <v>44194</v>
      </c>
      <c r="D447" s="152" t="s">
        <v>482</v>
      </c>
      <c r="E447" s="106" t="s">
        <v>485</v>
      </c>
      <c r="F447" s="105" t="s">
        <v>486</v>
      </c>
      <c r="G447" s="105" t="s">
        <v>486</v>
      </c>
      <c r="H447" s="151">
        <v>123522.32</v>
      </c>
      <c r="I447" s="151"/>
      <c r="J447" s="151">
        <v>0</v>
      </c>
      <c r="K447" s="151">
        <f>+H447</f>
        <v>123522.32</v>
      </c>
      <c r="L447" s="107"/>
      <c r="M447" s="150" t="s">
        <v>26</v>
      </c>
    </row>
    <row r="448" spans="3:13" s="23" customFormat="1" ht="20.25" customHeight="1" x14ac:dyDescent="0.2">
      <c r="C448" s="85">
        <v>44194</v>
      </c>
      <c r="D448" s="152" t="s">
        <v>483</v>
      </c>
      <c r="E448" s="106" t="s">
        <v>485</v>
      </c>
      <c r="F448" s="105" t="s">
        <v>486</v>
      </c>
      <c r="G448" s="106"/>
      <c r="H448" s="151">
        <v>124533.1</v>
      </c>
      <c r="I448" s="151"/>
      <c r="J448" s="151">
        <v>0</v>
      </c>
      <c r="K448" s="151">
        <f t="shared" ref="K448:K449" si="77">+H448</f>
        <v>124533.1</v>
      </c>
      <c r="L448" s="107"/>
      <c r="M448" s="150" t="s">
        <v>26</v>
      </c>
    </row>
    <row r="449" spans="3:13" s="23" customFormat="1" ht="20.25" customHeight="1" x14ac:dyDescent="0.2">
      <c r="C449" s="85">
        <v>44194</v>
      </c>
      <c r="D449" s="152" t="s">
        <v>484</v>
      </c>
      <c r="E449" s="106" t="s">
        <v>485</v>
      </c>
      <c r="F449" s="105" t="s">
        <v>486</v>
      </c>
      <c r="G449" s="106"/>
      <c r="H449" s="151">
        <v>192116.42</v>
      </c>
      <c r="I449" s="151"/>
      <c r="J449" s="151">
        <v>0</v>
      </c>
      <c r="K449" s="151">
        <f t="shared" si="77"/>
        <v>192116.42</v>
      </c>
      <c r="L449" s="107"/>
      <c r="M449" s="150" t="s">
        <v>26</v>
      </c>
    </row>
    <row r="450" spans="3:13" s="23" customFormat="1" ht="20.25" customHeight="1" x14ac:dyDescent="0.25">
      <c r="C450" s="148"/>
      <c r="D450" s="94" t="s">
        <v>16</v>
      </c>
      <c r="E450" s="106"/>
      <c r="F450" s="105"/>
      <c r="G450" s="106"/>
      <c r="H450" s="108">
        <f>SUM(H447:H449)</f>
        <v>440171.84</v>
      </c>
      <c r="I450" s="108">
        <f t="shared" ref="I450:K450" si="78">SUM(I447:I449)</f>
        <v>0</v>
      </c>
      <c r="J450" s="108">
        <f t="shared" si="78"/>
        <v>0</v>
      </c>
      <c r="K450" s="108">
        <f t="shared" si="78"/>
        <v>440171.84</v>
      </c>
      <c r="L450" s="107"/>
      <c r="M450" s="107"/>
    </row>
    <row r="451" spans="3:13" s="23" customFormat="1" ht="31.5" x14ac:dyDescent="0.25">
      <c r="C451" s="51"/>
      <c r="D451" s="25" t="s">
        <v>487</v>
      </c>
      <c r="E451" s="106"/>
      <c r="F451" s="105"/>
      <c r="G451" s="106"/>
      <c r="H451" s="108"/>
      <c r="I451" s="108"/>
      <c r="J451" s="108"/>
      <c r="K451" s="108"/>
      <c r="L451" s="107"/>
      <c r="M451" s="107"/>
    </row>
    <row r="452" spans="3:13" s="23" customFormat="1" ht="20.25" customHeight="1" x14ac:dyDescent="0.25">
      <c r="C452" s="28" t="s">
        <v>13</v>
      </c>
      <c r="D452" s="25" t="s">
        <v>14</v>
      </c>
      <c r="E452" s="106"/>
      <c r="F452" s="105"/>
      <c r="G452" s="106"/>
      <c r="H452" s="108"/>
      <c r="I452" s="108"/>
      <c r="J452" s="108"/>
      <c r="K452" s="108"/>
      <c r="L452" s="107"/>
      <c r="M452" s="107"/>
    </row>
    <row r="453" spans="3:13" s="23" customFormat="1" ht="20.25" customHeight="1" x14ac:dyDescent="0.25">
      <c r="C453" s="85">
        <v>42846</v>
      </c>
      <c r="D453" s="125" t="s">
        <v>488</v>
      </c>
      <c r="E453" s="125" t="s">
        <v>499</v>
      </c>
      <c r="F453" s="125" t="s">
        <v>500</v>
      </c>
      <c r="G453" s="38"/>
      <c r="H453" s="98">
        <v>67097.16</v>
      </c>
      <c r="I453" s="34"/>
      <c r="J453" s="31">
        <v>0</v>
      </c>
      <c r="K453" s="31">
        <f>+H453</f>
        <v>67097.16</v>
      </c>
      <c r="L453" s="39"/>
      <c r="M453" s="27" t="s">
        <v>26</v>
      </c>
    </row>
    <row r="454" spans="3:13" s="23" customFormat="1" ht="20.25" customHeight="1" x14ac:dyDescent="0.25">
      <c r="C454" s="85">
        <v>42927</v>
      </c>
      <c r="D454" s="125" t="s">
        <v>489</v>
      </c>
      <c r="E454" s="125" t="s">
        <v>499</v>
      </c>
      <c r="F454" s="125" t="s">
        <v>501</v>
      </c>
      <c r="G454" s="38"/>
      <c r="H454" s="98">
        <v>13570</v>
      </c>
      <c r="I454" s="34"/>
      <c r="J454" s="31">
        <v>0</v>
      </c>
      <c r="K454" s="31">
        <f t="shared" ref="K454:K463" si="79">+H454</f>
        <v>13570</v>
      </c>
      <c r="L454" s="39"/>
      <c r="M454" s="27" t="s">
        <v>26</v>
      </c>
    </row>
    <row r="455" spans="3:13" s="23" customFormat="1" ht="20.25" customHeight="1" x14ac:dyDescent="0.25">
      <c r="C455" s="85">
        <v>42914</v>
      </c>
      <c r="D455" s="125" t="s">
        <v>490</v>
      </c>
      <c r="E455" s="125" t="s">
        <v>499</v>
      </c>
      <c r="F455" s="125" t="s">
        <v>501</v>
      </c>
      <c r="G455" s="38"/>
      <c r="H455" s="98">
        <v>34220</v>
      </c>
      <c r="I455" s="34"/>
      <c r="J455" s="31">
        <v>0</v>
      </c>
      <c r="K455" s="31">
        <f t="shared" si="79"/>
        <v>34220</v>
      </c>
      <c r="L455" s="39"/>
      <c r="M455" s="27" t="s">
        <v>26</v>
      </c>
    </row>
    <row r="456" spans="3:13" s="23" customFormat="1" ht="20.25" customHeight="1" x14ac:dyDescent="0.25">
      <c r="C456" s="85">
        <v>42923</v>
      </c>
      <c r="D456" s="125" t="s">
        <v>491</v>
      </c>
      <c r="E456" s="125" t="s">
        <v>499</v>
      </c>
      <c r="F456" s="125" t="s">
        <v>502</v>
      </c>
      <c r="G456" s="38"/>
      <c r="H456" s="98">
        <v>34928</v>
      </c>
      <c r="I456" s="34"/>
      <c r="J456" s="31">
        <v>0</v>
      </c>
      <c r="K456" s="31">
        <f t="shared" si="79"/>
        <v>34928</v>
      </c>
      <c r="L456" s="39"/>
      <c r="M456" s="27" t="s">
        <v>26</v>
      </c>
    </row>
    <row r="457" spans="3:13" s="23" customFormat="1" ht="20.25" customHeight="1" x14ac:dyDescent="0.25">
      <c r="C457" s="85">
        <v>42916</v>
      </c>
      <c r="D457" s="125" t="s">
        <v>492</v>
      </c>
      <c r="E457" s="125" t="s">
        <v>499</v>
      </c>
      <c r="F457" s="125" t="s">
        <v>502</v>
      </c>
      <c r="G457" s="38"/>
      <c r="H457" s="98">
        <v>9204</v>
      </c>
      <c r="I457" s="34"/>
      <c r="J457" s="31">
        <v>0</v>
      </c>
      <c r="K457" s="31">
        <f t="shared" si="79"/>
        <v>9204</v>
      </c>
      <c r="L457" s="39"/>
      <c r="M457" s="27" t="s">
        <v>26</v>
      </c>
    </row>
    <row r="458" spans="3:13" s="23" customFormat="1" ht="20.25" customHeight="1" x14ac:dyDescent="0.25">
      <c r="C458" s="85">
        <v>42921</v>
      </c>
      <c r="D458" s="125" t="s">
        <v>493</v>
      </c>
      <c r="E458" s="125" t="s">
        <v>499</v>
      </c>
      <c r="F458" s="125" t="s">
        <v>502</v>
      </c>
      <c r="G458" s="38"/>
      <c r="H458" s="98">
        <v>8732</v>
      </c>
      <c r="I458" s="34"/>
      <c r="J458" s="31">
        <v>0</v>
      </c>
      <c r="K458" s="31">
        <f t="shared" si="79"/>
        <v>8732</v>
      </c>
      <c r="L458" s="39"/>
      <c r="M458" s="27" t="s">
        <v>26</v>
      </c>
    </row>
    <row r="459" spans="3:13" s="23" customFormat="1" ht="35.25" customHeight="1" x14ac:dyDescent="0.25">
      <c r="C459" s="85">
        <v>42900</v>
      </c>
      <c r="D459" s="125" t="s">
        <v>494</v>
      </c>
      <c r="E459" s="125" t="s">
        <v>499</v>
      </c>
      <c r="F459" s="125" t="s">
        <v>503</v>
      </c>
      <c r="G459" s="38"/>
      <c r="H459" s="98">
        <v>22661.9</v>
      </c>
      <c r="I459" s="34"/>
      <c r="J459" s="31">
        <v>0</v>
      </c>
      <c r="K459" s="31">
        <f t="shared" si="79"/>
        <v>22661.9</v>
      </c>
      <c r="L459" s="39"/>
      <c r="M459" s="27" t="s">
        <v>26</v>
      </c>
    </row>
    <row r="460" spans="3:13" s="23" customFormat="1" ht="35.25" customHeight="1" x14ac:dyDescent="0.25">
      <c r="C460" s="85">
        <v>42942</v>
      </c>
      <c r="D460" s="125" t="s">
        <v>495</v>
      </c>
      <c r="E460" s="125" t="s">
        <v>499</v>
      </c>
      <c r="F460" s="125" t="s">
        <v>504</v>
      </c>
      <c r="G460" s="38"/>
      <c r="H460" s="120">
        <v>41300</v>
      </c>
      <c r="I460" s="34"/>
      <c r="J460" s="31">
        <v>0</v>
      </c>
      <c r="K460" s="31">
        <f t="shared" si="79"/>
        <v>41300</v>
      </c>
      <c r="L460" s="39"/>
      <c r="M460" s="27" t="s">
        <v>26</v>
      </c>
    </row>
    <row r="461" spans="3:13" s="23" customFormat="1" ht="35.25" customHeight="1" x14ac:dyDescent="0.25">
      <c r="C461" s="85">
        <v>42909</v>
      </c>
      <c r="D461" s="125" t="s">
        <v>496</v>
      </c>
      <c r="E461" s="125" t="s">
        <v>499</v>
      </c>
      <c r="F461" s="125" t="s">
        <v>505</v>
      </c>
      <c r="G461" s="38"/>
      <c r="H461" s="120">
        <v>11021.2</v>
      </c>
      <c r="I461" s="34"/>
      <c r="J461" s="31">
        <v>0</v>
      </c>
      <c r="K461" s="31">
        <f t="shared" si="79"/>
        <v>11021.2</v>
      </c>
      <c r="L461" s="39"/>
      <c r="M461" s="27" t="s">
        <v>26</v>
      </c>
    </row>
    <row r="462" spans="3:13" s="23" customFormat="1" ht="35.25" customHeight="1" x14ac:dyDescent="0.25">
      <c r="C462" s="85">
        <v>42886</v>
      </c>
      <c r="D462" s="125" t="s">
        <v>497</v>
      </c>
      <c r="E462" s="125" t="s">
        <v>499</v>
      </c>
      <c r="F462" s="125" t="s">
        <v>506</v>
      </c>
      <c r="G462" s="38"/>
      <c r="H462" s="98">
        <v>147252.20000000001</v>
      </c>
      <c r="I462" s="34"/>
      <c r="J462" s="31">
        <v>0</v>
      </c>
      <c r="K462" s="31">
        <f t="shared" si="79"/>
        <v>147252.20000000001</v>
      </c>
      <c r="L462" s="39"/>
      <c r="M462" s="27" t="s">
        <v>26</v>
      </c>
    </row>
    <row r="463" spans="3:13" s="23" customFormat="1" ht="35.25" customHeight="1" x14ac:dyDescent="0.25">
      <c r="C463" s="85">
        <v>42895</v>
      </c>
      <c r="D463" s="125" t="s">
        <v>498</v>
      </c>
      <c r="E463" s="125" t="s">
        <v>499</v>
      </c>
      <c r="F463" s="125" t="s">
        <v>507</v>
      </c>
      <c r="G463" s="38"/>
      <c r="H463" s="98">
        <v>3953</v>
      </c>
      <c r="I463" s="34"/>
      <c r="J463" s="31">
        <v>0</v>
      </c>
      <c r="K463" s="31">
        <f t="shared" si="79"/>
        <v>3953</v>
      </c>
      <c r="L463" s="39"/>
      <c r="M463" s="27" t="s">
        <v>26</v>
      </c>
    </row>
    <row r="464" spans="3:13" s="23" customFormat="1" ht="22.5" customHeight="1" x14ac:dyDescent="0.25">
      <c r="C464" s="148"/>
      <c r="D464" s="94" t="s">
        <v>16</v>
      </c>
      <c r="E464" s="106"/>
      <c r="F464" s="105"/>
      <c r="G464" s="106"/>
      <c r="H464" s="108">
        <f>SUM(H453:H463)</f>
        <v>393939.46</v>
      </c>
      <c r="I464" s="108">
        <f t="shared" ref="I464:K464" si="80">SUM(I453:I463)</f>
        <v>0</v>
      </c>
      <c r="J464" s="108">
        <f t="shared" si="80"/>
        <v>0</v>
      </c>
      <c r="K464" s="108">
        <f t="shared" si="80"/>
        <v>393939.46</v>
      </c>
      <c r="L464" s="107"/>
      <c r="M464" s="107"/>
    </row>
    <row r="465" spans="3:13" s="23" customFormat="1" ht="35.25" customHeight="1" x14ac:dyDescent="0.25">
      <c r="C465" s="51"/>
      <c r="D465" s="25" t="s">
        <v>508</v>
      </c>
      <c r="E465" s="106"/>
      <c r="F465" s="105"/>
      <c r="G465" s="106"/>
      <c r="H465" s="108"/>
      <c r="I465" s="108"/>
      <c r="J465" s="108"/>
      <c r="K465" s="108"/>
      <c r="L465" s="107"/>
      <c r="M465" s="107"/>
    </row>
    <row r="466" spans="3:13" s="23" customFormat="1" ht="35.25" customHeight="1" x14ac:dyDescent="0.25">
      <c r="C466" s="28" t="s">
        <v>13</v>
      </c>
      <c r="D466" s="25" t="s">
        <v>14</v>
      </c>
      <c r="E466" s="106"/>
      <c r="F466" s="105"/>
      <c r="G466" s="106"/>
      <c r="H466" s="108"/>
      <c r="I466" s="108"/>
      <c r="J466" s="108"/>
      <c r="K466" s="108"/>
      <c r="L466" s="107"/>
      <c r="M466" s="107"/>
    </row>
    <row r="467" spans="3:13" s="23" customFormat="1" ht="35.25" customHeight="1" x14ac:dyDescent="0.25">
      <c r="C467" s="85">
        <v>44538</v>
      </c>
      <c r="D467" s="125" t="s">
        <v>509</v>
      </c>
      <c r="E467" s="125" t="s">
        <v>511</v>
      </c>
      <c r="F467" s="125" t="s">
        <v>39</v>
      </c>
      <c r="G467" s="38"/>
      <c r="H467" s="98">
        <v>37500.400000000001</v>
      </c>
      <c r="I467" s="34"/>
      <c r="J467" s="31">
        <v>0</v>
      </c>
      <c r="K467" s="31">
        <f>+H467</f>
        <v>37500.400000000001</v>
      </c>
      <c r="L467" s="39"/>
      <c r="M467" s="27" t="s">
        <v>26</v>
      </c>
    </row>
    <row r="468" spans="3:13" s="23" customFormat="1" ht="35.25" customHeight="1" x14ac:dyDescent="0.25">
      <c r="C468" s="85">
        <v>44538</v>
      </c>
      <c r="D468" s="125" t="s">
        <v>510</v>
      </c>
      <c r="E468" s="125" t="s">
        <v>511</v>
      </c>
      <c r="F468" s="125" t="s">
        <v>39</v>
      </c>
      <c r="G468" s="38"/>
      <c r="H468" s="98">
        <v>91804</v>
      </c>
      <c r="I468" s="34"/>
      <c r="J468" s="31">
        <v>0</v>
      </c>
      <c r="K468" s="31">
        <f>+H468</f>
        <v>91804</v>
      </c>
      <c r="L468" s="39"/>
      <c r="M468" s="27" t="s">
        <v>26</v>
      </c>
    </row>
    <row r="469" spans="3:13" s="23" customFormat="1" ht="26.25" customHeight="1" x14ac:dyDescent="0.25">
      <c r="C469" s="148"/>
      <c r="D469" s="94" t="s">
        <v>16</v>
      </c>
      <c r="E469" s="106"/>
      <c r="F469" s="105"/>
      <c r="G469" s="106"/>
      <c r="H469" s="108">
        <f>SUM(H467:H468)</f>
        <v>129304.4</v>
      </c>
      <c r="I469" s="108">
        <f t="shared" ref="I469:K469" si="81">SUM(I467:I468)</f>
        <v>0</v>
      </c>
      <c r="J469" s="108">
        <f t="shared" si="81"/>
        <v>0</v>
      </c>
      <c r="K469" s="108">
        <f t="shared" si="81"/>
        <v>129304.4</v>
      </c>
      <c r="L469" s="107"/>
      <c r="M469" s="150"/>
    </row>
    <row r="470" spans="3:13" s="23" customFormat="1" ht="26.25" customHeight="1" x14ac:dyDescent="0.25">
      <c r="C470" s="51"/>
      <c r="D470" s="25" t="s">
        <v>512</v>
      </c>
      <c r="E470" s="106"/>
      <c r="F470" s="105"/>
      <c r="G470" s="106"/>
      <c r="H470" s="108"/>
      <c r="I470" s="108"/>
      <c r="J470" s="108"/>
      <c r="K470" s="108"/>
      <c r="L470" s="107"/>
      <c r="M470" s="150"/>
    </row>
    <row r="471" spans="3:13" s="23" customFormat="1" ht="26.25" customHeight="1" x14ac:dyDescent="0.25">
      <c r="C471" s="28" t="s">
        <v>13</v>
      </c>
      <c r="D471" s="25" t="s">
        <v>14</v>
      </c>
      <c r="E471" s="106"/>
      <c r="F471" s="105"/>
      <c r="G471" s="106"/>
      <c r="H471" s="108"/>
      <c r="I471" s="108"/>
      <c r="J471" s="108"/>
      <c r="K471" s="108"/>
      <c r="L471" s="107"/>
      <c r="M471" s="150"/>
    </row>
    <row r="472" spans="3:13" s="23" customFormat="1" ht="26.25" customHeight="1" x14ac:dyDescent="0.25">
      <c r="C472" s="85">
        <v>44697</v>
      </c>
      <c r="D472" s="30" t="s">
        <v>34</v>
      </c>
      <c r="E472" s="125" t="s">
        <v>513</v>
      </c>
      <c r="F472" s="125" t="s">
        <v>514</v>
      </c>
      <c r="G472" s="38"/>
      <c r="H472" s="98">
        <v>14986</v>
      </c>
      <c r="I472" s="34"/>
      <c r="J472" s="31">
        <v>0</v>
      </c>
      <c r="K472" s="31">
        <f>+H472</f>
        <v>14986</v>
      </c>
      <c r="L472" s="39"/>
      <c r="M472" s="27" t="s">
        <v>26</v>
      </c>
    </row>
    <row r="473" spans="3:13" s="23" customFormat="1" ht="24.75" customHeight="1" x14ac:dyDescent="0.25">
      <c r="C473" s="85">
        <v>44684</v>
      </c>
      <c r="D473" s="30" t="s">
        <v>80</v>
      </c>
      <c r="E473" s="125" t="s">
        <v>513</v>
      </c>
      <c r="F473" s="125" t="s">
        <v>514</v>
      </c>
      <c r="G473" s="38"/>
      <c r="H473" s="98">
        <v>13500</v>
      </c>
      <c r="I473" s="34"/>
      <c r="J473" s="31">
        <v>0</v>
      </c>
      <c r="K473" s="31">
        <f>+H473</f>
        <v>13500</v>
      </c>
      <c r="L473" s="39"/>
      <c r="M473" s="27" t="s">
        <v>26</v>
      </c>
    </row>
    <row r="474" spans="3:13" s="23" customFormat="1" ht="23.25" customHeight="1" x14ac:dyDescent="0.25">
      <c r="C474" s="148"/>
      <c r="D474" s="94" t="s">
        <v>16</v>
      </c>
      <c r="E474" s="106"/>
      <c r="F474" s="105"/>
      <c r="G474" s="106"/>
      <c r="H474" s="108">
        <f>SUM(H472:H473)</f>
        <v>28486</v>
      </c>
      <c r="I474" s="108">
        <f t="shared" ref="I474:K474" si="82">SUM(I472:I473)</f>
        <v>0</v>
      </c>
      <c r="J474" s="108">
        <f t="shared" si="82"/>
        <v>0</v>
      </c>
      <c r="K474" s="108">
        <f t="shared" si="82"/>
        <v>28486</v>
      </c>
      <c r="L474" s="107"/>
      <c r="M474" s="150"/>
    </row>
    <row r="475" spans="3:13" s="23" customFormat="1" ht="23.25" customHeight="1" x14ac:dyDescent="0.25">
      <c r="C475" s="51"/>
      <c r="D475" s="25" t="s">
        <v>515</v>
      </c>
      <c r="E475" s="106"/>
      <c r="F475" s="105"/>
      <c r="G475" s="106"/>
      <c r="H475" s="108"/>
      <c r="I475" s="108"/>
      <c r="J475" s="108"/>
      <c r="K475" s="108"/>
      <c r="L475" s="107"/>
      <c r="M475" s="150"/>
    </row>
    <row r="476" spans="3:13" s="23" customFormat="1" ht="23.25" customHeight="1" x14ac:dyDescent="0.25">
      <c r="C476" s="28" t="s">
        <v>13</v>
      </c>
      <c r="D476" s="25" t="s">
        <v>14</v>
      </c>
      <c r="E476" s="106"/>
      <c r="F476" s="105"/>
      <c r="G476" s="106"/>
      <c r="H476" s="108"/>
      <c r="I476" s="108"/>
      <c r="J476" s="108"/>
      <c r="K476" s="108"/>
      <c r="L476" s="107"/>
      <c r="M476" s="150"/>
    </row>
    <row r="477" spans="3:13" s="23" customFormat="1" ht="23.25" customHeight="1" x14ac:dyDescent="0.25">
      <c r="C477" s="85">
        <v>42948</v>
      </c>
      <c r="D477" s="125" t="s">
        <v>516</v>
      </c>
      <c r="E477" s="125" t="s">
        <v>519</v>
      </c>
      <c r="F477" s="125" t="s">
        <v>520</v>
      </c>
      <c r="G477" s="38"/>
      <c r="H477" s="98">
        <v>8020</v>
      </c>
      <c r="I477" s="34"/>
      <c r="J477" s="31">
        <v>0</v>
      </c>
      <c r="K477" s="31">
        <f>+H477</f>
        <v>8020</v>
      </c>
      <c r="L477" s="39"/>
      <c r="M477" s="27" t="s">
        <v>26</v>
      </c>
    </row>
    <row r="478" spans="3:13" s="23" customFormat="1" ht="23.25" customHeight="1" x14ac:dyDescent="0.25">
      <c r="C478" s="85">
        <v>42948</v>
      </c>
      <c r="D478" s="125" t="s">
        <v>517</v>
      </c>
      <c r="E478" s="125" t="s">
        <v>519</v>
      </c>
      <c r="F478" s="125" t="s">
        <v>521</v>
      </c>
      <c r="G478" s="38"/>
      <c r="H478" s="98">
        <v>9676</v>
      </c>
      <c r="I478" s="34"/>
      <c r="J478" s="31">
        <v>0</v>
      </c>
      <c r="K478" s="31">
        <f>+H478</f>
        <v>9676</v>
      </c>
      <c r="L478" s="137"/>
      <c r="M478" s="27" t="s">
        <v>26</v>
      </c>
    </row>
    <row r="479" spans="3:13" s="23" customFormat="1" ht="23.25" customHeight="1" x14ac:dyDescent="0.25">
      <c r="C479" s="85">
        <v>42982</v>
      </c>
      <c r="D479" s="125" t="s">
        <v>517</v>
      </c>
      <c r="E479" s="125" t="s">
        <v>519</v>
      </c>
      <c r="F479" s="125" t="s">
        <v>522</v>
      </c>
      <c r="G479" s="38"/>
      <c r="H479" s="98">
        <v>9912</v>
      </c>
      <c r="I479" s="34"/>
      <c r="J479" s="31">
        <v>0</v>
      </c>
      <c r="K479" s="31">
        <f>+H479</f>
        <v>9912</v>
      </c>
      <c r="L479" s="39"/>
      <c r="M479" s="27" t="s">
        <v>26</v>
      </c>
    </row>
    <row r="480" spans="3:13" s="23" customFormat="1" ht="23.25" customHeight="1" x14ac:dyDescent="0.25">
      <c r="C480" s="85">
        <v>42948</v>
      </c>
      <c r="D480" s="125" t="s">
        <v>518</v>
      </c>
      <c r="E480" s="125" t="s">
        <v>519</v>
      </c>
      <c r="F480" s="125" t="s">
        <v>523</v>
      </c>
      <c r="G480" s="38"/>
      <c r="H480" s="98">
        <v>7434</v>
      </c>
      <c r="I480" s="34"/>
      <c r="J480" s="31">
        <v>0</v>
      </c>
      <c r="K480" s="31">
        <f>+H480</f>
        <v>7434</v>
      </c>
      <c r="L480" s="39"/>
      <c r="M480" s="27" t="s">
        <v>26</v>
      </c>
    </row>
    <row r="481" spans="3:13" s="23" customFormat="1" ht="23.25" customHeight="1" x14ac:dyDescent="0.25">
      <c r="C481" s="148"/>
      <c r="D481" s="94" t="s">
        <v>16</v>
      </c>
      <c r="E481" s="106"/>
      <c r="F481" s="105"/>
      <c r="G481" s="106"/>
      <c r="H481" s="108">
        <f>SUM(H477:H480)</f>
        <v>35042</v>
      </c>
      <c r="I481" s="108">
        <f t="shared" ref="I481:K481" si="83">SUM(I477:I480)</f>
        <v>0</v>
      </c>
      <c r="J481" s="108">
        <f t="shared" si="83"/>
        <v>0</v>
      </c>
      <c r="K481" s="108">
        <f t="shared" si="83"/>
        <v>35042</v>
      </c>
      <c r="L481" s="107"/>
      <c r="M481" s="107"/>
    </row>
    <row r="482" spans="3:13" s="23" customFormat="1" ht="23.25" customHeight="1" x14ac:dyDescent="0.25">
      <c r="C482" s="51"/>
      <c r="D482" s="25" t="s">
        <v>524</v>
      </c>
      <c r="E482" s="106"/>
      <c r="F482" s="105"/>
      <c r="G482" s="106"/>
      <c r="H482" s="108"/>
      <c r="I482" s="108"/>
      <c r="J482" s="108"/>
      <c r="K482" s="108"/>
      <c r="L482" s="107"/>
      <c r="M482" s="107"/>
    </row>
    <row r="483" spans="3:13" s="23" customFormat="1" ht="23.25" customHeight="1" x14ac:dyDescent="0.25">
      <c r="C483" s="28" t="s">
        <v>13</v>
      </c>
      <c r="D483" s="25" t="s">
        <v>14</v>
      </c>
      <c r="E483" s="106"/>
      <c r="F483" s="105"/>
      <c r="G483" s="106"/>
      <c r="H483" s="108"/>
      <c r="I483" s="108"/>
      <c r="J483" s="108"/>
      <c r="K483" s="108"/>
      <c r="L483" s="107"/>
      <c r="M483" s="107"/>
    </row>
    <row r="484" spans="3:13" s="23" customFormat="1" ht="23.25" customHeight="1" x14ac:dyDescent="0.25">
      <c r="C484" s="101">
        <v>43446</v>
      </c>
      <c r="D484" s="127" t="s">
        <v>510</v>
      </c>
      <c r="E484" s="127" t="s">
        <v>525</v>
      </c>
      <c r="F484" s="127" t="s">
        <v>526</v>
      </c>
      <c r="G484" s="38"/>
      <c r="H484" s="87">
        <v>74930</v>
      </c>
      <c r="I484" s="34"/>
      <c r="J484" s="31">
        <v>0</v>
      </c>
      <c r="K484" s="31">
        <f>+H484</f>
        <v>74930</v>
      </c>
      <c r="L484" s="39"/>
      <c r="M484" s="27" t="s">
        <v>26</v>
      </c>
    </row>
    <row r="485" spans="3:13" s="23" customFormat="1" ht="23.25" customHeight="1" x14ac:dyDescent="0.25">
      <c r="C485" s="51"/>
      <c r="D485" s="25" t="s">
        <v>16</v>
      </c>
      <c r="E485" s="38"/>
      <c r="F485" s="30"/>
      <c r="G485" s="38"/>
      <c r="H485" s="34">
        <f>SUM(H484)</f>
        <v>74930</v>
      </c>
      <c r="I485" s="34">
        <f t="shared" ref="I485:K485" si="84">SUM(I484)</f>
        <v>0</v>
      </c>
      <c r="J485" s="34">
        <f t="shared" si="84"/>
        <v>0</v>
      </c>
      <c r="K485" s="34">
        <f t="shared" si="84"/>
        <v>74930</v>
      </c>
      <c r="L485" s="39"/>
      <c r="M485" s="27"/>
    </row>
    <row r="486" spans="3:13" s="23" customFormat="1" ht="23.25" customHeight="1" x14ac:dyDescent="0.25">
      <c r="C486" s="51"/>
      <c r="D486" s="25" t="s">
        <v>527</v>
      </c>
      <c r="E486" s="106"/>
      <c r="F486" s="105"/>
      <c r="G486" s="106"/>
      <c r="H486" s="108"/>
      <c r="I486" s="108"/>
      <c r="J486" s="108"/>
      <c r="K486" s="108"/>
      <c r="L486" s="107"/>
      <c r="M486" s="150"/>
    </row>
    <row r="487" spans="3:13" s="23" customFormat="1" ht="23.25" customHeight="1" x14ac:dyDescent="0.25">
      <c r="C487" s="28" t="s">
        <v>13</v>
      </c>
      <c r="D487" s="25" t="s">
        <v>14</v>
      </c>
      <c r="E487" s="106"/>
      <c r="F487" s="105"/>
      <c r="G487" s="106"/>
      <c r="H487" s="108"/>
      <c r="I487" s="108"/>
      <c r="J487" s="108"/>
      <c r="K487" s="108"/>
      <c r="L487" s="107"/>
      <c r="M487" s="150"/>
    </row>
    <row r="488" spans="3:13" s="23" customFormat="1" ht="23.25" customHeight="1" x14ac:dyDescent="0.25">
      <c r="C488" s="153">
        <v>40773</v>
      </c>
      <c r="D488" s="154" t="s">
        <v>528</v>
      </c>
      <c r="E488" s="155" t="s">
        <v>529</v>
      </c>
      <c r="F488" s="155" t="s">
        <v>530</v>
      </c>
      <c r="G488" s="38"/>
      <c r="H488" s="31">
        <v>64800</v>
      </c>
      <c r="I488" s="31"/>
      <c r="J488" s="31">
        <v>0</v>
      </c>
      <c r="K488" s="31">
        <f>+H488</f>
        <v>64800</v>
      </c>
      <c r="L488" s="39"/>
      <c r="M488" s="27" t="s">
        <v>26</v>
      </c>
    </row>
    <row r="489" spans="3:13" s="23" customFormat="1" ht="22.5" customHeight="1" x14ac:dyDescent="0.25">
      <c r="C489" s="51"/>
      <c r="D489" s="25" t="s">
        <v>16</v>
      </c>
      <c r="E489" s="38"/>
      <c r="F489" s="30"/>
      <c r="G489" s="38"/>
      <c r="H489" s="34">
        <f>SUM(H488)</f>
        <v>64800</v>
      </c>
      <c r="I489" s="34">
        <f t="shared" ref="I489:K489" si="85">SUM(I488)</f>
        <v>0</v>
      </c>
      <c r="J489" s="34">
        <f t="shared" si="85"/>
        <v>0</v>
      </c>
      <c r="K489" s="34">
        <f t="shared" si="85"/>
        <v>64800</v>
      </c>
      <c r="L489" s="107"/>
      <c r="M489" s="107"/>
    </row>
    <row r="490" spans="3:13" s="23" customFormat="1" ht="47.25" customHeight="1" x14ac:dyDescent="0.25">
      <c r="C490" s="51"/>
      <c r="D490" s="25" t="s">
        <v>70</v>
      </c>
      <c r="E490" s="38"/>
      <c r="F490" s="30"/>
      <c r="G490" s="38"/>
      <c r="H490" s="41"/>
      <c r="I490" s="39"/>
      <c r="J490" s="34"/>
      <c r="K490" s="33"/>
      <c r="L490" s="39"/>
      <c r="M490" s="39"/>
    </row>
    <row r="491" spans="3:13" s="23" customFormat="1" ht="35.25" customHeight="1" x14ac:dyDescent="0.2">
      <c r="C491" s="28" t="s">
        <v>13</v>
      </c>
      <c r="D491" s="25" t="s">
        <v>14</v>
      </c>
      <c r="E491" s="38"/>
      <c r="F491" s="30"/>
      <c r="G491" s="38"/>
      <c r="H491" s="41"/>
      <c r="I491" s="39"/>
      <c r="J491" s="35"/>
      <c r="K491" s="33"/>
      <c r="L491" s="39"/>
      <c r="M491" s="39"/>
    </row>
    <row r="492" spans="3:13" s="23" customFormat="1" ht="20.25" customHeight="1" x14ac:dyDescent="0.2">
      <c r="C492" s="29">
        <v>44670</v>
      </c>
      <c r="D492" s="30" t="s">
        <v>107</v>
      </c>
      <c r="E492" s="30" t="s">
        <v>71</v>
      </c>
      <c r="F492" s="30" t="s">
        <v>32</v>
      </c>
      <c r="G492" s="38"/>
      <c r="H492" s="31">
        <v>26739.97</v>
      </c>
      <c r="I492" s="39"/>
      <c r="J492" s="31">
        <v>26739.97</v>
      </c>
      <c r="K492" s="33">
        <v>0</v>
      </c>
      <c r="L492" s="27">
        <v>44691</v>
      </c>
      <c r="M492" s="27" t="s">
        <v>15</v>
      </c>
    </row>
    <row r="493" spans="3:13" s="23" customFormat="1" ht="20.25" customHeight="1" x14ac:dyDescent="0.2">
      <c r="C493" s="29">
        <v>44670</v>
      </c>
      <c r="D493" s="30" t="s">
        <v>108</v>
      </c>
      <c r="E493" s="30" t="s">
        <v>71</v>
      </c>
      <c r="F493" s="30" t="s">
        <v>32</v>
      </c>
      <c r="G493" s="38"/>
      <c r="H493" s="31">
        <v>25602.93</v>
      </c>
      <c r="I493" s="39"/>
      <c r="J493" s="31">
        <v>25602.93</v>
      </c>
      <c r="K493" s="33">
        <v>0</v>
      </c>
      <c r="L493" s="27">
        <v>44691</v>
      </c>
      <c r="M493" s="27" t="s">
        <v>15</v>
      </c>
    </row>
    <row r="494" spans="3:13" s="23" customFormat="1" ht="27" customHeight="1" x14ac:dyDescent="0.2">
      <c r="C494" s="29">
        <v>44670</v>
      </c>
      <c r="D494" s="30" t="s">
        <v>109</v>
      </c>
      <c r="E494" s="30" t="s">
        <v>71</v>
      </c>
      <c r="F494" s="30" t="s">
        <v>32</v>
      </c>
      <c r="G494" s="38"/>
      <c r="H494" s="31">
        <v>21051.19</v>
      </c>
      <c r="I494" s="39"/>
      <c r="J494" s="31">
        <v>21051.19</v>
      </c>
      <c r="K494" s="33">
        <v>0</v>
      </c>
      <c r="L494" s="27">
        <v>44691</v>
      </c>
      <c r="M494" s="27" t="s">
        <v>15</v>
      </c>
    </row>
    <row r="495" spans="3:13" s="23" customFormat="1" ht="20.25" customHeight="1" x14ac:dyDescent="0.2">
      <c r="C495" s="29">
        <v>44671</v>
      </c>
      <c r="D495" s="30" t="s">
        <v>110</v>
      </c>
      <c r="E495" s="30" t="s">
        <v>71</v>
      </c>
      <c r="F495" s="30" t="s">
        <v>32</v>
      </c>
      <c r="G495" s="38"/>
      <c r="H495" s="31">
        <v>17631.09</v>
      </c>
      <c r="I495" s="39"/>
      <c r="J495" s="31">
        <v>17631.09</v>
      </c>
      <c r="K495" s="33">
        <v>0</v>
      </c>
      <c r="L495" s="27">
        <v>44691</v>
      </c>
      <c r="M495" s="27" t="s">
        <v>15</v>
      </c>
    </row>
    <row r="496" spans="3:13" s="23" customFormat="1" ht="20.25" customHeight="1" x14ac:dyDescent="0.2">
      <c r="C496" s="29">
        <v>44671</v>
      </c>
      <c r="D496" s="30" t="s">
        <v>111</v>
      </c>
      <c r="E496" s="30" t="s">
        <v>71</v>
      </c>
      <c r="F496" s="30" t="s">
        <v>32</v>
      </c>
      <c r="G496" s="38"/>
      <c r="H496" s="31">
        <v>12799.45</v>
      </c>
      <c r="I496" s="39"/>
      <c r="J496" s="31">
        <v>12799.45</v>
      </c>
      <c r="K496" s="33">
        <v>0</v>
      </c>
      <c r="L496" s="27">
        <v>44691</v>
      </c>
      <c r="M496" s="27" t="s">
        <v>15</v>
      </c>
    </row>
    <row r="497" spans="3:13" s="23" customFormat="1" ht="20.25" customHeight="1" x14ac:dyDescent="0.2">
      <c r="C497" s="29">
        <v>44672</v>
      </c>
      <c r="D497" s="30" t="s">
        <v>112</v>
      </c>
      <c r="E497" s="30" t="s">
        <v>71</v>
      </c>
      <c r="F497" s="30" t="s">
        <v>32</v>
      </c>
      <c r="G497" s="38"/>
      <c r="H497" s="31">
        <v>15093.83</v>
      </c>
      <c r="I497" s="39"/>
      <c r="J497" s="31">
        <v>15093.83</v>
      </c>
      <c r="K497" s="33">
        <v>0</v>
      </c>
      <c r="L497" s="27">
        <v>44691</v>
      </c>
      <c r="M497" s="27" t="s">
        <v>15</v>
      </c>
    </row>
    <row r="498" spans="3:13" s="23" customFormat="1" ht="20.25" customHeight="1" x14ac:dyDescent="0.2">
      <c r="C498" s="29">
        <v>44672</v>
      </c>
      <c r="D498" s="30" t="s">
        <v>113</v>
      </c>
      <c r="E498" s="30" t="s">
        <v>71</v>
      </c>
      <c r="F498" s="30" t="s">
        <v>32</v>
      </c>
      <c r="G498" s="38"/>
      <c r="H498" s="31">
        <v>11522.56</v>
      </c>
      <c r="I498" s="39"/>
      <c r="J498" s="31">
        <v>11522.56</v>
      </c>
      <c r="K498" s="33">
        <v>0</v>
      </c>
      <c r="L498" s="27">
        <v>44691</v>
      </c>
      <c r="M498" s="27" t="s">
        <v>15</v>
      </c>
    </row>
    <row r="499" spans="3:13" s="23" customFormat="1" ht="20.25" customHeight="1" x14ac:dyDescent="0.2">
      <c r="C499" s="29">
        <v>44672</v>
      </c>
      <c r="D499" s="30" t="s">
        <v>114</v>
      </c>
      <c r="E499" s="30" t="s">
        <v>71</v>
      </c>
      <c r="F499" s="30" t="s">
        <v>32</v>
      </c>
      <c r="G499" s="38"/>
      <c r="H499" s="31">
        <v>17367.740000000002</v>
      </c>
      <c r="I499" s="39"/>
      <c r="J499" s="31">
        <v>17367.740000000002</v>
      </c>
      <c r="K499" s="33">
        <v>0</v>
      </c>
      <c r="L499" s="27">
        <v>44699</v>
      </c>
      <c r="M499" s="27" t="s">
        <v>15</v>
      </c>
    </row>
    <row r="500" spans="3:13" s="23" customFormat="1" ht="20.25" customHeight="1" x14ac:dyDescent="0.2">
      <c r="C500" s="29">
        <v>44673</v>
      </c>
      <c r="D500" s="30" t="s">
        <v>115</v>
      </c>
      <c r="E500" s="30" t="s">
        <v>71</v>
      </c>
      <c r="F500" s="30" t="s">
        <v>32</v>
      </c>
      <c r="G500" s="38"/>
      <c r="H500" s="31">
        <v>11163.56</v>
      </c>
      <c r="I500" s="39"/>
      <c r="J500" s="31">
        <v>11163.56</v>
      </c>
      <c r="K500" s="33">
        <v>0</v>
      </c>
      <c r="L500" s="27">
        <v>44699</v>
      </c>
      <c r="M500" s="27" t="s">
        <v>15</v>
      </c>
    </row>
    <row r="501" spans="3:13" s="23" customFormat="1" ht="20.25" customHeight="1" x14ac:dyDescent="0.2">
      <c r="C501" s="29">
        <v>44677</v>
      </c>
      <c r="D501" s="30" t="s">
        <v>116</v>
      </c>
      <c r="E501" s="30" t="s">
        <v>71</v>
      </c>
      <c r="F501" s="30" t="s">
        <v>32</v>
      </c>
      <c r="G501" s="38"/>
      <c r="H501" s="31">
        <v>13226.21</v>
      </c>
      <c r="I501" s="39"/>
      <c r="J501" s="31">
        <v>13226.21</v>
      </c>
      <c r="K501" s="33">
        <v>0</v>
      </c>
      <c r="L501" s="27">
        <v>44699</v>
      </c>
      <c r="M501" s="27" t="s">
        <v>15</v>
      </c>
    </row>
    <row r="502" spans="3:13" s="23" customFormat="1" ht="20.25" customHeight="1" x14ac:dyDescent="0.2">
      <c r="C502" s="29">
        <v>44677</v>
      </c>
      <c r="D502" s="30" t="s">
        <v>117</v>
      </c>
      <c r="E502" s="30" t="s">
        <v>71</v>
      </c>
      <c r="F502" s="30" t="s">
        <v>32</v>
      </c>
      <c r="G502" s="38"/>
      <c r="H502" s="31">
        <v>19031.34</v>
      </c>
      <c r="I502" s="39"/>
      <c r="J502" s="31">
        <v>19031.34</v>
      </c>
      <c r="K502" s="33">
        <v>0</v>
      </c>
      <c r="L502" s="27">
        <v>44699</v>
      </c>
      <c r="M502" s="27" t="s">
        <v>15</v>
      </c>
    </row>
    <row r="503" spans="3:13" s="23" customFormat="1" ht="20.25" customHeight="1" x14ac:dyDescent="0.2">
      <c r="C503" s="29">
        <v>44678</v>
      </c>
      <c r="D503" s="30" t="s">
        <v>118</v>
      </c>
      <c r="E503" s="30" t="s">
        <v>71</v>
      </c>
      <c r="F503" s="30" t="s">
        <v>32</v>
      </c>
      <c r="G503" s="38"/>
      <c r="H503" s="31">
        <v>17555.59</v>
      </c>
      <c r="I503" s="39"/>
      <c r="J503" s="31">
        <v>17555.59</v>
      </c>
      <c r="K503" s="33">
        <v>0</v>
      </c>
      <c r="L503" s="27">
        <v>44699</v>
      </c>
      <c r="M503" s="27" t="s">
        <v>15</v>
      </c>
    </row>
    <row r="504" spans="3:13" s="23" customFormat="1" ht="20.25" customHeight="1" x14ac:dyDescent="0.2">
      <c r="C504" s="29">
        <v>44685</v>
      </c>
      <c r="D504" s="30" t="s">
        <v>119</v>
      </c>
      <c r="E504" s="30" t="s">
        <v>71</v>
      </c>
      <c r="F504" s="30" t="s">
        <v>32</v>
      </c>
      <c r="G504" s="38"/>
      <c r="H504" s="31">
        <v>10014.65</v>
      </c>
      <c r="I504" s="39"/>
      <c r="J504" s="31">
        <v>10014.65</v>
      </c>
      <c r="K504" s="33">
        <v>0</v>
      </c>
      <c r="L504" s="27">
        <v>44700</v>
      </c>
      <c r="M504" s="27" t="s">
        <v>15</v>
      </c>
    </row>
    <row r="505" spans="3:13" s="23" customFormat="1" ht="20.25" customHeight="1" x14ac:dyDescent="0.2">
      <c r="C505" s="29">
        <v>44685</v>
      </c>
      <c r="D505" s="30" t="s">
        <v>120</v>
      </c>
      <c r="E505" s="30" t="s">
        <v>71</v>
      </c>
      <c r="F505" s="30" t="s">
        <v>32</v>
      </c>
      <c r="G505" s="38"/>
      <c r="H505" s="31">
        <v>14677.54</v>
      </c>
      <c r="I505" s="39"/>
      <c r="J505" s="31">
        <v>14677.54</v>
      </c>
      <c r="K505" s="33">
        <v>0</v>
      </c>
      <c r="L505" s="27">
        <v>44700</v>
      </c>
      <c r="M505" s="27" t="s">
        <v>15</v>
      </c>
    </row>
    <row r="506" spans="3:13" s="23" customFormat="1" ht="20.25" customHeight="1" x14ac:dyDescent="0.2">
      <c r="C506" s="29">
        <v>44686</v>
      </c>
      <c r="D506" s="30" t="s">
        <v>121</v>
      </c>
      <c r="E506" s="30" t="s">
        <v>71</v>
      </c>
      <c r="F506" s="30" t="s">
        <v>32</v>
      </c>
      <c r="G506" s="38"/>
      <c r="H506" s="31">
        <v>15843.79</v>
      </c>
      <c r="I506" s="39"/>
      <c r="J506" s="31">
        <v>15843.79</v>
      </c>
      <c r="K506" s="33">
        <v>0</v>
      </c>
      <c r="L506" s="27">
        <v>44700</v>
      </c>
      <c r="M506" s="27" t="s">
        <v>15</v>
      </c>
    </row>
    <row r="507" spans="3:13" s="23" customFormat="1" ht="20.25" customHeight="1" x14ac:dyDescent="0.2">
      <c r="C507" s="29">
        <v>44686</v>
      </c>
      <c r="D507" s="30" t="s">
        <v>122</v>
      </c>
      <c r="E507" s="30" t="s">
        <v>71</v>
      </c>
      <c r="F507" s="30" t="s">
        <v>32</v>
      </c>
      <c r="G507" s="38"/>
      <c r="H507" s="31">
        <v>15532.76</v>
      </c>
      <c r="I507" s="39"/>
      <c r="J507" s="31">
        <v>15532.76</v>
      </c>
      <c r="K507" s="33">
        <v>0</v>
      </c>
      <c r="L507" s="27">
        <v>44700</v>
      </c>
      <c r="M507" s="27" t="s">
        <v>15</v>
      </c>
    </row>
    <row r="508" spans="3:13" s="23" customFormat="1" ht="20.25" customHeight="1" x14ac:dyDescent="0.2">
      <c r="C508" s="29">
        <v>44686</v>
      </c>
      <c r="D508" s="30" t="s">
        <v>123</v>
      </c>
      <c r="E508" s="30" t="s">
        <v>71</v>
      </c>
      <c r="F508" s="30" t="s">
        <v>32</v>
      </c>
      <c r="G508" s="38"/>
      <c r="H508" s="31">
        <v>2206.58</v>
      </c>
      <c r="I508" s="39"/>
      <c r="J508" s="31">
        <v>0</v>
      </c>
      <c r="K508" s="31">
        <f>+H508-J508</f>
        <v>2206.58</v>
      </c>
      <c r="L508" s="27"/>
      <c r="M508" s="27" t="s">
        <v>26</v>
      </c>
    </row>
    <row r="509" spans="3:13" s="23" customFormat="1" ht="18" customHeight="1" x14ac:dyDescent="0.2">
      <c r="C509" s="51"/>
      <c r="D509" s="25" t="s">
        <v>16</v>
      </c>
      <c r="E509" s="38"/>
      <c r="F509" s="30"/>
      <c r="G509" s="38"/>
      <c r="H509" s="37">
        <f>SUM(H492:H508)</f>
        <v>267060.77999999997</v>
      </c>
      <c r="I509" s="37">
        <f t="shared" ref="I509:K509" si="86">SUM(I492:I508)</f>
        <v>0</v>
      </c>
      <c r="J509" s="37">
        <f t="shared" si="86"/>
        <v>264854.19999999995</v>
      </c>
      <c r="K509" s="37">
        <f t="shared" si="86"/>
        <v>2206.58</v>
      </c>
      <c r="L509" s="39"/>
      <c r="M509" s="39"/>
    </row>
    <row r="510" spans="3:13" s="23" customFormat="1" ht="28.5" customHeight="1" x14ac:dyDescent="0.25">
      <c r="C510" s="51"/>
      <c r="D510" s="25" t="s">
        <v>531</v>
      </c>
      <c r="E510" s="38"/>
      <c r="F510" s="30"/>
      <c r="G510" s="38"/>
      <c r="H510" s="37"/>
      <c r="I510" s="39"/>
      <c r="J510" s="37"/>
      <c r="K510" s="34"/>
      <c r="L510" s="39"/>
      <c r="M510" s="39"/>
    </row>
    <row r="511" spans="3:13" s="23" customFormat="1" ht="18" customHeight="1" x14ac:dyDescent="0.25">
      <c r="C511" s="28" t="s">
        <v>13</v>
      </c>
      <c r="D511" s="25" t="s">
        <v>14</v>
      </c>
      <c r="E511" s="38"/>
      <c r="F511" s="30"/>
      <c r="G511" s="38"/>
      <c r="H511" s="37"/>
      <c r="I511" s="39"/>
      <c r="J511" s="37"/>
      <c r="K511" s="34"/>
      <c r="L511" s="39"/>
      <c r="M511" s="39"/>
    </row>
    <row r="512" spans="3:13" s="23" customFormat="1" ht="18" customHeight="1" x14ac:dyDescent="0.2">
      <c r="C512" s="85">
        <v>41641</v>
      </c>
      <c r="D512" s="125" t="s">
        <v>532</v>
      </c>
      <c r="E512" s="125" t="s">
        <v>538</v>
      </c>
      <c r="F512" s="125" t="s">
        <v>539</v>
      </c>
      <c r="G512" s="38"/>
      <c r="H512" s="156">
        <v>20700</v>
      </c>
      <c r="I512" s="39"/>
      <c r="J512" s="41">
        <v>0</v>
      </c>
      <c r="K512" s="31">
        <f>+H512</f>
        <v>20700</v>
      </c>
      <c r="L512" s="39"/>
      <c r="M512" s="27" t="s">
        <v>26</v>
      </c>
    </row>
    <row r="513" spans="3:13" s="23" customFormat="1" ht="18" customHeight="1" x14ac:dyDescent="0.2">
      <c r="C513" s="85">
        <v>41656</v>
      </c>
      <c r="D513" s="125" t="s">
        <v>533</v>
      </c>
      <c r="E513" s="125" t="s">
        <v>538</v>
      </c>
      <c r="F513" s="125" t="s">
        <v>539</v>
      </c>
      <c r="G513" s="38"/>
      <c r="H513" s="98">
        <v>9000</v>
      </c>
      <c r="I513" s="39"/>
      <c r="J513" s="41">
        <v>0</v>
      </c>
      <c r="K513" s="31">
        <f>+H513</f>
        <v>9000</v>
      </c>
      <c r="L513" s="39"/>
      <c r="M513" s="27" t="s">
        <v>26</v>
      </c>
    </row>
    <row r="514" spans="3:13" s="23" customFormat="1" ht="18" customHeight="1" x14ac:dyDescent="0.2">
      <c r="C514" s="85">
        <v>41873</v>
      </c>
      <c r="D514" s="125" t="s">
        <v>534</v>
      </c>
      <c r="E514" s="125" t="s">
        <v>538</v>
      </c>
      <c r="F514" s="125" t="s">
        <v>539</v>
      </c>
      <c r="G514" s="38"/>
      <c r="H514" s="98">
        <v>13200</v>
      </c>
      <c r="I514" s="39"/>
      <c r="J514" s="41">
        <v>0</v>
      </c>
      <c r="K514" s="31">
        <f>+H514</f>
        <v>13200</v>
      </c>
      <c r="L514" s="39"/>
      <c r="M514" s="27" t="s">
        <v>26</v>
      </c>
    </row>
    <row r="515" spans="3:13" s="23" customFormat="1" ht="18" customHeight="1" x14ac:dyDescent="0.2">
      <c r="C515" s="85" t="s">
        <v>535</v>
      </c>
      <c r="D515" s="125" t="s">
        <v>536</v>
      </c>
      <c r="E515" s="125" t="s">
        <v>538</v>
      </c>
      <c r="F515" s="125" t="s">
        <v>539</v>
      </c>
      <c r="G515" s="38"/>
      <c r="H515" s="98">
        <v>4500</v>
      </c>
      <c r="I515" s="39"/>
      <c r="J515" s="41">
        <v>0</v>
      </c>
      <c r="K515" s="31">
        <f>+H515</f>
        <v>4500</v>
      </c>
      <c r="L515" s="39"/>
      <c r="M515" s="27" t="s">
        <v>26</v>
      </c>
    </row>
    <row r="516" spans="3:13" s="23" customFormat="1" ht="18" customHeight="1" x14ac:dyDescent="0.2">
      <c r="C516" s="85">
        <v>44103</v>
      </c>
      <c r="D516" s="125" t="s">
        <v>537</v>
      </c>
      <c r="E516" s="125" t="s">
        <v>538</v>
      </c>
      <c r="F516" s="125" t="s">
        <v>539</v>
      </c>
      <c r="G516" s="38"/>
      <c r="H516" s="98">
        <v>10200</v>
      </c>
      <c r="I516" s="39"/>
      <c r="J516" s="41">
        <v>0</v>
      </c>
      <c r="K516" s="31">
        <f>+H516</f>
        <v>10200</v>
      </c>
      <c r="L516" s="39"/>
      <c r="M516" s="27" t="s">
        <v>26</v>
      </c>
    </row>
    <row r="517" spans="3:13" s="23" customFormat="1" ht="18" customHeight="1" x14ac:dyDescent="0.2">
      <c r="C517" s="51"/>
      <c r="D517" s="25" t="s">
        <v>16</v>
      </c>
      <c r="E517" s="38"/>
      <c r="F517" s="30"/>
      <c r="G517" s="38"/>
      <c r="H517" s="37">
        <f>SUM(H512:H516)</f>
        <v>57600</v>
      </c>
      <c r="I517" s="37">
        <f t="shared" ref="I517:K517" si="87">SUM(I512:I516)</f>
        <v>0</v>
      </c>
      <c r="J517" s="37">
        <f t="shared" si="87"/>
        <v>0</v>
      </c>
      <c r="K517" s="37">
        <f t="shared" si="87"/>
        <v>57600</v>
      </c>
      <c r="L517" s="39"/>
      <c r="M517" s="39"/>
    </row>
    <row r="518" spans="3:13" s="23" customFormat="1" ht="30.75" customHeight="1" x14ac:dyDescent="0.25">
      <c r="C518" s="51"/>
      <c r="D518" s="25" t="s">
        <v>144</v>
      </c>
      <c r="E518" s="38"/>
      <c r="F518" s="30"/>
      <c r="G518" s="38"/>
      <c r="H518" s="37"/>
      <c r="I518" s="39"/>
      <c r="J518" s="37"/>
      <c r="K518" s="34"/>
      <c r="L518" s="39"/>
      <c r="M518" s="39"/>
    </row>
    <row r="519" spans="3:13" s="23" customFormat="1" ht="18" customHeight="1" x14ac:dyDescent="0.25">
      <c r="C519" s="28" t="s">
        <v>13</v>
      </c>
      <c r="D519" s="25" t="s">
        <v>14</v>
      </c>
      <c r="E519" s="38"/>
      <c r="F519" s="30"/>
      <c r="G519" s="38"/>
      <c r="H519" s="37"/>
      <c r="I519" s="39"/>
      <c r="J519" s="37"/>
      <c r="K519" s="34"/>
      <c r="L519" s="39"/>
      <c r="M519" s="39"/>
    </row>
    <row r="520" spans="3:13" s="23" customFormat="1" ht="18" customHeight="1" x14ac:dyDescent="0.25">
      <c r="C520" s="52">
        <v>44664</v>
      </c>
      <c r="D520" s="47" t="s">
        <v>145</v>
      </c>
      <c r="E520" s="38" t="s">
        <v>148</v>
      </c>
      <c r="F520" s="30" t="s">
        <v>149</v>
      </c>
      <c r="G520" s="38"/>
      <c r="H520" s="41">
        <v>9714.1299999999992</v>
      </c>
      <c r="I520" s="39"/>
      <c r="J520" s="41">
        <v>9714.1299999999992</v>
      </c>
      <c r="K520" s="34">
        <v>0</v>
      </c>
      <c r="L520" s="27">
        <v>44692</v>
      </c>
      <c r="M520" s="27" t="s">
        <v>15</v>
      </c>
    </row>
    <row r="521" spans="3:13" s="23" customFormat="1" ht="18" customHeight="1" x14ac:dyDescent="0.2">
      <c r="C521" s="52">
        <v>44677</v>
      </c>
      <c r="D521" s="47" t="s">
        <v>146</v>
      </c>
      <c r="E521" s="38" t="s">
        <v>148</v>
      </c>
      <c r="F521" s="30" t="s">
        <v>149</v>
      </c>
      <c r="G521" s="38"/>
      <c r="H521" s="41">
        <v>3084125.55</v>
      </c>
      <c r="I521" s="39"/>
      <c r="J521" s="37">
        <v>0</v>
      </c>
      <c r="K521" s="41">
        <v>3084125.55</v>
      </c>
      <c r="L521" s="39"/>
      <c r="M521" s="27" t="s">
        <v>26</v>
      </c>
    </row>
    <row r="522" spans="3:13" s="23" customFormat="1" ht="18" customHeight="1" x14ac:dyDescent="0.2">
      <c r="C522" s="52">
        <v>44677</v>
      </c>
      <c r="D522" s="47" t="s">
        <v>147</v>
      </c>
      <c r="E522" s="38" t="s">
        <v>148</v>
      </c>
      <c r="F522" s="30" t="s">
        <v>149</v>
      </c>
      <c r="G522" s="38"/>
      <c r="H522" s="41">
        <v>76676</v>
      </c>
      <c r="I522" s="39"/>
      <c r="J522" s="37">
        <v>0</v>
      </c>
      <c r="K522" s="41">
        <v>76676</v>
      </c>
      <c r="L522" s="39"/>
      <c r="M522" s="27" t="s">
        <v>26</v>
      </c>
    </row>
    <row r="523" spans="3:13" s="23" customFormat="1" ht="18" customHeight="1" x14ac:dyDescent="0.2">
      <c r="C523" s="51"/>
      <c r="D523" s="25" t="s">
        <v>16</v>
      </c>
      <c r="E523" s="38"/>
      <c r="F523" s="30"/>
      <c r="G523" s="38"/>
      <c r="H523" s="37">
        <f>SUM(H520:H522)</f>
        <v>3170515.6799999997</v>
      </c>
      <c r="I523" s="37">
        <f t="shared" ref="I523:K523" si="88">SUM(I520:I522)</f>
        <v>0</v>
      </c>
      <c r="J523" s="37">
        <f t="shared" si="88"/>
        <v>9714.1299999999992</v>
      </c>
      <c r="K523" s="37">
        <f t="shared" si="88"/>
        <v>3160801.55</v>
      </c>
      <c r="L523" s="39"/>
      <c r="M523" s="39"/>
    </row>
    <row r="524" spans="3:13" s="23" customFormat="1" ht="31.5" x14ac:dyDescent="0.2">
      <c r="C524" s="51"/>
      <c r="D524" s="25" t="s">
        <v>540</v>
      </c>
      <c r="E524" s="38"/>
      <c r="F524" s="30"/>
      <c r="G524" s="38"/>
      <c r="H524" s="37"/>
      <c r="I524" s="37"/>
      <c r="J524" s="37"/>
      <c r="K524" s="37"/>
      <c r="L524" s="39"/>
      <c r="M524" s="39"/>
    </row>
    <row r="525" spans="3:13" s="23" customFormat="1" ht="18" customHeight="1" x14ac:dyDescent="0.2">
      <c r="C525" s="28" t="s">
        <v>13</v>
      </c>
      <c r="D525" s="25" t="s">
        <v>14</v>
      </c>
      <c r="E525" s="38"/>
      <c r="F525" s="30"/>
      <c r="G525" s="38"/>
      <c r="H525" s="37"/>
      <c r="I525" s="37"/>
      <c r="J525" s="37"/>
      <c r="K525" s="37"/>
      <c r="L525" s="39"/>
      <c r="M525" s="39"/>
    </row>
    <row r="526" spans="3:13" s="23" customFormat="1" ht="18" customHeight="1" x14ac:dyDescent="0.2">
      <c r="C526" s="85">
        <v>44650</v>
      </c>
      <c r="D526" s="30" t="s">
        <v>541</v>
      </c>
      <c r="E526" s="125" t="s">
        <v>544</v>
      </c>
      <c r="F526" s="125" t="s">
        <v>545</v>
      </c>
      <c r="G526" s="38"/>
      <c r="H526" s="98">
        <v>300000</v>
      </c>
      <c r="I526" s="37"/>
      <c r="J526" s="41">
        <v>0</v>
      </c>
      <c r="K526" s="41">
        <f>+H526</f>
        <v>300000</v>
      </c>
      <c r="L526" s="39"/>
      <c r="M526" s="39" t="s">
        <v>26</v>
      </c>
    </row>
    <row r="527" spans="3:13" s="23" customFormat="1" ht="18" customHeight="1" x14ac:dyDescent="0.2">
      <c r="C527" s="85">
        <v>44652</v>
      </c>
      <c r="D527" s="30" t="s">
        <v>542</v>
      </c>
      <c r="E527" s="125" t="s">
        <v>544</v>
      </c>
      <c r="F527" s="125" t="s">
        <v>545</v>
      </c>
      <c r="G527" s="38"/>
      <c r="H527" s="98">
        <v>86000</v>
      </c>
      <c r="I527" s="37"/>
      <c r="J527" s="41">
        <v>0</v>
      </c>
      <c r="K527" s="41">
        <f>+H527</f>
        <v>86000</v>
      </c>
      <c r="L527" s="39"/>
      <c r="M527" s="39" t="s">
        <v>26</v>
      </c>
    </row>
    <row r="528" spans="3:13" s="23" customFormat="1" ht="18" customHeight="1" x14ac:dyDescent="0.2">
      <c r="C528" s="85">
        <v>44652</v>
      </c>
      <c r="D528" s="30" t="s">
        <v>543</v>
      </c>
      <c r="E528" s="125" t="s">
        <v>544</v>
      </c>
      <c r="F528" s="125" t="s">
        <v>545</v>
      </c>
      <c r="G528" s="38"/>
      <c r="H528" s="98">
        <v>50000</v>
      </c>
      <c r="I528" s="37"/>
      <c r="J528" s="41">
        <v>0</v>
      </c>
      <c r="K528" s="41">
        <f>+H528</f>
        <v>50000</v>
      </c>
      <c r="L528" s="39"/>
      <c r="M528" s="39" t="s">
        <v>26</v>
      </c>
    </row>
    <row r="529" spans="3:13" s="23" customFormat="1" ht="18" customHeight="1" x14ac:dyDescent="0.2">
      <c r="C529" s="51"/>
      <c r="D529" s="25" t="s">
        <v>16</v>
      </c>
      <c r="E529" s="38"/>
      <c r="F529" s="30"/>
      <c r="G529" s="38"/>
      <c r="H529" s="37">
        <f>SUM(H526:H528)</f>
        <v>436000</v>
      </c>
      <c r="I529" s="37">
        <f t="shared" ref="I529:K529" si="89">SUM(I526:I528)</f>
        <v>0</v>
      </c>
      <c r="J529" s="37">
        <f t="shared" si="89"/>
        <v>0</v>
      </c>
      <c r="K529" s="37">
        <f t="shared" si="89"/>
        <v>436000</v>
      </c>
      <c r="L529" s="39"/>
      <c r="M529" s="39"/>
    </row>
    <row r="530" spans="3:13" s="23" customFormat="1" ht="31.5" x14ac:dyDescent="0.2">
      <c r="C530" s="51"/>
      <c r="D530" s="25" t="s">
        <v>546</v>
      </c>
      <c r="E530" s="38"/>
      <c r="F530" s="30"/>
      <c r="G530" s="38"/>
      <c r="H530" s="37"/>
      <c r="I530" s="37"/>
      <c r="J530" s="37"/>
      <c r="K530" s="37"/>
      <c r="L530" s="39"/>
      <c r="M530" s="39"/>
    </row>
    <row r="531" spans="3:13" s="23" customFormat="1" ht="18" customHeight="1" x14ac:dyDescent="0.2">
      <c r="C531" s="28" t="s">
        <v>13</v>
      </c>
      <c r="D531" s="25" t="s">
        <v>14</v>
      </c>
      <c r="E531" s="38"/>
      <c r="F531" s="30"/>
      <c r="G531" s="38"/>
      <c r="H531" s="37"/>
      <c r="I531" s="37"/>
      <c r="J531" s="37"/>
      <c r="K531" s="37"/>
      <c r="L531" s="39"/>
      <c r="M531" s="39"/>
    </row>
    <row r="532" spans="3:13" s="23" customFormat="1" ht="18" customHeight="1" x14ac:dyDescent="0.2">
      <c r="C532" s="85">
        <v>42886</v>
      </c>
      <c r="D532" s="125" t="s">
        <v>547</v>
      </c>
      <c r="E532" s="125" t="s">
        <v>552</v>
      </c>
      <c r="F532" s="125" t="s">
        <v>553</v>
      </c>
      <c r="G532" s="38"/>
      <c r="H532" s="98">
        <v>18644</v>
      </c>
      <c r="I532" s="37"/>
      <c r="J532" s="41">
        <v>0</v>
      </c>
      <c r="K532" s="41">
        <f>+H532</f>
        <v>18644</v>
      </c>
      <c r="L532" s="39"/>
      <c r="M532" s="27" t="s">
        <v>26</v>
      </c>
    </row>
    <row r="533" spans="3:13" s="23" customFormat="1" ht="18" customHeight="1" x14ac:dyDescent="0.2">
      <c r="C533" s="85">
        <v>42912</v>
      </c>
      <c r="D533" s="125" t="s">
        <v>548</v>
      </c>
      <c r="E533" s="125" t="s">
        <v>552</v>
      </c>
      <c r="F533" s="125" t="s">
        <v>554</v>
      </c>
      <c r="G533" s="38"/>
      <c r="H533" s="98">
        <v>6490</v>
      </c>
      <c r="I533" s="37"/>
      <c r="J533" s="41">
        <v>0</v>
      </c>
      <c r="K533" s="41">
        <f>+H533</f>
        <v>6490</v>
      </c>
      <c r="L533" s="39"/>
      <c r="M533" s="27" t="s">
        <v>26</v>
      </c>
    </row>
    <row r="534" spans="3:13" s="23" customFormat="1" ht="18" customHeight="1" x14ac:dyDescent="0.2">
      <c r="C534" s="85">
        <v>46600</v>
      </c>
      <c r="D534" s="125" t="s">
        <v>549</v>
      </c>
      <c r="E534" s="125" t="s">
        <v>552</v>
      </c>
      <c r="F534" s="125" t="s">
        <v>555</v>
      </c>
      <c r="G534" s="38"/>
      <c r="H534" s="98">
        <v>2596</v>
      </c>
      <c r="I534" s="37"/>
      <c r="J534" s="41">
        <v>0</v>
      </c>
      <c r="K534" s="41">
        <f>+H534</f>
        <v>2596</v>
      </c>
      <c r="L534" s="39"/>
      <c r="M534" s="27" t="s">
        <v>26</v>
      </c>
    </row>
    <row r="535" spans="3:13" s="23" customFormat="1" ht="18" customHeight="1" x14ac:dyDescent="0.2">
      <c r="C535" s="85">
        <v>42914</v>
      </c>
      <c r="D535" s="125" t="s">
        <v>550</v>
      </c>
      <c r="E535" s="125" t="s">
        <v>552</v>
      </c>
      <c r="F535" s="125" t="s">
        <v>553</v>
      </c>
      <c r="G535" s="38"/>
      <c r="H535" s="98">
        <v>3776</v>
      </c>
      <c r="I535" s="37"/>
      <c r="J535" s="41">
        <v>0</v>
      </c>
      <c r="K535" s="41">
        <f>+H535</f>
        <v>3776</v>
      </c>
      <c r="L535" s="39"/>
      <c r="M535" s="27" t="s">
        <v>26</v>
      </c>
    </row>
    <row r="536" spans="3:13" s="23" customFormat="1" ht="18" customHeight="1" x14ac:dyDescent="0.2">
      <c r="C536" s="85">
        <v>42919</v>
      </c>
      <c r="D536" s="125" t="s">
        <v>551</v>
      </c>
      <c r="E536" s="125" t="s">
        <v>552</v>
      </c>
      <c r="F536" s="125" t="s">
        <v>556</v>
      </c>
      <c r="G536" s="38"/>
      <c r="H536" s="156">
        <v>64664</v>
      </c>
      <c r="I536" s="37"/>
      <c r="J536" s="41">
        <v>0</v>
      </c>
      <c r="K536" s="41">
        <f>+H536</f>
        <v>64664</v>
      </c>
      <c r="L536" s="39"/>
      <c r="M536" s="27" t="s">
        <v>26</v>
      </c>
    </row>
    <row r="537" spans="3:13" s="23" customFormat="1" ht="18" customHeight="1" x14ac:dyDescent="0.2">
      <c r="C537" s="51"/>
      <c r="D537" s="25" t="s">
        <v>16</v>
      </c>
      <c r="E537" s="38"/>
      <c r="F537" s="30"/>
      <c r="G537" s="38"/>
      <c r="H537" s="37">
        <f>SUM(H532:H536)</f>
        <v>96170</v>
      </c>
      <c r="I537" s="37">
        <f t="shared" ref="I537:K537" si="90">SUM(I532:I536)</f>
        <v>0</v>
      </c>
      <c r="J537" s="37">
        <f t="shared" si="90"/>
        <v>0</v>
      </c>
      <c r="K537" s="37">
        <f t="shared" si="90"/>
        <v>96170</v>
      </c>
      <c r="L537" s="39"/>
      <c r="M537" s="39"/>
    </row>
    <row r="538" spans="3:13" s="23" customFormat="1" ht="31.5" x14ac:dyDescent="0.2">
      <c r="C538" s="51"/>
      <c r="D538" s="25" t="s">
        <v>592</v>
      </c>
      <c r="E538" s="38"/>
      <c r="F538" s="30"/>
      <c r="G538" s="38"/>
      <c r="H538" s="37"/>
      <c r="I538" s="37"/>
      <c r="J538" s="37"/>
      <c r="K538" s="37"/>
      <c r="L538" s="39"/>
      <c r="M538" s="39"/>
    </row>
    <row r="539" spans="3:13" s="23" customFormat="1" ht="18" customHeight="1" x14ac:dyDescent="0.2">
      <c r="C539" s="28" t="s">
        <v>13</v>
      </c>
      <c r="D539" s="25" t="s">
        <v>14</v>
      </c>
      <c r="E539" s="38"/>
      <c r="F539" s="30"/>
      <c r="G539" s="38"/>
      <c r="H539" s="37"/>
      <c r="I539" s="37"/>
      <c r="J539" s="37"/>
      <c r="K539" s="37"/>
      <c r="L539" s="39"/>
      <c r="M539" s="39"/>
    </row>
    <row r="540" spans="3:13" s="23" customFormat="1" ht="18" customHeight="1" x14ac:dyDescent="0.2">
      <c r="C540" s="101">
        <v>44392</v>
      </c>
      <c r="D540" s="127" t="s">
        <v>593</v>
      </c>
      <c r="E540" s="127" t="s">
        <v>552</v>
      </c>
      <c r="F540" s="127" t="s">
        <v>556</v>
      </c>
      <c r="G540" s="88"/>
      <c r="H540" s="124">
        <v>146390.72</v>
      </c>
      <c r="I540" s="172"/>
      <c r="J540" s="172">
        <v>0</v>
      </c>
      <c r="K540" s="172">
        <f>+H540</f>
        <v>146390.72</v>
      </c>
      <c r="L540" s="89"/>
      <c r="M540" s="171" t="s">
        <v>26</v>
      </c>
    </row>
    <row r="541" spans="3:13" s="23" customFormat="1" ht="18" customHeight="1" x14ac:dyDescent="0.2">
      <c r="C541" s="169"/>
      <c r="D541" s="170" t="s">
        <v>16</v>
      </c>
      <c r="E541" s="88"/>
      <c r="F541" s="125"/>
      <c r="G541" s="88"/>
      <c r="H541" s="168">
        <f>+H540</f>
        <v>146390.72</v>
      </c>
      <c r="I541" s="168">
        <f t="shared" ref="I541:K541" si="91">+I540</f>
        <v>0</v>
      </c>
      <c r="J541" s="168">
        <f t="shared" si="91"/>
        <v>0</v>
      </c>
      <c r="K541" s="168">
        <f t="shared" si="91"/>
        <v>146390.72</v>
      </c>
      <c r="L541" s="89"/>
      <c r="M541" s="89"/>
    </row>
    <row r="542" spans="3:13" s="23" customFormat="1" ht="42" customHeight="1" x14ac:dyDescent="0.2">
      <c r="C542" s="51"/>
      <c r="D542" s="25" t="s">
        <v>557</v>
      </c>
      <c r="E542" s="38"/>
      <c r="F542" s="30"/>
      <c r="G542" s="38"/>
      <c r="H542" s="37"/>
      <c r="I542" s="37"/>
      <c r="J542" s="37"/>
      <c r="K542" s="37"/>
      <c r="L542" s="39"/>
      <c r="M542" s="39"/>
    </row>
    <row r="543" spans="3:13" s="23" customFormat="1" ht="19.5" customHeight="1" x14ac:dyDescent="0.2">
      <c r="C543" s="28" t="s">
        <v>13</v>
      </c>
      <c r="D543" s="25" t="s">
        <v>14</v>
      </c>
      <c r="E543" s="38"/>
      <c r="F543" s="30"/>
      <c r="G543" s="38"/>
      <c r="H543" s="37"/>
      <c r="I543" s="37"/>
      <c r="J543" s="37"/>
      <c r="K543" s="37"/>
      <c r="L543" s="39"/>
      <c r="M543" s="39"/>
    </row>
    <row r="544" spans="3:13" s="23" customFormat="1" ht="18" customHeight="1" x14ac:dyDescent="0.2">
      <c r="C544" s="85">
        <v>44315</v>
      </c>
      <c r="D544" s="125" t="s">
        <v>558</v>
      </c>
      <c r="E544" s="125" t="s">
        <v>559</v>
      </c>
      <c r="F544" s="125" t="s">
        <v>560</v>
      </c>
      <c r="G544" s="38"/>
      <c r="H544" s="98">
        <v>11600</v>
      </c>
      <c r="I544" s="37"/>
      <c r="J544" s="37">
        <v>0</v>
      </c>
      <c r="K544" s="41">
        <f>+H544</f>
        <v>11600</v>
      </c>
      <c r="L544" s="39"/>
      <c r="M544" s="27" t="s">
        <v>26</v>
      </c>
    </row>
    <row r="545" spans="3:13" s="23" customFormat="1" ht="18" customHeight="1" x14ac:dyDescent="0.2">
      <c r="C545" s="51"/>
      <c r="D545" s="25" t="s">
        <v>16</v>
      </c>
      <c r="E545" s="38"/>
      <c r="F545" s="30"/>
      <c r="G545" s="38"/>
      <c r="H545" s="37">
        <f>SUM(H544)</f>
        <v>11600</v>
      </c>
      <c r="I545" s="37">
        <f>SUM(I544)</f>
        <v>0</v>
      </c>
      <c r="J545" s="37">
        <f>SUM(J544)</f>
        <v>0</v>
      </c>
      <c r="K545" s="37">
        <f>SUM(K544)</f>
        <v>11600</v>
      </c>
      <c r="L545" s="39"/>
      <c r="M545" s="39"/>
    </row>
    <row r="546" spans="3:13" s="23" customFormat="1" ht="18" customHeight="1" x14ac:dyDescent="0.2">
      <c r="C546" s="51"/>
      <c r="D546" s="25" t="s">
        <v>561</v>
      </c>
      <c r="E546" s="38"/>
      <c r="F546" s="30"/>
      <c r="G546" s="38"/>
      <c r="H546" s="37"/>
      <c r="I546" s="37"/>
      <c r="J546" s="37"/>
      <c r="K546" s="37"/>
      <c r="L546" s="39"/>
      <c r="M546" s="39"/>
    </row>
    <row r="547" spans="3:13" s="23" customFormat="1" ht="18" customHeight="1" x14ac:dyDescent="0.2">
      <c r="C547" s="28" t="s">
        <v>13</v>
      </c>
      <c r="D547" s="25" t="s">
        <v>14</v>
      </c>
      <c r="E547" s="38"/>
      <c r="F547" s="30"/>
      <c r="G547" s="38"/>
      <c r="H547" s="37"/>
      <c r="I547" s="37"/>
      <c r="J547" s="37"/>
      <c r="K547" s="37"/>
      <c r="L547" s="39"/>
      <c r="M547" s="39"/>
    </row>
    <row r="548" spans="3:13" s="23" customFormat="1" ht="18" customHeight="1" x14ac:dyDescent="0.2">
      <c r="C548" s="85">
        <v>42948</v>
      </c>
      <c r="D548" s="125" t="s">
        <v>562</v>
      </c>
      <c r="E548" s="125" t="s">
        <v>563</v>
      </c>
      <c r="F548" s="125" t="s">
        <v>564</v>
      </c>
      <c r="G548" s="38"/>
      <c r="H548" s="98">
        <v>9558</v>
      </c>
      <c r="I548" s="37"/>
      <c r="J548" s="41">
        <v>0</v>
      </c>
      <c r="K548" s="41">
        <f>+H548</f>
        <v>9558</v>
      </c>
      <c r="L548" s="39"/>
      <c r="M548" s="27" t="s">
        <v>26</v>
      </c>
    </row>
    <row r="549" spans="3:13" s="23" customFormat="1" ht="18" customHeight="1" x14ac:dyDescent="0.2">
      <c r="C549" s="51"/>
      <c r="D549" s="25" t="s">
        <v>16</v>
      </c>
      <c r="E549" s="25"/>
      <c r="F549" s="30"/>
      <c r="G549" s="38"/>
      <c r="H549" s="37">
        <f>SUM(H548)</f>
        <v>9558</v>
      </c>
      <c r="I549" s="37">
        <f t="shared" ref="I549:K549" si="92">SUM(I548)</f>
        <v>0</v>
      </c>
      <c r="J549" s="37">
        <f t="shared" si="92"/>
        <v>0</v>
      </c>
      <c r="K549" s="37">
        <f t="shared" si="92"/>
        <v>9558</v>
      </c>
      <c r="L549" s="39"/>
      <c r="M549" s="39"/>
    </row>
    <row r="550" spans="3:13" s="23" customFormat="1" ht="24.75" customHeight="1" x14ac:dyDescent="0.2">
      <c r="C550" s="51"/>
      <c r="D550" s="25" t="s">
        <v>565</v>
      </c>
      <c r="E550" s="38"/>
      <c r="F550" s="30"/>
      <c r="G550" s="38"/>
      <c r="H550" s="37"/>
      <c r="I550" s="37"/>
      <c r="J550" s="37"/>
      <c r="K550" s="37"/>
      <c r="L550" s="39"/>
      <c r="M550" s="39"/>
    </row>
    <row r="551" spans="3:13" s="23" customFormat="1" ht="18" customHeight="1" x14ac:dyDescent="0.2">
      <c r="C551" s="28" t="s">
        <v>13</v>
      </c>
      <c r="D551" s="25" t="s">
        <v>14</v>
      </c>
      <c r="E551" s="38"/>
      <c r="F551" s="30"/>
      <c r="G551" s="38"/>
      <c r="H551" s="37"/>
      <c r="I551" s="37"/>
      <c r="J551" s="37"/>
      <c r="K551" s="37"/>
      <c r="L551" s="39"/>
      <c r="M551" s="39"/>
    </row>
    <row r="552" spans="3:13" s="23" customFormat="1" ht="18" customHeight="1" x14ac:dyDescent="0.2">
      <c r="C552" s="85">
        <v>42948</v>
      </c>
      <c r="D552" s="125" t="s">
        <v>566</v>
      </c>
      <c r="E552" s="125" t="s">
        <v>567</v>
      </c>
      <c r="F552" s="125" t="s">
        <v>568</v>
      </c>
      <c r="G552" s="38"/>
      <c r="H552" s="98">
        <v>24284.400000000001</v>
      </c>
      <c r="I552" s="37"/>
      <c r="J552" s="41">
        <v>0</v>
      </c>
      <c r="K552" s="41">
        <f>+H552</f>
        <v>24284.400000000001</v>
      </c>
      <c r="L552" s="39"/>
      <c r="M552" s="39" t="s">
        <v>26</v>
      </c>
    </row>
    <row r="553" spans="3:13" s="23" customFormat="1" ht="24.75" customHeight="1" x14ac:dyDescent="0.2">
      <c r="C553" s="51"/>
      <c r="D553" s="25" t="s">
        <v>16</v>
      </c>
      <c r="E553" s="38"/>
      <c r="F553" s="30"/>
      <c r="G553" s="38"/>
      <c r="H553" s="37">
        <f>SUM(H552)</f>
        <v>24284.400000000001</v>
      </c>
      <c r="I553" s="37">
        <f t="shared" ref="I553:K553" si="93">SUM(I552)</f>
        <v>0</v>
      </c>
      <c r="J553" s="37">
        <f t="shared" si="93"/>
        <v>0</v>
      </c>
      <c r="K553" s="37">
        <f t="shared" si="93"/>
        <v>24284.400000000001</v>
      </c>
      <c r="L553" s="39"/>
      <c r="M553" s="39"/>
    </row>
    <row r="554" spans="3:13" s="23" customFormat="1" ht="32.25" customHeight="1" x14ac:dyDescent="0.2">
      <c r="C554" s="51"/>
      <c r="D554" s="25" t="s">
        <v>72</v>
      </c>
      <c r="E554" s="38"/>
      <c r="F554" s="30"/>
      <c r="G554" s="38"/>
      <c r="H554" s="41"/>
      <c r="I554" s="39"/>
      <c r="J554" s="35"/>
      <c r="K554" s="33"/>
      <c r="L554" s="39"/>
      <c r="M554" s="39"/>
    </row>
    <row r="555" spans="3:13" s="23" customFormat="1" ht="19.5" customHeight="1" x14ac:dyDescent="0.2">
      <c r="C555" s="28" t="s">
        <v>13</v>
      </c>
      <c r="D555" s="25" t="s">
        <v>14</v>
      </c>
      <c r="E555" s="38"/>
      <c r="F555" s="30"/>
      <c r="G555" s="38"/>
      <c r="H555" s="41"/>
      <c r="I555" s="39"/>
      <c r="J555" s="35"/>
      <c r="K555" s="33"/>
      <c r="L555" s="39"/>
      <c r="M555" s="39"/>
    </row>
    <row r="556" spans="3:13" s="23" customFormat="1" ht="15.75" x14ac:dyDescent="0.2">
      <c r="C556" s="85">
        <v>44166</v>
      </c>
      <c r="D556" s="125" t="s">
        <v>569</v>
      </c>
      <c r="E556" s="125" t="s">
        <v>571</v>
      </c>
      <c r="F556" s="125" t="s">
        <v>572</v>
      </c>
      <c r="G556" s="38"/>
      <c r="H556" s="98">
        <v>5605</v>
      </c>
      <c r="I556" s="39"/>
      <c r="J556" s="136">
        <v>0</v>
      </c>
      <c r="K556" s="32">
        <f>+H556</f>
        <v>5605</v>
      </c>
      <c r="L556" s="39"/>
      <c r="M556" s="27" t="s">
        <v>26</v>
      </c>
    </row>
    <row r="557" spans="3:13" s="23" customFormat="1" ht="16.5" customHeight="1" x14ac:dyDescent="0.2">
      <c r="C557" s="85">
        <v>44166</v>
      </c>
      <c r="D557" s="125" t="s">
        <v>570</v>
      </c>
      <c r="E557" s="125" t="s">
        <v>571</v>
      </c>
      <c r="F557" s="125" t="s">
        <v>572</v>
      </c>
      <c r="G557" s="38"/>
      <c r="H557" s="98">
        <v>352024.68</v>
      </c>
      <c r="I557" s="39"/>
      <c r="J557" s="136">
        <v>0</v>
      </c>
      <c r="K557" s="32">
        <f>+H557</f>
        <v>352024.68</v>
      </c>
      <c r="L557" s="39"/>
      <c r="M557" s="27" t="s">
        <v>26</v>
      </c>
    </row>
    <row r="558" spans="3:13" s="23" customFormat="1" ht="20.25" customHeight="1" x14ac:dyDescent="0.2">
      <c r="C558" s="29">
        <v>44712</v>
      </c>
      <c r="D558" s="30" t="s">
        <v>142</v>
      </c>
      <c r="E558" s="30" t="s">
        <v>73</v>
      </c>
      <c r="F558" s="30" t="s">
        <v>74</v>
      </c>
      <c r="G558" s="38"/>
      <c r="H558" s="31">
        <v>434240</v>
      </c>
      <c r="I558" s="39"/>
      <c r="J558" s="136">
        <v>0</v>
      </c>
      <c r="K558" s="157">
        <v>434240</v>
      </c>
      <c r="L558" s="27"/>
      <c r="M558" s="27" t="s">
        <v>26</v>
      </c>
    </row>
    <row r="559" spans="3:13" s="23" customFormat="1" ht="20.25" customHeight="1" x14ac:dyDescent="0.2">
      <c r="C559" s="29">
        <v>44712</v>
      </c>
      <c r="D559" s="30" t="s">
        <v>143</v>
      </c>
      <c r="E559" s="30" t="s">
        <v>73</v>
      </c>
      <c r="F559" s="30" t="s">
        <v>74</v>
      </c>
      <c r="G559" s="38"/>
      <c r="H559" s="31">
        <v>434240</v>
      </c>
      <c r="I559" s="39"/>
      <c r="J559" s="136">
        <v>0</v>
      </c>
      <c r="K559" s="157">
        <v>434240</v>
      </c>
      <c r="L559" s="27"/>
      <c r="M559" s="27" t="s">
        <v>26</v>
      </c>
    </row>
    <row r="560" spans="3:13" s="23" customFormat="1" ht="20.25" customHeight="1" x14ac:dyDescent="0.25">
      <c r="C560" s="51"/>
      <c r="D560" s="25" t="s">
        <v>16</v>
      </c>
      <c r="E560" s="38"/>
      <c r="F560" s="30"/>
      <c r="G560" s="38"/>
      <c r="H560" s="34">
        <f>SUM(H556:H559)</f>
        <v>1226109.68</v>
      </c>
      <c r="I560" s="34">
        <f t="shared" ref="I560:K560" si="94">SUM(I556:I559)</f>
        <v>0</v>
      </c>
      <c r="J560" s="34">
        <f t="shared" si="94"/>
        <v>0</v>
      </c>
      <c r="K560" s="34">
        <f t="shared" si="94"/>
        <v>1226109.68</v>
      </c>
      <c r="L560" s="39"/>
      <c r="M560" s="39"/>
    </row>
    <row r="561" spans="3:16" s="13" customFormat="1" ht="16.5" customHeight="1" x14ac:dyDescent="0.25">
      <c r="C561" s="51"/>
      <c r="D561" s="25" t="s">
        <v>573</v>
      </c>
      <c r="E561" s="149"/>
      <c r="F561" s="149"/>
      <c r="G561" s="160"/>
      <c r="H561" s="161"/>
      <c r="I561" s="162"/>
      <c r="J561" s="162"/>
      <c r="K561" s="162"/>
      <c r="L561" s="162"/>
      <c r="M561" s="162"/>
      <c r="O561" s="23"/>
      <c r="P561" s="23"/>
    </row>
    <row r="562" spans="3:16" s="13" customFormat="1" ht="16.5" customHeight="1" x14ac:dyDescent="0.25">
      <c r="C562" s="28" t="s">
        <v>13</v>
      </c>
      <c r="D562" s="25" t="s">
        <v>14</v>
      </c>
      <c r="E562" s="149"/>
      <c r="F562" s="149"/>
      <c r="G562" s="160"/>
      <c r="H562" s="161"/>
      <c r="I562" s="162"/>
      <c r="J562" s="162"/>
      <c r="K562" s="162"/>
      <c r="L562" s="162"/>
      <c r="M562" s="162"/>
      <c r="O562" s="23"/>
      <c r="P562" s="23"/>
    </row>
    <row r="563" spans="3:16" s="13" customFormat="1" ht="16.5" customHeight="1" x14ac:dyDescent="0.2">
      <c r="C563" s="85">
        <v>44194</v>
      </c>
      <c r="D563" s="125" t="s">
        <v>574</v>
      </c>
      <c r="E563" s="125" t="s">
        <v>577</v>
      </c>
      <c r="F563" s="125" t="s">
        <v>578</v>
      </c>
      <c r="G563" s="163"/>
      <c r="H563" s="98">
        <v>248634.85</v>
      </c>
      <c r="I563" s="164"/>
      <c r="J563" s="136">
        <v>0</v>
      </c>
      <c r="K563" s="32">
        <f>+H563</f>
        <v>248634.85</v>
      </c>
      <c r="L563" s="164"/>
      <c r="M563" s="164" t="s">
        <v>26</v>
      </c>
      <c r="O563" s="23"/>
      <c r="P563" s="23"/>
    </row>
    <row r="564" spans="3:16" s="13" customFormat="1" ht="16.5" customHeight="1" x14ac:dyDescent="0.2">
      <c r="C564" s="85">
        <v>44194</v>
      </c>
      <c r="D564" s="125" t="s">
        <v>575</v>
      </c>
      <c r="E564" s="125" t="s">
        <v>577</v>
      </c>
      <c r="F564" s="125" t="s">
        <v>373</v>
      </c>
      <c r="G564" s="163"/>
      <c r="H564" s="98">
        <f>105185.2+100</f>
        <v>105285.2</v>
      </c>
      <c r="I564" s="164"/>
      <c r="J564" s="136">
        <v>0</v>
      </c>
      <c r="K564" s="32">
        <f>+H564</f>
        <v>105285.2</v>
      </c>
      <c r="L564" s="164"/>
      <c r="M564" s="164" t="s">
        <v>26</v>
      </c>
      <c r="O564" s="23"/>
      <c r="P564" s="23"/>
    </row>
    <row r="565" spans="3:16" s="13" customFormat="1" ht="16.5" customHeight="1" x14ac:dyDescent="0.2">
      <c r="C565" s="85">
        <v>44194</v>
      </c>
      <c r="D565" s="125" t="s">
        <v>576</v>
      </c>
      <c r="E565" s="125" t="s">
        <v>577</v>
      </c>
      <c r="F565" s="125" t="s">
        <v>373</v>
      </c>
      <c r="G565" s="163"/>
      <c r="H565" s="98">
        <v>254817.64</v>
      </c>
      <c r="I565" s="164"/>
      <c r="J565" s="136">
        <v>0</v>
      </c>
      <c r="K565" s="32">
        <f t="shared" ref="K565:K566" si="95">+H565</f>
        <v>254817.64</v>
      </c>
      <c r="L565" s="164"/>
      <c r="M565" s="164" t="s">
        <v>26</v>
      </c>
      <c r="O565" s="23"/>
      <c r="P565" s="23"/>
    </row>
    <row r="566" spans="3:16" s="13" customFormat="1" ht="16.5" customHeight="1" x14ac:dyDescent="0.2">
      <c r="C566" s="85">
        <v>44194</v>
      </c>
      <c r="D566" s="125"/>
      <c r="E566" s="125" t="s">
        <v>577</v>
      </c>
      <c r="F566" s="125" t="s">
        <v>373</v>
      </c>
      <c r="G566" s="163"/>
      <c r="H566" s="98">
        <v>525559.64</v>
      </c>
      <c r="I566" s="164"/>
      <c r="J566" s="136">
        <v>0</v>
      </c>
      <c r="K566" s="32">
        <f t="shared" si="95"/>
        <v>525559.64</v>
      </c>
      <c r="L566" s="164"/>
      <c r="M566" s="164" t="s">
        <v>26</v>
      </c>
      <c r="O566" s="23"/>
      <c r="P566" s="23"/>
    </row>
    <row r="567" spans="3:16" s="13" customFormat="1" ht="16.5" customHeight="1" x14ac:dyDescent="0.25">
      <c r="C567" s="158"/>
      <c r="D567" s="25" t="s">
        <v>16</v>
      </c>
      <c r="E567" s="149"/>
      <c r="F567" s="149"/>
      <c r="G567" s="160"/>
      <c r="H567" s="165">
        <f>SUM(H563:H566)</f>
        <v>1134297.33</v>
      </c>
      <c r="I567" s="165">
        <f t="shared" ref="I567:K567" si="96">SUM(I563:I566)</f>
        <v>0</v>
      </c>
      <c r="J567" s="165">
        <f t="shared" si="96"/>
        <v>0</v>
      </c>
      <c r="K567" s="165">
        <f t="shared" si="96"/>
        <v>1134297.33</v>
      </c>
      <c r="L567" s="162"/>
      <c r="M567" s="162"/>
      <c r="O567" s="23"/>
      <c r="P567" s="23"/>
    </row>
    <row r="568" spans="3:16" s="13" customFormat="1" ht="16.5" customHeight="1" x14ac:dyDescent="0.25">
      <c r="C568" s="51"/>
      <c r="D568" s="25" t="s">
        <v>579</v>
      </c>
      <c r="E568" s="149"/>
      <c r="F568" s="149"/>
      <c r="G568" s="160"/>
      <c r="H568" s="165"/>
      <c r="I568" s="165"/>
      <c r="J568" s="165"/>
      <c r="K568" s="165"/>
      <c r="L568" s="162"/>
      <c r="M568" s="162"/>
      <c r="O568" s="23"/>
      <c r="P568" s="23"/>
    </row>
    <row r="569" spans="3:16" s="13" customFormat="1" ht="16.5" customHeight="1" x14ac:dyDescent="0.25">
      <c r="C569" s="28" t="s">
        <v>13</v>
      </c>
      <c r="D569" s="25" t="s">
        <v>14</v>
      </c>
      <c r="E569" s="149"/>
      <c r="F569" s="149"/>
      <c r="G569" s="160"/>
      <c r="H569" s="165"/>
      <c r="I569" s="165"/>
      <c r="J569" s="165"/>
      <c r="K569" s="165"/>
      <c r="L569" s="162"/>
      <c r="M569" s="162"/>
      <c r="O569" s="23"/>
      <c r="P569" s="23"/>
    </row>
    <row r="570" spans="3:16" s="13" customFormat="1" ht="16.5" customHeight="1" x14ac:dyDescent="0.2">
      <c r="C570" s="29">
        <v>44152</v>
      </c>
      <c r="D570" s="47" t="s">
        <v>580</v>
      </c>
      <c r="E570" s="127" t="s">
        <v>581</v>
      </c>
      <c r="F570" s="127" t="s">
        <v>373</v>
      </c>
      <c r="G570" s="166"/>
      <c r="H570" s="87">
        <v>1261390.3600000001</v>
      </c>
      <c r="I570" s="45"/>
      <c r="J570" s="45">
        <v>0</v>
      </c>
      <c r="K570" s="45">
        <f>+H570</f>
        <v>1261390.3600000001</v>
      </c>
      <c r="L570" s="167"/>
      <c r="M570" s="164" t="s">
        <v>26</v>
      </c>
      <c r="O570" s="23"/>
      <c r="P570" s="23"/>
    </row>
    <row r="571" spans="3:16" s="13" customFormat="1" ht="16.5" customHeight="1" x14ac:dyDescent="0.25">
      <c r="C571" s="29"/>
      <c r="D571" s="25" t="s">
        <v>16</v>
      </c>
      <c r="E571" s="30"/>
      <c r="F571" s="30"/>
      <c r="G571" s="166"/>
      <c r="H571" s="36">
        <f>SUM(H570)</f>
        <v>1261390.3600000001</v>
      </c>
      <c r="I571" s="36">
        <f t="shared" ref="I571:K571" si="97">SUM(I570)</f>
        <v>0</v>
      </c>
      <c r="J571" s="36">
        <f t="shared" si="97"/>
        <v>0</v>
      </c>
      <c r="K571" s="36">
        <f t="shared" si="97"/>
        <v>1261390.3600000001</v>
      </c>
      <c r="L571" s="167"/>
      <c r="M571" s="167"/>
      <c r="O571" s="23"/>
      <c r="P571" s="23"/>
    </row>
    <row r="572" spans="3:16" s="13" customFormat="1" ht="16.5" customHeight="1" x14ac:dyDescent="0.25">
      <c r="C572" s="51"/>
      <c r="D572" s="25" t="s">
        <v>582</v>
      </c>
      <c r="E572" s="149"/>
      <c r="F572" s="149"/>
      <c r="G572" s="160"/>
      <c r="H572" s="165"/>
      <c r="I572" s="165"/>
      <c r="J572" s="165"/>
      <c r="K572" s="165"/>
      <c r="L572" s="162"/>
      <c r="M572" s="162"/>
      <c r="O572" s="23"/>
      <c r="P572" s="23"/>
    </row>
    <row r="573" spans="3:16" s="13" customFormat="1" ht="16.5" customHeight="1" x14ac:dyDescent="0.25">
      <c r="C573" s="28" t="s">
        <v>13</v>
      </c>
      <c r="D573" s="25" t="s">
        <v>14</v>
      </c>
      <c r="E573" s="149"/>
      <c r="F573" s="149"/>
      <c r="G573" s="160"/>
      <c r="H573" s="165"/>
      <c r="I573" s="165"/>
      <c r="J573" s="165"/>
      <c r="K573" s="165"/>
      <c r="L573" s="162"/>
      <c r="M573" s="162"/>
      <c r="O573" s="23"/>
      <c r="P573" s="23"/>
    </row>
    <row r="574" spans="3:16" s="13" customFormat="1" ht="16.5" customHeight="1" x14ac:dyDescent="0.25">
      <c r="C574" s="85">
        <v>42948</v>
      </c>
      <c r="D574" s="125" t="s">
        <v>583</v>
      </c>
      <c r="E574" s="125" t="s">
        <v>584</v>
      </c>
      <c r="F574" s="125" t="s">
        <v>585</v>
      </c>
      <c r="G574" s="163"/>
      <c r="H574" s="98">
        <v>11178.95</v>
      </c>
      <c r="I574" s="36"/>
      <c r="J574" s="45">
        <v>0</v>
      </c>
      <c r="K574" s="45">
        <f>+H574</f>
        <v>11178.95</v>
      </c>
      <c r="L574" s="164"/>
      <c r="M574" s="164" t="s">
        <v>26</v>
      </c>
      <c r="O574" s="23"/>
      <c r="P574" s="23"/>
    </row>
    <row r="575" spans="3:16" s="13" customFormat="1" ht="16.5" customHeight="1" x14ac:dyDescent="0.25">
      <c r="C575" s="29"/>
      <c r="D575" s="25" t="s">
        <v>16</v>
      </c>
      <c r="E575" s="30"/>
      <c r="F575" s="30"/>
      <c r="G575" s="163"/>
      <c r="H575" s="36">
        <f>SUM(H574)</f>
        <v>11178.95</v>
      </c>
      <c r="I575" s="36">
        <f t="shared" ref="I575:K575" si="98">SUM(I574)</f>
        <v>0</v>
      </c>
      <c r="J575" s="36">
        <f t="shared" si="98"/>
        <v>0</v>
      </c>
      <c r="K575" s="36">
        <f t="shared" si="98"/>
        <v>11178.95</v>
      </c>
      <c r="L575" s="164"/>
      <c r="M575" s="164"/>
      <c r="O575" s="23"/>
      <c r="P575" s="23"/>
    </row>
    <row r="576" spans="3:16" s="13" customFormat="1" ht="16.5" customHeight="1" x14ac:dyDescent="0.25">
      <c r="C576" s="51"/>
      <c r="D576" s="25" t="s">
        <v>586</v>
      </c>
      <c r="E576" s="149"/>
      <c r="F576" s="149"/>
      <c r="G576" s="160"/>
      <c r="H576" s="165"/>
      <c r="I576" s="165"/>
      <c r="J576" s="165"/>
      <c r="K576" s="165"/>
      <c r="L576" s="162"/>
      <c r="M576" s="162"/>
      <c r="O576" s="23"/>
      <c r="P576" s="23"/>
    </row>
    <row r="577" spans="3:16" s="13" customFormat="1" ht="16.5" customHeight="1" x14ac:dyDescent="0.25">
      <c r="C577" s="28" t="s">
        <v>13</v>
      </c>
      <c r="D577" s="25" t="s">
        <v>14</v>
      </c>
      <c r="E577" s="149"/>
      <c r="F577" s="149"/>
      <c r="G577" s="160"/>
      <c r="H577" s="165"/>
      <c r="I577" s="165"/>
      <c r="J577" s="165"/>
      <c r="K577" s="165"/>
      <c r="L577" s="162"/>
      <c r="M577" s="162"/>
      <c r="O577" s="23"/>
      <c r="P577" s="23"/>
    </row>
    <row r="578" spans="3:16" s="13" customFormat="1" ht="16.5" customHeight="1" x14ac:dyDescent="0.2">
      <c r="C578" s="85">
        <v>42887</v>
      </c>
      <c r="D578" s="125" t="s">
        <v>587</v>
      </c>
      <c r="E578" s="125" t="s">
        <v>589</v>
      </c>
      <c r="F578" s="125" t="s">
        <v>590</v>
      </c>
      <c r="G578" s="163"/>
      <c r="H578" s="98">
        <v>543779.4</v>
      </c>
      <c r="I578" s="45"/>
      <c r="J578" s="45">
        <v>0</v>
      </c>
      <c r="K578" s="45">
        <f>+H578</f>
        <v>543779.4</v>
      </c>
      <c r="L578" s="164"/>
      <c r="M578" s="164" t="s">
        <v>26</v>
      </c>
      <c r="O578" s="23"/>
      <c r="P578" s="23"/>
    </row>
    <row r="579" spans="3:16" s="13" customFormat="1" ht="16.5" customHeight="1" x14ac:dyDescent="0.2">
      <c r="C579" s="85">
        <v>42923</v>
      </c>
      <c r="D579" s="125" t="s">
        <v>588</v>
      </c>
      <c r="E579" s="125" t="s">
        <v>589</v>
      </c>
      <c r="F579" s="125" t="s">
        <v>591</v>
      </c>
      <c r="G579" s="163"/>
      <c r="H579" s="98">
        <v>123857</v>
      </c>
      <c r="I579" s="167"/>
      <c r="J579" s="45">
        <v>0</v>
      </c>
      <c r="K579" s="45">
        <f>+H579</f>
        <v>123857</v>
      </c>
      <c r="L579" s="164"/>
      <c r="M579" s="164" t="s">
        <v>26</v>
      </c>
      <c r="O579" s="23"/>
      <c r="P579" s="23"/>
    </row>
    <row r="580" spans="3:16" s="13" customFormat="1" ht="16.5" customHeight="1" x14ac:dyDescent="0.25">
      <c r="C580" s="29"/>
      <c r="D580" s="25" t="s">
        <v>16</v>
      </c>
      <c r="E580" s="30"/>
      <c r="F580" s="30"/>
      <c r="G580" s="163"/>
      <c r="H580" s="36">
        <f>SUM(H578:H579)</f>
        <v>667636.4</v>
      </c>
      <c r="I580" s="36">
        <f t="shared" ref="I580:K580" si="99">SUM(I578:I579)</f>
        <v>0</v>
      </c>
      <c r="J580" s="36">
        <f t="shared" si="99"/>
        <v>0</v>
      </c>
      <c r="K580" s="36">
        <f t="shared" si="99"/>
        <v>667636.4</v>
      </c>
      <c r="L580" s="164"/>
      <c r="M580" s="164"/>
      <c r="O580" s="23"/>
      <c r="P580" s="23"/>
    </row>
    <row r="581" spans="3:16" s="13" customFormat="1" ht="16.5" customHeight="1" x14ac:dyDescent="0.25">
      <c r="C581" s="29"/>
      <c r="D581" s="25"/>
      <c r="E581" s="30"/>
      <c r="F581" s="30"/>
      <c r="G581" s="163"/>
      <c r="H581" s="36"/>
      <c r="I581" s="36"/>
      <c r="J581" s="36"/>
      <c r="K581" s="36"/>
      <c r="L581" s="164"/>
      <c r="M581" s="164"/>
      <c r="O581" s="23"/>
      <c r="P581" s="23"/>
    </row>
    <row r="582" spans="3:16" s="13" customFormat="1" ht="16.5" customHeight="1" x14ac:dyDescent="0.25">
      <c r="C582" s="29"/>
      <c r="D582" s="25" t="s">
        <v>601</v>
      </c>
      <c r="E582" s="30"/>
      <c r="F582" s="30"/>
      <c r="G582" s="163"/>
      <c r="H582" s="36">
        <f>+H20+H31+H41+H45+H50+H55+H62+H70+H74+H79+H97+H103+H117+H121+H125+H136+H142+H150+H162+H168+H180+H184+H188+H195+H201+H205+H211+H216+H222+H226+H230+H235+H242+H248+H258+H271+H275+H279+H283+H289+H295+H299+H303+H307+H311+H316+H321+H325+H329+H333+H339+H344+H354+H358+H362+H367+H372+H376+H380+H384+H388+H392+H396+H402+H409+H413+H419+H423+H428+H443+H450+H433+H464+H469+H474+H481+H485+H489+H509+H517+H523+H529+H537+H541+H545+H549+H553+H560+H567+H571+H575+H580</f>
        <v>254187247.67000005</v>
      </c>
      <c r="I582" s="36">
        <f>+I20+I31+I41+I45+I50+I55+I62+I70+I74+I79+I97+I103+I117+I121+I125+I136+I142+I150+I162+I168+I180+I184+I188+I195+I201+I205+I211+I216+I222+I226+I230+I235+I242+I248+I258+I271+I275+I279+I283+I289+I295+I299+I303+I307+I311+I316+I321+I325+I329+I333+I339+I344+I354+I358+I362+I367+I372+I376+I380+I384+I388+I392+I396+I402+I409+I413+I419+I423+I428+I443+I450+I433+I464+I469+I474+I481+I485+I489+I509+I517+I523+I529+I537+I541+I545+I549+I553+I560+I567+I571+I575+I580</f>
        <v>0</v>
      </c>
      <c r="J582" s="36">
        <f>+J20+J31+J41+J45+J50+J55+J62+J70+J74+J79+J97+J103+J117+J121+J125+J136+J142+J150+J162+J168+J180+J184+J188+J195+J201+J205+J211+J216+J222+J226+J230+J235+J242+J248+J258+J271+J275+J279+J283+J289+J295+J299+J303+J307+J311+J316+J321+J325+J329+J333+J339+J344+J354+J358+J362+J367+J372+J376+J380+J384+J388+J392+J396+J402+J409+J413+J419+J423+J428+J443+J450+J433+J464+J469+J474+J481+J485+J489+J509+J517+J523+J529+J537+J541+J545+J549+J553+J560+J567+J571+J575+J580</f>
        <v>81274124.060000002</v>
      </c>
      <c r="K582" s="36">
        <f>+K20+K31+K41+K45+K50+K55+K62+K70+K74+K79+K97+K103+K117+K121+K125+K136+K142+K150+K162+K168+K180+K184+K188+K195+K201+K205+K211+K216+K222+K226+K230+K235+K242+K248+K258+K271+K275+K279+K283+K289+K295+K299+K303+K307+K311+K316+K321+K325+K329+K333+K339+K344+K354+K358+K362+K367+K372+K376+K380+K384+K388+K392+K396+K402+K409+K413+K419+K423+K428+K443+K450+K433+K464+K469+K474+K481+K485+K489+K509+K517+K523+K529+K537+K541+K545+K549+K553+K560+K567+K571+K575+K580</f>
        <v>221701002.51000005</v>
      </c>
      <c r="L582" s="164"/>
      <c r="M582" s="164"/>
      <c r="O582" s="23"/>
      <c r="P582" s="23"/>
    </row>
    <row r="583" spans="3:16" s="13" customFormat="1" ht="16.5" customHeight="1" x14ac:dyDescent="0.25">
      <c r="C583" s="158"/>
      <c r="D583" s="159"/>
      <c r="E583" s="149"/>
      <c r="F583" s="149"/>
      <c r="G583" s="160"/>
      <c r="H583" s="161"/>
      <c r="I583" s="162"/>
      <c r="J583" s="162"/>
      <c r="K583" s="162"/>
      <c r="L583" s="162"/>
      <c r="M583" s="162"/>
      <c r="O583" s="23"/>
      <c r="P583" s="23"/>
    </row>
    <row r="584" spans="3:16" s="13" customFormat="1" ht="16.5" customHeight="1" x14ac:dyDescent="0.25">
      <c r="C584" s="53"/>
      <c r="D584" s="54"/>
      <c r="E584" s="55"/>
      <c r="F584" s="55"/>
      <c r="G584" s="56"/>
      <c r="H584" s="57"/>
      <c r="I584" s="58"/>
      <c r="J584" s="58"/>
      <c r="K584" s="58"/>
      <c r="L584" s="58"/>
      <c r="M584" s="58"/>
      <c r="O584" s="23"/>
      <c r="P584" s="23"/>
    </row>
    <row r="585" spans="3:16" s="13" customFormat="1" ht="16.5" customHeight="1" x14ac:dyDescent="0.2">
      <c r="C585" s="53"/>
      <c r="D585" s="54"/>
      <c r="E585" s="55"/>
      <c r="F585" s="55"/>
      <c r="G585" s="56"/>
      <c r="H585" s="60"/>
      <c r="I585" s="58"/>
      <c r="J585" s="58"/>
      <c r="K585" s="58"/>
      <c r="L585" s="58"/>
      <c r="M585" s="58"/>
      <c r="O585" s="23"/>
      <c r="P585" s="23"/>
    </row>
    <row r="586" spans="3:16" s="13" customFormat="1" ht="16.5" customHeight="1" x14ac:dyDescent="0.2">
      <c r="C586" s="53"/>
      <c r="D586" s="56"/>
      <c r="E586" s="59"/>
      <c r="F586" s="59"/>
      <c r="G586" s="56"/>
      <c r="H586" s="60"/>
      <c r="I586" s="58"/>
      <c r="J586" s="58"/>
      <c r="K586" s="58"/>
      <c r="L586" s="58"/>
      <c r="M586" s="58"/>
    </row>
    <row r="587" spans="3:16" s="13" customFormat="1" ht="16.5" customHeight="1" x14ac:dyDescent="0.25">
      <c r="C587" s="61"/>
      <c r="D587" s="56"/>
      <c r="E587" s="59"/>
      <c r="F587" s="59"/>
      <c r="G587" s="56"/>
      <c r="H587" s="60"/>
      <c r="I587" s="58"/>
      <c r="J587" s="58"/>
      <c r="K587" s="58"/>
      <c r="L587" s="58"/>
      <c r="M587" s="58"/>
    </row>
    <row r="588" spans="3:16" s="13" customFormat="1" ht="16.5" customHeight="1" x14ac:dyDescent="0.25">
      <c r="C588" s="61"/>
      <c r="D588" s="56"/>
      <c r="E588" s="59"/>
      <c r="F588" s="59"/>
      <c r="G588" s="56"/>
      <c r="H588" s="60"/>
      <c r="I588" s="58"/>
      <c r="J588" s="58"/>
      <c r="K588" s="58"/>
      <c r="L588" s="58"/>
      <c r="M588" s="58"/>
    </row>
    <row r="589" spans="3:16" s="13" customFormat="1" ht="16.5" customHeight="1" x14ac:dyDescent="0.25">
      <c r="C589" s="61"/>
      <c r="D589" s="56"/>
      <c r="E589" s="59"/>
      <c r="F589" s="59"/>
      <c r="G589" s="56"/>
      <c r="H589" s="60"/>
      <c r="I589" s="58"/>
      <c r="J589" s="58"/>
      <c r="K589" s="58"/>
      <c r="L589" s="58"/>
      <c r="M589" s="58"/>
    </row>
    <row r="590" spans="3:16" s="13" customFormat="1" ht="16.5" customHeight="1" x14ac:dyDescent="0.25">
      <c r="C590" s="61"/>
      <c r="D590" s="56"/>
      <c r="E590" s="59"/>
      <c r="F590" s="59"/>
      <c r="G590" s="56"/>
      <c r="H590" s="60"/>
      <c r="I590" s="58"/>
      <c r="J590" s="58"/>
      <c r="K590" s="58"/>
      <c r="L590" s="58"/>
      <c r="M590" s="58"/>
    </row>
    <row r="591" spans="3:16" s="13" customFormat="1" ht="16.5" customHeight="1" x14ac:dyDescent="0.25">
      <c r="C591" s="61"/>
      <c r="D591" s="56"/>
      <c r="F591" s="59"/>
      <c r="G591" s="56"/>
      <c r="H591" s="60"/>
      <c r="I591" s="58"/>
      <c r="J591" s="58"/>
      <c r="K591" s="58"/>
      <c r="L591" s="58"/>
      <c r="M591" s="58"/>
    </row>
    <row r="592" spans="3:16" s="13" customFormat="1" ht="16.5" customHeight="1" x14ac:dyDescent="0.25">
      <c r="C592" s="61"/>
      <c r="D592" s="56"/>
      <c r="E592" s="59"/>
      <c r="F592" s="59"/>
      <c r="G592" s="56"/>
      <c r="H592" s="6"/>
      <c r="I592" s="58"/>
      <c r="J592" s="58"/>
      <c r="K592" s="58"/>
      <c r="L592" s="58"/>
      <c r="M592" s="58"/>
      <c r="N592" s="1"/>
    </row>
    <row r="593" spans="3:16" ht="24" customHeight="1" x14ac:dyDescent="0.25">
      <c r="C593" s="61"/>
      <c r="D593" s="62"/>
      <c r="E593" s="63"/>
      <c r="F593" s="63"/>
      <c r="G593" s="62"/>
      <c r="O593" s="13"/>
      <c r="P593" s="13"/>
    </row>
    <row r="594" spans="3:16" ht="24" customHeight="1" x14ac:dyDescent="0.25">
      <c r="C594" s="61"/>
      <c r="D594" s="62"/>
      <c r="E594" s="63"/>
      <c r="F594" s="59"/>
      <c r="G594" s="62"/>
      <c r="O594" s="13"/>
      <c r="P594" s="13"/>
    </row>
    <row r="595" spans="3:16" ht="24" customHeight="1" x14ac:dyDescent="0.25">
      <c r="C595" s="61"/>
      <c r="D595" s="64"/>
      <c r="E595" s="64"/>
      <c r="F595" s="64"/>
      <c r="G595" s="13"/>
    </row>
    <row r="596" spans="3:16" ht="24" customHeight="1" x14ac:dyDescent="0.25">
      <c r="C596" s="65"/>
      <c r="D596" s="64"/>
      <c r="E596" s="64"/>
      <c r="F596" s="64"/>
      <c r="G596" s="13"/>
    </row>
    <row r="597" spans="3:16" ht="24" customHeight="1" x14ac:dyDescent="0.25">
      <c r="C597" s="65"/>
      <c r="D597" s="66"/>
      <c r="E597" s="64"/>
      <c r="F597" s="64"/>
      <c r="G597" s="13"/>
    </row>
    <row r="598" spans="3:16" ht="24" customHeight="1" x14ac:dyDescent="0.2">
      <c r="C598" s="65"/>
      <c r="D598" s="67" t="s">
        <v>75</v>
      </c>
      <c r="E598" s="64"/>
      <c r="F598" s="64"/>
      <c r="G598" s="13"/>
    </row>
    <row r="599" spans="3:16" ht="24" customHeight="1" x14ac:dyDescent="0.25">
      <c r="C599" s="185"/>
      <c r="D599" s="185"/>
      <c r="E599" s="185"/>
      <c r="F599" s="185"/>
      <c r="G599" s="185"/>
    </row>
    <row r="600" spans="3:16" ht="24" customHeight="1" x14ac:dyDescent="0.25">
      <c r="C600" s="185"/>
      <c r="D600" s="185"/>
      <c r="E600" s="185"/>
      <c r="F600" s="185"/>
      <c r="G600" s="185"/>
    </row>
    <row r="601" spans="3:16" ht="24" customHeight="1" x14ac:dyDescent="0.25">
      <c r="C601" s="65"/>
      <c r="D601" s="64"/>
      <c r="E601" s="64"/>
      <c r="F601" s="64"/>
      <c r="G601" s="13"/>
    </row>
    <row r="602" spans="3:16" ht="24" customHeight="1" x14ac:dyDescent="0.25">
      <c r="C602" s="65"/>
      <c r="D602" s="64"/>
      <c r="E602" s="64"/>
      <c r="F602" s="64"/>
      <c r="G602" s="13"/>
    </row>
    <row r="603" spans="3:16" ht="24" customHeight="1" x14ac:dyDescent="0.25">
      <c r="C603" s="61"/>
      <c r="D603" s="64"/>
      <c r="E603" s="64"/>
      <c r="F603" s="64"/>
      <c r="G603" s="13"/>
    </row>
    <row r="604" spans="3:16" ht="24" customHeight="1" x14ac:dyDescent="0.25">
      <c r="C604" s="194"/>
      <c r="D604" s="194"/>
      <c r="E604" s="194"/>
      <c r="F604" s="194"/>
      <c r="G604" s="194"/>
    </row>
    <row r="605" spans="3:16" ht="24" customHeight="1" x14ac:dyDescent="0.25">
      <c r="C605" s="195"/>
      <c r="D605" s="195"/>
      <c r="E605" s="195"/>
      <c r="F605" s="195"/>
      <c r="G605" s="195"/>
    </row>
    <row r="606" spans="3:16" ht="24" customHeight="1" x14ac:dyDescent="0.25">
      <c r="C606" s="193"/>
      <c r="D606" s="193"/>
      <c r="E606" s="193"/>
      <c r="F606" s="193"/>
      <c r="G606" s="193"/>
    </row>
    <row r="607" spans="3:16" ht="24" customHeight="1" x14ac:dyDescent="0.25">
      <c r="C607" s="193"/>
      <c r="D607" s="193"/>
      <c r="E607" s="193"/>
      <c r="F607" s="193"/>
      <c r="G607" s="193"/>
    </row>
    <row r="608" spans="3:16" ht="24" customHeight="1" x14ac:dyDescent="0.25">
      <c r="C608" s="193"/>
      <c r="D608" s="193"/>
      <c r="E608" s="193"/>
      <c r="F608" s="193"/>
      <c r="G608" s="193"/>
    </row>
    <row r="609" spans="1:103" ht="20.25" x14ac:dyDescent="0.25">
      <c r="C609" s="193"/>
      <c r="D609" s="193"/>
      <c r="E609" s="193"/>
      <c r="F609" s="193"/>
      <c r="G609" s="193"/>
    </row>
    <row r="610" spans="1:103" x14ac:dyDescent="0.25">
      <c r="C610" s="10"/>
      <c r="D610" s="68"/>
      <c r="E610" s="11"/>
      <c r="F610" s="11"/>
      <c r="G610" s="68"/>
    </row>
    <row r="611" spans="1:103" x14ac:dyDescent="0.25">
      <c r="C611" s="10"/>
      <c r="D611" s="68"/>
      <c r="E611" s="11"/>
      <c r="F611" s="11"/>
      <c r="G611" s="68"/>
    </row>
    <row r="612" spans="1:103" x14ac:dyDescent="0.25">
      <c r="C612" s="10"/>
      <c r="D612" s="68"/>
      <c r="E612" s="11"/>
      <c r="F612" s="11"/>
      <c r="G612" s="68"/>
    </row>
    <row r="613" spans="1:103" s="69" customFormat="1" x14ac:dyDescent="0.25">
      <c r="A613" s="1"/>
      <c r="B613" s="1"/>
      <c r="C613" s="10"/>
      <c r="D613" s="68"/>
      <c r="E613" s="11"/>
      <c r="F613" s="11"/>
      <c r="G613" s="68"/>
      <c r="H613" s="6"/>
      <c r="I613" s="7"/>
      <c r="J613" s="7"/>
      <c r="K613" s="7"/>
      <c r="L613" s="7"/>
      <c r="M613" s="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</row>
    <row r="614" spans="1:103" s="69" customFormat="1" x14ac:dyDescent="0.25">
      <c r="A614" s="1"/>
      <c r="B614" s="1"/>
      <c r="C614" s="10"/>
      <c r="D614" s="68"/>
      <c r="E614" s="11"/>
      <c r="F614" s="11"/>
      <c r="G614" s="68"/>
      <c r="H614" s="6"/>
      <c r="I614" s="7"/>
      <c r="J614" s="7"/>
      <c r="K614" s="7"/>
      <c r="L614" s="7"/>
      <c r="M614" s="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</row>
    <row r="615" spans="1:103" s="69" customFormat="1" x14ac:dyDescent="0.25">
      <c r="A615" s="1"/>
      <c r="B615" s="1"/>
      <c r="C615" s="10"/>
      <c r="D615" s="68"/>
      <c r="E615" s="11"/>
      <c r="F615" s="11"/>
      <c r="G615" s="68"/>
      <c r="H615" s="6"/>
      <c r="I615" s="7"/>
      <c r="J615" s="7"/>
      <c r="K615" s="7"/>
      <c r="L615" s="7"/>
      <c r="M615" s="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</row>
    <row r="616" spans="1:103" s="69" customFormat="1" x14ac:dyDescent="0.25">
      <c r="A616" s="1"/>
      <c r="B616" s="1"/>
      <c r="C616" s="10"/>
      <c r="D616" s="68"/>
      <c r="E616" s="11"/>
      <c r="F616" s="11"/>
      <c r="G616" s="68"/>
      <c r="H616" s="6"/>
      <c r="I616" s="7"/>
      <c r="J616" s="7"/>
      <c r="K616" s="7"/>
      <c r="L616" s="7"/>
      <c r="M616" s="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</row>
    <row r="617" spans="1:103" s="69" customFormat="1" x14ac:dyDescent="0.25">
      <c r="A617" s="1"/>
      <c r="B617" s="1"/>
      <c r="C617" s="10"/>
      <c r="D617" s="68"/>
      <c r="E617" s="11"/>
      <c r="F617" s="11"/>
      <c r="G617" s="68"/>
      <c r="H617" s="6"/>
      <c r="I617" s="7"/>
      <c r="J617" s="7"/>
      <c r="K617" s="7"/>
      <c r="L617" s="7"/>
      <c r="M617" s="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</row>
    <row r="618" spans="1:103" s="69" customFormat="1" x14ac:dyDescent="0.25">
      <c r="A618" s="1"/>
      <c r="B618" s="1"/>
      <c r="C618" s="10"/>
      <c r="D618" s="68"/>
      <c r="E618" s="11"/>
      <c r="F618" s="11"/>
      <c r="G618" s="68"/>
      <c r="H618" s="6"/>
      <c r="I618" s="7"/>
      <c r="J618" s="7"/>
      <c r="K618" s="7"/>
      <c r="L618" s="7"/>
      <c r="M618" s="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</row>
    <row r="619" spans="1:103" s="69" customFormat="1" x14ac:dyDescent="0.25">
      <c r="A619" s="1"/>
      <c r="B619" s="1"/>
      <c r="C619" s="10"/>
      <c r="D619" s="68"/>
      <c r="E619" s="11"/>
      <c r="F619" s="11"/>
      <c r="G619" s="68"/>
      <c r="H619" s="6"/>
      <c r="I619" s="7"/>
      <c r="J619" s="7"/>
      <c r="K619" s="7"/>
      <c r="L619" s="7"/>
      <c r="M619" s="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</row>
    <row r="620" spans="1:103" s="69" customFormat="1" x14ac:dyDescent="0.25">
      <c r="A620" s="1"/>
      <c r="B620" s="1"/>
      <c r="C620" s="10"/>
      <c r="D620" s="68"/>
      <c r="E620" s="11"/>
      <c r="F620" s="11"/>
      <c r="G620" s="68"/>
      <c r="H620" s="6"/>
      <c r="I620" s="7"/>
      <c r="J620" s="7"/>
      <c r="K620" s="7"/>
      <c r="L620" s="7"/>
      <c r="M620" s="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</row>
    <row r="621" spans="1:103" s="69" customFormat="1" x14ac:dyDescent="0.25">
      <c r="A621" s="1"/>
      <c r="B621" s="1"/>
      <c r="C621" s="10"/>
      <c r="D621" s="68"/>
      <c r="E621" s="11"/>
      <c r="F621" s="11"/>
      <c r="G621" s="68"/>
      <c r="H621" s="6"/>
      <c r="I621" s="7"/>
      <c r="J621" s="7"/>
      <c r="K621" s="7"/>
      <c r="L621" s="7"/>
      <c r="M621" s="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</row>
    <row r="640" spans="9:13" ht="13.5" thickBot="1" x14ac:dyDescent="0.3">
      <c r="I640" s="1"/>
      <c r="J640" s="1"/>
      <c r="K640" s="1"/>
      <c r="L640" s="1"/>
      <c r="M640" s="1"/>
    </row>
    <row r="641" spans="3:13" ht="15" x14ac:dyDescent="0.25">
      <c r="C641" s="70"/>
      <c r="I641" s="1"/>
      <c r="J641" s="1"/>
      <c r="K641" s="1"/>
      <c r="L641" s="1"/>
      <c r="M641" s="1"/>
    </row>
  </sheetData>
  <mergeCells count="13">
    <mergeCell ref="C609:G609"/>
    <mergeCell ref="C600:G600"/>
    <mergeCell ref="C604:G604"/>
    <mergeCell ref="C605:G605"/>
    <mergeCell ref="C606:G606"/>
    <mergeCell ref="C607:G607"/>
    <mergeCell ref="C608:G608"/>
    <mergeCell ref="C599:G599"/>
    <mergeCell ref="C6:G6"/>
    <mergeCell ref="C9:H9"/>
    <mergeCell ref="C10:H10"/>
    <mergeCell ref="C12:C14"/>
    <mergeCell ref="D12:D14"/>
  </mergeCells>
  <phoneticPr fontId="15" type="noConversion"/>
  <conditionalFormatting sqref="H153:H161">
    <cfRule type="top10" dxfId="0" priority="1" percent="1" rank="10"/>
  </conditionalFormatting>
  <pageMargins left="0.25" right="0.70866141732283472" top="0.43307086614173229" bottom="0.74803149606299213" header="0.31496062992125984" footer="0.31496062992125984"/>
  <pageSetup scale="35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2022-06-20T15:38:45Z</cp:lastPrinted>
  <dcterms:created xsi:type="dcterms:W3CDTF">2022-04-08T19:11:16Z</dcterms:created>
  <dcterms:modified xsi:type="dcterms:W3CDTF">2025-03-26T16:11:51Z</dcterms:modified>
</cp:coreProperties>
</file>