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Estados Financieros\Estados financieros - julio-diciembre 2023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F50" i="1"/>
  <c r="G35" i="1"/>
  <c r="G36" i="1" s="1"/>
  <c r="F35" i="1"/>
  <c r="F36" i="1" s="1"/>
  <c r="E35" i="1"/>
  <c r="E36" i="1" s="1"/>
  <c r="D35" i="1"/>
  <c r="D36" i="1" s="1"/>
  <c r="G32" i="1"/>
  <c r="G33" i="1" s="1"/>
  <c r="G31" i="1" s="1"/>
  <c r="F32" i="1"/>
  <c r="F33" i="1" s="1"/>
  <c r="F31" i="1" s="1"/>
  <c r="E32" i="1"/>
  <c r="E33" i="1" s="1"/>
  <c r="E31" i="1" s="1"/>
  <c r="D32" i="1"/>
  <c r="D33" i="1" s="1"/>
  <c r="D31" i="1" s="1"/>
  <c r="G27" i="1"/>
  <c r="E27" i="1"/>
  <c r="E26" i="1"/>
  <c r="D26" i="1"/>
  <c r="C26" i="1"/>
  <c r="B26" i="1"/>
  <c r="C25" i="1"/>
  <c r="B25" i="1"/>
  <c r="D24" i="1"/>
  <c r="C24" i="1"/>
  <c r="D23" i="1"/>
  <c r="C23" i="1"/>
  <c r="D22" i="1"/>
  <c r="C22" i="1"/>
  <c r="C27" i="1" s="1"/>
  <c r="D21" i="1"/>
  <c r="C21" i="1"/>
  <c r="G20" i="1"/>
  <c r="F20" i="1"/>
  <c r="F27" i="1" s="1"/>
  <c r="E20" i="1"/>
  <c r="D20" i="1"/>
  <c r="D27" i="1" s="1"/>
  <c r="G15" i="1"/>
  <c r="F15" i="1"/>
  <c r="E15" i="1"/>
  <c r="D15" i="1"/>
  <c r="F13" i="1"/>
  <c r="F17" i="1" s="1"/>
  <c r="E12" i="1"/>
  <c r="D12" i="1"/>
  <c r="E11" i="1"/>
  <c r="D11" i="1"/>
  <c r="D10" i="1"/>
  <c r="C10" i="1"/>
  <c r="D9" i="1"/>
  <c r="D13" i="1" s="1"/>
  <c r="D17" i="1" s="1"/>
  <c r="D29" i="1" s="1"/>
  <c r="D38" i="1" s="1"/>
  <c r="C9" i="1"/>
  <c r="C13" i="1" s="1"/>
  <c r="G8" i="1"/>
  <c r="G13" i="1" s="1"/>
  <c r="G17" i="1" s="1"/>
  <c r="G29" i="1" s="1"/>
  <c r="G38" i="1" s="1"/>
  <c r="G52" i="1" s="1"/>
  <c r="F8" i="1"/>
  <c r="E8" i="1"/>
  <c r="E13" i="1" s="1"/>
  <c r="E17" i="1" s="1"/>
  <c r="E29" i="1" s="1"/>
  <c r="D8" i="1"/>
  <c r="F6" i="1"/>
  <c r="E6" i="1"/>
  <c r="D6" i="1"/>
  <c r="B6" i="1"/>
  <c r="A6" i="1"/>
  <c r="C4" i="1"/>
  <c r="A1" i="1"/>
  <c r="C38" i="1" l="1"/>
  <c r="F29" i="1"/>
  <c r="F38" i="1" s="1"/>
  <c r="F52" i="1" s="1"/>
  <c r="E38" i="1"/>
</calcChain>
</file>

<file path=xl/comments1.xml><?xml version="1.0" encoding="utf-8"?>
<comments xmlns="http://schemas.openxmlformats.org/spreadsheetml/2006/main">
  <authors>
    <author>Miguelina De Oleo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la nota , favor verificar.</t>
        </r>
      </text>
    </comment>
  </commentList>
</comments>
</file>

<file path=xl/sharedStrings.xml><?xml version="1.0" encoding="utf-8"?>
<sst xmlns="http://schemas.openxmlformats.org/spreadsheetml/2006/main" count="41" uniqueCount="39">
  <si>
    <t xml:space="preserve"> </t>
  </si>
  <si>
    <t>ESTADO DE RENDIMIENTO FINANCIERO</t>
  </si>
  <si>
    <t>DEL 1RO. DE ENERO AL 31 DE DICIEMBRE DEL 2023 Y 2022</t>
  </si>
  <si>
    <t>Año finalizado 2023</t>
  </si>
  <si>
    <t>INGRESOS CORRIENTES</t>
  </si>
  <si>
    <t>Ingresos por ventas</t>
  </si>
  <si>
    <t>Ingresos por Transacciones con Contraprestación</t>
  </si>
  <si>
    <t>Transferencias y Donaciones</t>
  </si>
  <si>
    <t>Recargos, multas y otros ingresos</t>
  </si>
  <si>
    <t>Impuestos</t>
  </si>
  <si>
    <t>TOTAL INGRESOS</t>
  </si>
  <si>
    <t>COSTOS</t>
  </si>
  <si>
    <t xml:space="preserve">UTILIDAD BRUTA </t>
  </si>
  <si>
    <t>GASTOS CORRIENTES</t>
  </si>
  <si>
    <t>GASTOS DE VENTAS</t>
  </si>
  <si>
    <t>Sueldos, Salarios y Beneficios a Empleados</t>
  </si>
  <si>
    <t>Subvenciones y Otros Pagos por Transferencias</t>
  </si>
  <si>
    <t>Suministros y Materiales para Consumo</t>
  </si>
  <si>
    <t xml:space="preserve">Gastos de Depreciación y Amortización </t>
  </si>
  <si>
    <t>Deterioro del valor de Propiedad, Planta y Equipo</t>
  </si>
  <si>
    <t>Otros Gastos</t>
  </si>
  <si>
    <t>TOTAL GASTOS</t>
  </si>
  <si>
    <t>UTILIDAD OPERATIVA</t>
  </si>
  <si>
    <t>OTROS INGRESOS (GASTOS):</t>
  </si>
  <si>
    <t>OTROS INGRESOS</t>
  </si>
  <si>
    <t>TOTAL OTROS INGRESOS</t>
  </si>
  <si>
    <t>GASTOS FINANCIEROS</t>
  </si>
  <si>
    <t>TOTAL OTROS GASTOS</t>
  </si>
  <si>
    <t>RESULTADO DEL PERÍODO (AHORRO / DESAHORRO)</t>
  </si>
  <si>
    <t xml:space="preserve">            Randolfo Rijo Gomez</t>
  </si>
  <si>
    <t xml:space="preserve">                Henrry Vargas Santos</t>
  </si>
  <si>
    <t xml:space="preserve">            Coronel Piloto, E.R.D.           </t>
  </si>
  <si>
    <t>Mayor, E.R.D. (DEM)</t>
  </si>
  <si>
    <t xml:space="preserve">           Director Ejecutivo (Interino)</t>
  </si>
  <si>
    <t>Director Administrativo y Financiero (Interino)</t>
  </si>
  <si>
    <t xml:space="preserve">          Niurka Caraballo</t>
  </si>
  <si>
    <t xml:space="preserve">          Benigno A. Barias</t>
  </si>
  <si>
    <t xml:space="preserve">         Encargada Financiera</t>
  </si>
  <si>
    <t xml:space="preserve">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</si>
</sst>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(#,##0\)"/>
    <numFmt numFmtId="165" formatCode="#,##0.00;[Red]\(#,##0.00\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002060"/>
      <name val="Arial"/>
      <family val="2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0" fillId="0" borderId="0" xfId="0" applyAlignment="1"/>
    <xf numFmtId="49" fontId="2" fillId="0" borderId="0" xfId="0" applyNumberFormat="1" applyFont="1" applyFill="1" applyAlignment="1">
      <alignment shrinkToFi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164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3" xfId="0" applyNumberFormat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0" xfId="0" applyFill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4" fillId="0" borderId="4" xfId="0" applyNumberFormat="1" applyFont="1" applyFill="1" applyBorder="1"/>
    <xf numFmtId="164" fontId="4" fillId="0" borderId="0" xfId="0" applyNumberFormat="1" applyFont="1"/>
    <xf numFmtId="0" fontId="5" fillId="0" borderId="2" xfId="0" applyFont="1" applyFill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0" xfId="0" applyNumberFormat="1" applyFill="1"/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/>
    <xf numFmtId="164" fontId="0" fillId="5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4" fillId="0" borderId="0" xfId="0" applyFont="1" applyAlignment="1">
      <alignment horizontal="center"/>
    </xf>
    <xf numFmtId="164" fontId="4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0" borderId="3" xfId="0" applyNumberFormat="1" applyFont="1" applyBorder="1"/>
    <xf numFmtId="164" fontId="4" fillId="0" borderId="3" xfId="0" applyNumberFormat="1" applyFont="1" applyFill="1" applyBorder="1"/>
    <xf numFmtId="164" fontId="0" fillId="0" borderId="3" xfId="0" applyNumberFormat="1" applyFill="1" applyBorder="1"/>
    <xf numFmtId="0" fontId="4" fillId="0" borderId="2" xfId="0" applyFont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6" xfId="0" applyNumberFormat="1" applyFont="1" applyFill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wrapText="1"/>
    </xf>
    <xf numFmtId="164" fontId="4" fillId="0" borderId="7" xfId="0" applyNumberFormat="1" applyFont="1" applyBorder="1" applyAlignment="1"/>
    <xf numFmtId="164" fontId="4" fillId="0" borderId="7" xfId="0" applyNumberFormat="1" applyFont="1" applyBorder="1"/>
    <xf numFmtId="164" fontId="4" fillId="0" borderId="7" xfId="0" applyNumberFormat="1" applyFont="1" applyFill="1" applyBorder="1"/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/>
    <xf numFmtId="165" fontId="4" fillId="0" borderId="0" xfId="0" applyNumberFormat="1" applyFont="1" applyBorder="1"/>
    <xf numFmtId="0" fontId="0" fillId="0" borderId="0" xfId="0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Continuous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2" fillId="0" borderId="0" xfId="0" applyFont="1"/>
    <xf numFmtId="164" fontId="4" fillId="0" borderId="8" xfId="0" applyNumberFormat="1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50</xdr:row>
      <xdr:rowOff>180975</xdr:rowOff>
    </xdr:from>
    <xdr:to>
      <xdr:col>0</xdr:col>
      <xdr:colOff>2667000</xdr:colOff>
      <xdr:row>50</xdr:row>
      <xdr:rowOff>180975</xdr:rowOff>
    </xdr:to>
    <xdr:cxnSp macro="">
      <xdr:nvCxnSpPr>
        <xdr:cNvPr id="2" name="Conector recto 1"/>
        <xdr:cNvCxnSpPr/>
      </xdr:nvCxnSpPr>
      <xdr:spPr bwMode="auto">
        <a:xfrm>
          <a:off x="542925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3" name="Conector recto 2"/>
        <xdr:cNvCxnSpPr/>
      </xdr:nvCxnSpPr>
      <xdr:spPr bwMode="auto">
        <a:xfrm>
          <a:off x="542925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4" name="Conector recto 3"/>
        <xdr:cNvCxnSpPr/>
      </xdr:nvCxnSpPr>
      <xdr:spPr bwMode="auto">
        <a:xfrm>
          <a:off x="542925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50</xdr:row>
      <xdr:rowOff>171450</xdr:rowOff>
    </xdr:from>
    <xdr:to>
      <xdr:col>0</xdr:col>
      <xdr:colOff>2238375</xdr:colOff>
      <xdr:row>50</xdr:row>
      <xdr:rowOff>171450</xdr:rowOff>
    </xdr:to>
    <xdr:cxnSp macro="">
      <xdr:nvCxnSpPr>
        <xdr:cNvPr id="5" name="Conector recto 4"/>
        <xdr:cNvCxnSpPr/>
      </xdr:nvCxnSpPr>
      <xdr:spPr bwMode="auto">
        <a:xfrm>
          <a:off x="114300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41</xdr:row>
      <xdr:rowOff>9525</xdr:rowOff>
    </xdr:from>
    <xdr:to>
      <xdr:col>0</xdr:col>
      <xdr:colOff>2247900</xdr:colOff>
      <xdr:row>41</xdr:row>
      <xdr:rowOff>11781</xdr:rowOff>
    </xdr:to>
    <xdr:cxnSp macro="">
      <xdr:nvCxnSpPr>
        <xdr:cNvPr id="6" name="Conector recto 5"/>
        <xdr:cNvCxnSpPr/>
      </xdr:nvCxnSpPr>
      <xdr:spPr bwMode="auto">
        <a:xfrm flipV="1">
          <a:off x="104775" y="4619625"/>
          <a:ext cx="214312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314325</xdr:colOff>
      <xdr:row>41</xdr:row>
      <xdr:rowOff>19050</xdr:rowOff>
    </xdr:from>
    <xdr:to>
      <xdr:col>3</xdr:col>
      <xdr:colOff>866775</xdr:colOff>
      <xdr:row>41</xdr:row>
      <xdr:rowOff>19050</xdr:rowOff>
    </xdr:to>
    <xdr:cxnSp macro="">
      <xdr:nvCxnSpPr>
        <xdr:cNvPr id="7" name="Conector recto 6"/>
        <xdr:cNvCxnSpPr/>
      </xdr:nvCxnSpPr>
      <xdr:spPr bwMode="auto">
        <a:xfrm>
          <a:off x="3676650" y="4629150"/>
          <a:ext cx="2219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47</xdr:row>
      <xdr:rowOff>171450</xdr:rowOff>
    </xdr:from>
    <xdr:to>
      <xdr:col>0</xdr:col>
      <xdr:colOff>2238375</xdr:colOff>
      <xdr:row>47</xdr:row>
      <xdr:rowOff>171450</xdr:rowOff>
    </xdr:to>
    <xdr:cxnSp macro="">
      <xdr:nvCxnSpPr>
        <xdr:cNvPr id="8" name="Conector recto 7"/>
        <xdr:cNvCxnSpPr/>
      </xdr:nvCxnSpPr>
      <xdr:spPr bwMode="auto">
        <a:xfrm>
          <a:off x="114300" y="58293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3</xdr:col>
      <xdr:colOff>457200</xdr:colOff>
      <xdr:row>48</xdr:row>
      <xdr:rowOff>0</xdr:rowOff>
    </xdr:to>
    <xdr:cxnSp macro="">
      <xdr:nvCxnSpPr>
        <xdr:cNvPr id="9" name="Conector recto 8"/>
        <xdr:cNvCxnSpPr/>
      </xdr:nvCxnSpPr>
      <xdr:spPr bwMode="auto">
        <a:xfrm>
          <a:off x="3362325" y="58388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3362324</xdr:colOff>
      <xdr:row>39</xdr:row>
      <xdr:rowOff>76200</xdr:rowOff>
    </xdr:from>
    <xdr:to>
      <xdr:col>3</xdr:col>
      <xdr:colOff>1009649</xdr:colOff>
      <xdr:row>43</xdr:row>
      <xdr:rowOff>47625</xdr:rowOff>
    </xdr:to>
    <xdr:sp macro="" textlink="">
      <xdr:nvSpPr>
        <xdr:cNvPr id="10" name="Rectángulo 9"/>
        <xdr:cNvSpPr/>
      </xdr:nvSpPr>
      <xdr:spPr>
        <a:xfrm>
          <a:off x="3362324" y="4343400"/>
          <a:ext cx="2676525" cy="7143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114300</xdr:rowOff>
    </xdr:from>
    <xdr:to>
      <xdr:col>0</xdr:col>
      <xdr:colOff>2495550</xdr:colOff>
      <xdr:row>42</xdr:row>
      <xdr:rowOff>161925</xdr:rowOff>
    </xdr:to>
    <xdr:sp macro="" textlink="">
      <xdr:nvSpPr>
        <xdr:cNvPr id="11" name="Rectángulo 10"/>
        <xdr:cNvSpPr/>
      </xdr:nvSpPr>
      <xdr:spPr>
        <a:xfrm>
          <a:off x="0" y="4210050"/>
          <a:ext cx="249555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2305050</xdr:colOff>
      <xdr:row>55</xdr:row>
      <xdr:rowOff>47625</xdr:rowOff>
    </xdr:to>
    <xdr:sp macro="" textlink="">
      <xdr:nvSpPr>
        <xdr:cNvPr id="12" name="Rectángulo 11"/>
        <xdr:cNvSpPr/>
      </xdr:nvSpPr>
      <xdr:spPr>
        <a:xfrm>
          <a:off x="0" y="5495925"/>
          <a:ext cx="230505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3343275</xdr:colOff>
      <xdr:row>45</xdr:row>
      <xdr:rowOff>114300</xdr:rowOff>
    </xdr:from>
    <xdr:to>
      <xdr:col>3</xdr:col>
      <xdr:colOff>533400</xdr:colOff>
      <xdr:row>53</xdr:row>
      <xdr:rowOff>28575</xdr:rowOff>
    </xdr:to>
    <xdr:sp macro="" textlink="">
      <xdr:nvSpPr>
        <xdr:cNvPr id="13" name="Rectángulo 12"/>
        <xdr:cNvSpPr/>
      </xdr:nvSpPr>
      <xdr:spPr>
        <a:xfrm>
          <a:off x="3343275" y="5448300"/>
          <a:ext cx="2219325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3</xdr:col>
      <xdr:colOff>1028700</xdr:colOff>
      <xdr:row>52</xdr:row>
      <xdr:rowOff>133350</xdr:rowOff>
    </xdr:to>
    <xdr:sp macro="" textlink="">
      <xdr:nvSpPr>
        <xdr:cNvPr id="14" name="Rectángulo 13"/>
        <xdr:cNvSpPr/>
      </xdr:nvSpPr>
      <xdr:spPr>
        <a:xfrm>
          <a:off x="0" y="4143375"/>
          <a:ext cx="6057900" cy="2019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3\ESTADOS%20FINANCIEROS%20AL%2031%20DE%20DIC.%202023-%20DEFINITI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B6" t="str">
            <v>Notas</v>
          </cell>
          <cell r="E6" t="str">
            <v>Diciembre 2022</v>
          </cell>
          <cell r="F6" t="str">
            <v>Año Finalizado 2021</v>
          </cell>
        </row>
      </sheetData>
      <sheetData sheetId="4"/>
      <sheetData sheetId="5"/>
      <sheetData sheetId="6"/>
      <sheetData sheetId="7"/>
      <sheetData sheetId="8"/>
      <sheetData sheetId="9">
        <row r="396">
          <cell r="D396">
            <v>0</v>
          </cell>
          <cell r="E396">
            <v>0</v>
          </cell>
        </row>
        <row r="397">
          <cell r="D397">
            <v>1515207644.6800001</v>
          </cell>
          <cell r="E397">
            <v>1703296724.2</v>
          </cell>
        </row>
        <row r="398">
          <cell r="E398">
            <v>926847327</v>
          </cell>
        </row>
        <row r="399">
          <cell r="D399">
            <v>0</v>
          </cell>
          <cell r="E399">
            <v>0</v>
          </cell>
        </row>
        <row r="400">
          <cell r="D400">
            <v>0</v>
          </cell>
          <cell r="E400">
            <v>0</v>
          </cell>
        </row>
        <row r="461">
          <cell r="D461">
            <v>2239452830</v>
          </cell>
        </row>
        <row r="484">
          <cell r="D484">
            <v>0</v>
          </cell>
          <cell r="E484">
            <v>0</v>
          </cell>
        </row>
        <row r="490">
          <cell r="D490">
            <v>0</v>
          </cell>
          <cell r="E490">
            <v>0</v>
          </cell>
        </row>
        <row r="507">
          <cell r="D507">
            <v>865169252.28999984</v>
          </cell>
          <cell r="E507">
            <v>736395136.70000005</v>
          </cell>
        </row>
        <row r="512">
          <cell r="D512">
            <v>500000000</v>
          </cell>
          <cell r="E512">
            <v>169160230.99000001</v>
          </cell>
        </row>
        <row r="525">
          <cell r="D525">
            <v>93945437.909999996</v>
          </cell>
          <cell r="E525">
            <v>54284781.300000004</v>
          </cell>
        </row>
        <row r="537">
          <cell r="D537">
            <v>41044860.869999997</v>
          </cell>
          <cell r="E537">
            <v>40358678.340000004</v>
          </cell>
        </row>
        <row r="540">
          <cell r="A540">
            <v>23</v>
          </cell>
        </row>
        <row r="543">
          <cell r="D543">
            <v>253488.3</v>
          </cell>
        </row>
        <row r="546">
          <cell r="A546">
            <v>24</v>
          </cell>
        </row>
        <row r="562">
          <cell r="D562">
            <v>1864637572.0600002</v>
          </cell>
          <cell r="E562">
            <v>1698346834.4300001</v>
          </cell>
        </row>
        <row r="573">
          <cell r="D573">
            <v>0</v>
          </cell>
          <cell r="E573">
            <v>0</v>
          </cell>
        </row>
        <row r="581">
          <cell r="D581">
            <v>0</v>
          </cell>
          <cell r="E58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I5" sqref="I5"/>
    </sheetView>
  </sheetViews>
  <sheetFormatPr baseColWidth="10" defaultColWidth="9.140625" defaultRowHeight="15" x14ac:dyDescent="0.25"/>
  <cols>
    <col min="1" max="1" width="50.42578125" style="13" customWidth="1"/>
    <col min="2" max="2" width="7.28515625" style="5" customWidth="1"/>
    <col min="3" max="3" width="17.7109375" style="5" customWidth="1"/>
    <col min="4" max="4" width="15.5703125" style="8" customWidth="1"/>
    <col min="5" max="5" width="15.85546875" style="8" hidden="1" customWidth="1"/>
    <col min="6" max="6" width="15" hidden="1" customWidth="1"/>
    <col min="7" max="7" width="8.42578125" hidden="1" customWidth="1"/>
    <col min="8" max="8" width="11.140625" bestFit="1" customWidth="1"/>
    <col min="15" max="15" width="12.7109375" bestFit="1" customWidth="1"/>
    <col min="257" max="257" width="50.42578125" customWidth="1"/>
    <col min="258" max="258" width="7.28515625" customWidth="1"/>
    <col min="259" max="259" width="17.7109375" customWidth="1"/>
    <col min="260" max="260" width="15.5703125" customWidth="1"/>
    <col min="261" max="263" width="0" hidden="1" customWidth="1"/>
    <col min="264" max="264" width="11.140625" bestFit="1" customWidth="1"/>
    <col min="271" max="271" width="12.7109375" bestFit="1" customWidth="1"/>
    <col min="513" max="513" width="50.42578125" customWidth="1"/>
    <col min="514" max="514" width="7.28515625" customWidth="1"/>
    <col min="515" max="515" width="17.7109375" customWidth="1"/>
    <col min="516" max="516" width="15.5703125" customWidth="1"/>
    <col min="517" max="519" width="0" hidden="1" customWidth="1"/>
    <col min="520" max="520" width="11.140625" bestFit="1" customWidth="1"/>
    <col min="527" max="527" width="12.7109375" bestFit="1" customWidth="1"/>
    <col min="769" max="769" width="50.42578125" customWidth="1"/>
    <col min="770" max="770" width="7.28515625" customWidth="1"/>
    <col min="771" max="771" width="17.7109375" customWidth="1"/>
    <col min="772" max="772" width="15.5703125" customWidth="1"/>
    <col min="773" max="775" width="0" hidden="1" customWidth="1"/>
    <col min="776" max="776" width="11.140625" bestFit="1" customWidth="1"/>
    <col min="783" max="783" width="12.7109375" bestFit="1" customWidth="1"/>
    <col min="1025" max="1025" width="50.42578125" customWidth="1"/>
    <col min="1026" max="1026" width="7.28515625" customWidth="1"/>
    <col min="1027" max="1027" width="17.7109375" customWidth="1"/>
    <col min="1028" max="1028" width="15.5703125" customWidth="1"/>
    <col min="1029" max="1031" width="0" hidden="1" customWidth="1"/>
    <col min="1032" max="1032" width="11.140625" bestFit="1" customWidth="1"/>
    <col min="1039" max="1039" width="12.7109375" bestFit="1" customWidth="1"/>
    <col min="1281" max="1281" width="50.42578125" customWidth="1"/>
    <col min="1282" max="1282" width="7.28515625" customWidth="1"/>
    <col min="1283" max="1283" width="17.7109375" customWidth="1"/>
    <col min="1284" max="1284" width="15.5703125" customWidth="1"/>
    <col min="1285" max="1287" width="0" hidden="1" customWidth="1"/>
    <col min="1288" max="1288" width="11.140625" bestFit="1" customWidth="1"/>
    <col min="1295" max="1295" width="12.7109375" bestFit="1" customWidth="1"/>
    <col min="1537" max="1537" width="50.42578125" customWidth="1"/>
    <col min="1538" max="1538" width="7.28515625" customWidth="1"/>
    <col min="1539" max="1539" width="17.7109375" customWidth="1"/>
    <col min="1540" max="1540" width="15.5703125" customWidth="1"/>
    <col min="1541" max="1543" width="0" hidden="1" customWidth="1"/>
    <col min="1544" max="1544" width="11.140625" bestFit="1" customWidth="1"/>
    <col min="1551" max="1551" width="12.7109375" bestFit="1" customWidth="1"/>
    <col min="1793" max="1793" width="50.42578125" customWidth="1"/>
    <col min="1794" max="1794" width="7.28515625" customWidth="1"/>
    <col min="1795" max="1795" width="17.7109375" customWidth="1"/>
    <col min="1796" max="1796" width="15.5703125" customWidth="1"/>
    <col min="1797" max="1799" width="0" hidden="1" customWidth="1"/>
    <col min="1800" max="1800" width="11.140625" bestFit="1" customWidth="1"/>
    <col min="1807" max="1807" width="12.7109375" bestFit="1" customWidth="1"/>
    <col min="2049" max="2049" width="50.42578125" customWidth="1"/>
    <col min="2050" max="2050" width="7.28515625" customWidth="1"/>
    <col min="2051" max="2051" width="17.7109375" customWidth="1"/>
    <col min="2052" max="2052" width="15.5703125" customWidth="1"/>
    <col min="2053" max="2055" width="0" hidden="1" customWidth="1"/>
    <col min="2056" max="2056" width="11.140625" bestFit="1" customWidth="1"/>
    <col min="2063" max="2063" width="12.7109375" bestFit="1" customWidth="1"/>
    <col min="2305" max="2305" width="50.42578125" customWidth="1"/>
    <col min="2306" max="2306" width="7.28515625" customWidth="1"/>
    <col min="2307" max="2307" width="17.7109375" customWidth="1"/>
    <col min="2308" max="2308" width="15.5703125" customWidth="1"/>
    <col min="2309" max="2311" width="0" hidden="1" customWidth="1"/>
    <col min="2312" max="2312" width="11.140625" bestFit="1" customWidth="1"/>
    <col min="2319" max="2319" width="12.7109375" bestFit="1" customWidth="1"/>
    <col min="2561" max="2561" width="50.42578125" customWidth="1"/>
    <col min="2562" max="2562" width="7.28515625" customWidth="1"/>
    <col min="2563" max="2563" width="17.7109375" customWidth="1"/>
    <col min="2564" max="2564" width="15.5703125" customWidth="1"/>
    <col min="2565" max="2567" width="0" hidden="1" customWidth="1"/>
    <col min="2568" max="2568" width="11.140625" bestFit="1" customWidth="1"/>
    <col min="2575" max="2575" width="12.7109375" bestFit="1" customWidth="1"/>
    <col min="2817" max="2817" width="50.42578125" customWidth="1"/>
    <col min="2818" max="2818" width="7.28515625" customWidth="1"/>
    <col min="2819" max="2819" width="17.7109375" customWidth="1"/>
    <col min="2820" max="2820" width="15.5703125" customWidth="1"/>
    <col min="2821" max="2823" width="0" hidden="1" customWidth="1"/>
    <col min="2824" max="2824" width="11.140625" bestFit="1" customWidth="1"/>
    <col min="2831" max="2831" width="12.7109375" bestFit="1" customWidth="1"/>
    <col min="3073" max="3073" width="50.42578125" customWidth="1"/>
    <col min="3074" max="3074" width="7.28515625" customWidth="1"/>
    <col min="3075" max="3075" width="17.7109375" customWidth="1"/>
    <col min="3076" max="3076" width="15.5703125" customWidth="1"/>
    <col min="3077" max="3079" width="0" hidden="1" customWidth="1"/>
    <col min="3080" max="3080" width="11.140625" bestFit="1" customWidth="1"/>
    <col min="3087" max="3087" width="12.7109375" bestFit="1" customWidth="1"/>
    <col min="3329" max="3329" width="50.42578125" customWidth="1"/>
    <col min="3330" max="3330" width="7.28515625" customWidth="1"/>
    <col min="3331" max="3331" width="17.7109375" customWidth="1"/>
    <col min="3332" max="3332" width="15.5703125" customWidth="1"/>
    <col min="3333" max="3335" width="0" hidden="1" customWidth="1"/>
    <col min="3336" max="3336" width="11.140625" bestFit="1" customWidth="1"/>
    <col min="3343" max="3343" width="12.7109375" bestFit="1" customWidth="1"/>
    <col min="3585" max="3585" width="50.42578125" customWidth="1"/>
    <col min="3586" max="3586" width="7.28515625" customWidth="1"/>
    <col min="3587" max="3587" width="17.7109375" customWidth="1"/>
    <col min="3588" max="3588" width="15.5703125" customWidth="1"/>
    <col min="3589" max="3591" width="0" hidden="1" customWidth="1"/>
    <col min="3592" max="3592" width="11.140625" bestFit="1" customWidth="1"/>
    <col min="3599" max="3599" width="12.7109375" bestFit="1" customWidth="1"/>
    <col min="3841" max="3841" width="50.42578125" customWidth="1"/>
    <col min="3842" max="3842" width="7.28515625" customWidth="1"/>
    <col min="3843" max="3843" width="17.7109375" customWidth="1"/>
    <col min="3844" max="3844" width="15.5703125" customWidth="1"/>
    <col min="3845" max="3847" width="0" hidden="1" customWidth="1"/>
    <col min="3848" max="3848" width="11.140625" bestFit="1" customWidth="1"/>
    <col min="3855" max="3855" width="12.7109375" bestFit="1" customWidth="1"/>
    <col min="4097" max="4097" width="50.42578125" customWidth="1"/>
    <col min="4098" max="4098" width="7.28515625" customWidth="1"/>
    <col min="4099" max="4099" width="17.7109375" customWidth="1"/>
    <col min="4100" max="4100" width="15.5703125" customWidth="1"/>
    <col min="4101" max="4103" width="0" hidden="1" customWidth="1"/>
    <col min="4104" max="4104" width="11.140625" bestFit="1" customWidth="1"/>
    <col min="4111" max="4111" width="12.7109375" bestFit="1" customWidth="1"/>
    <col min="4353" max="4353" width="50.42578125" customWidth="1"/>
    <col min="4354" max="4354" width="7.28515625" customWidth="1"/>
    <col min="4355" max="4355" width="17.7109375" customWidth="1"/>
    <col min="4356" max="4356" width="15.5703125" customWidth="1"/>
    <col min="4357" max="4359" width="0" hidden="1" customWidth="1"/>
    <col min="4360" max="4360" width="11.140625" bestFit="1" customWidth="1"/>
    <col min="4367" max="4367" width="12.7109375" bestFit="1" customWidth="1"/>
    <col min="4609" max="4609" width="50.42578125" customWidth="1"/>
    <col min="4610" max="4610" width="7.28515625" customWidth="1"/>
    <col min="4611" max="4611" width="17.7109375" customWidth="1"/>
    <col min="4612" max="4612" width="15.5703125" customWidth="1"/>
    <col min="4613" max="4615" width="0" hidden="1" customWidth="1"/>
    <col min="4616" max="4616" width="11.140625" bestFit="1" customWidth="1"/>
    <col min="4623" max="4623" width="12.7109375" bestFit="1" customWidth="1"/>
    <col min="4865" max="4865" width="50.42578125" customWidth="1"/>
    <col min="4866" max="4866" width="7.28515625" customWidth="1"/>
    <col min="4867" max="4867" width="17.7109375" customWidth="1"/>
    <col min="4868" max="4868" width="15.5703125" customWidth="1"/>
    <col min="4869" max="4871" width="0" hidden="1" customWidth="1"/>
    <col min="4872" max="4872" width="11.140625" bestFit="1" customWidth="1"/>
    <col min="4879" max="4879" width="12.7109375" bestFit="1" customWidth="1"/>
    <col min="5121" max="5121" width="50.42578125" customWidth="1"/>
    <col min="5122" max="5122" width="7.28515625" customWidth="1"/>
    <col min="5123" max="5123" width="17.7109375" customWidth="1"/>
    <col min="5124" max="5124" width="15.5703125" customWidth="1"/>
    <col min="5125" max="5127" width="0" hidden="1" customWidth="1"/>
    <col min="5128" max="5128" width="11.140625" bestFit="1" customWidth="1"/>
    <col min="5135" max="5135" width="12.7109375" bestFit="1" customWidth="1"/>
    <col min="5377" max="5377" width="50.42578125" customWidth="1"/>
    <col min="5378" max="5378" width="7.28515625" customWidth="1"/>
    <col min="5379" max="5379" width="17.7109375" customWidth="1"/>
    <col min="5380" max="5380" width="15.5703125" customWidth="1"/>
    <col min="5381" max="5383" width="0" hidden="1" customWidth="1"/>
    <col min="5384" max="5384" width="11.140625" bestFit="1" customWidth="1"/>
    <col min="5391" max="5391" width="12.7109375" bestFit="1" customWidth="1"/>
    <col min="5633" max="5633" width="50.42578125" customWidth="1"/>
    <col min="5634" max="5634" width="7.28515625" customWidth="1"/>
    <col min="5635" max="5635" width="17.7109375" customWidth="1"/>
    <col min="5636" max="5636" width="15.5703125" customWidth="1"/>
    <col min="5637" max="5639" width="0" hidden="1" customWidth="1"/>
    <col min="5640" max="5640" width="11.140625" bestFit="1" customWidth="1"/>
    <col min="5647" max="5647" width="12.7109375" bestFit="1" customWidth="1"/>
    <col min="5889" max="5889" width="50.42578125" customWidth="1"/>
    <col min="5890" max="5890" width="7.28515625" customWidth="1"/>
    <col min="5891" max="5891" width="17.7109375" customWidth="1"/>
    <col min="5892" max="5892" width="15.5703125" customWidth="1"/>
    <col min="5893" max="5895" width="0" hidden="1" customWidth="1"/>
    <col min="5896" max="5896" width="11.140625" bestFit="1" customWidth="1"/>
    <col min="5903" max="5903" width="12.7109375" bestFit="1" customWidth="1"/>
    <col min="6145" max="6145" width="50.42578125" customWidth="1"/>
    <col min="6146" max="6146" width="7.28515625" customWidth="1"/>
    <col min="6147" max="6147" width="17.7109375" customWidth="1"/>
    <col min="6148" max="6148" width="15.5703125" customWidth="1"/>
    <col min="6149" max="6151" width="0" hidden="1" customWidth="1"/>
    <col min="6152" max="6152" width="11.140625" bestFit="1" customWidth="1"/>
    <col min="6159" max="6159" width="12.7109375" bestFit="1" customWidth="1"/>
    <col min="6401" max="6401" width="50.42578125" customWidth="1"/>
    <col min="6402" max="6402" width="7.28515625" customWidth="1"/>
    <col min="6403" max="6403" width="17.7109375" customWidth="1"/>
    <col min="6404" max="6404" width="15.5703125" customWidth="1"/>
    <col min="6405" max="6407" width="0" hidden="1" customWidth="1"/>
    <col min="6408" max="6408" width="11.140625" bestFit="1" customWidth="1"/>
    <col min="6415" max="6415" width="12.7109375" bestFit="1" customWidth="1"/>
    <col min="6657" max="6657" width="50.42578125" customWidth="1"/>
    <col min="6658" max="6658" width="7.28515625" customWidth="1"/>
    <col min="6659" max="6659" width="17.7109375" customWidth="1"/>
    <col min="6660" max="6660" width="15.5703125" customWidth="1"/>
    <col min="6661" max="6663" width="0" hidden="1" customWidth="1"/>
    <col min="6664" max="6664" width="11.140625" bestFit="1" customWidth="1"/>
    <col min="6671" max="6671" width="12.7109375" bestFit="1" customWidth="1"/>
    <col min="6913" max="6913" width="50.42578125" customWidth="1"/>
    <col min="6914" max="6914" width="7.28515625" customWidth="1"/>
    <col min="6915" max="6915" width="17.7109375" customWidth="1"/>
    <col min="6916" max="6916" width="15.5703125" customWidth="1"/>
    <col min="6917" max="6919" width="0" hidden="1" customWidth="1"/>
    <col min="6920" max="6920" width="11.140625" bestFit="1" customWidth="1"/>
    <col min="6927" max="6927" width="12.7109375" bestFit="1" customWidth="1"/>
    <col min="7169" max="7169" width="50.42578125" customWidth="1"/>
    <col min="7170" max="7170" width="7.28515625" customWidth="1"/>
    <col min="7171" max="7171" width="17.7109375" customWidth="1"/>
    <col min="7172" max="7172" width="15.5703125" customWidth="1"/>
    <col min="7173" max="7175" width="0" hidden="1" customWidth="1"/>
    <col min="7176" max="7176" width="11.140625" bestFit="1" customWidth="1"/>
    <col min="7183" max="7183" width="12.7109375" bestFit="1" customWidth="1"/>
    <col min="7425" max="7425" width="50.42578125" customWidth="1"/>
    <col min="7426" max="7426" width="7.28515625" customWidth="1"/>
    <col min="7427" max="7427" width="17.7109375" customWidth="1"/>
    <col min="7428" max="7428" width="15.5703125" customWidth="1"/>
    <col min="7429" max="7431" width="0" hidden="1" customWidth="1"/>
    <col min="7432" max="7432" width="11.140625" bestFit="1" customWidth="1"/>
    <col min="7439" max="7439" width="12.7109375" bestFit="1" customWidth="1"/>
    <col min="7681" max="7681" width="50.42578125" customWidth="1"/>
    <col min="7682" max="7682" width="7.28515625" customWidth="1"/>
    <col min="7683" max="7683" width="17.7109375" customWidth="1"/>
    <col min="7684" max="7684" width="15.5703125" customWidth="1"/>
    <col min="7685" max="7687" width="0" hidden="1" customWidth="1"/>
    <col min="7688" max="7688" width="11.140625" bestFit="1" customWidth="1"/>
    <col min="7695" max="7695" width="12.7109375" bestFit="1" customWidth="1"/>
    <col min="7937" max="7937" width="50.42578125" customWidth="1"/>
    <col min="7938" max="7938" width="7.28515625" customWidth="1"/>
    <col min="7939" max="7939" width="17.7109375" customWidth="1"/>
    <col min="7940" max="7940" width="15.5703125" customWidth="1"/>
    <col min="7941" max="7943" width="0" hidden="1" customWidth="1"/>
    <col min="7944" max="7944" width="11.140625" bestFit="1" customWidth="1"/>
    <col min="7951" max="7951" width="12.7109375" bestFit="1" customWidth="1"/>
    <col min="8193" max="8193" width="50.42578125" customWidth="1"/>
    <col min="8194" max="8194" width="7.28515625" customWidth="1"/>
    <col min="8195" max="8195" width="17.7109375" customWidth="1"/>
    <col min="8196" max="8196" width="15.5703125" customWidth="1"/>
    <col min="8197" max="8199" width="0" hidden="1" customWidth="1"/>
    <col min="8200" max="8200" width="11.140625" bestFit="1" customWidth="1"/>
    <col min="8207" max="8207" width="12.7109375" bestFit="1" customWidth="1"/>
    <col min="8449" max="8449" width="50.42578125" customWidth="1"/>
    <col min="8450" max="8450" width="7.28515625" customWidth="1"/>
    <col min="8451" max="8451" width="17.7109375" customWidth="1"/>
    <col min="8452" max="8452" width="15.5703125" customWidth="1"/>
    <col min="8453" max="8455" width="0" hidden="1" customWidth="1"/>
    <col min="8456" max="8456" width="11.140625" bestFit="1" customWidth="1"/>
    <col min="8463" max="8463" width="12.7109375" bestFit="1" customWidth="1"/>
    <col min="8705" max="8705" width="50.42578125" customWidth="1"/>
    <col min="8706" max="8706" width="7.28515625" customWidth="1"/>
    <col min="8707" max="8707" width="17.7109375" customWidth="1"/>
    <col min="8708" max="8708" width="15.5703125" customWidth="1"/>
    <col min="8709" max="8711" width="0" hidden="1" customWidth="1"/>
    <col min="8712" max="8712" width="11.140625" bestFit="1" customWidth="1"/>
    <col min="8719" max="8719" width="12.7109375" bestFit="1" customWidth="1"/>
    <col min="8961" max="8961" width="50.42578125" customWidth="1"/>
    <col min="8962" max="8962" width="7.28515625" customWidth="1"/>
    <col min="8963" max="8963" width="17.7109375" customWidth="1"/>
    <col min="8964" max="8964" width="15.5703125" customWidth="1"/>
    <col min="8965" max="8967" width="0" hidden="1" customWidth="1"/>
    <col min="8968" max="8968" width="11.140625" bestFit="1" customWidth="1"/>
    <col min="8975" max="8975" width="12.7109375" bestFit="1" customWidth="1"/>
    <col min="9217" max="9217" width="50.42578125" customWidth="1"/>
    <col min="9218" max="9218" width="7.28515625" customWidth="1"/>
    <col min="9219" max="9219" width="17.7109375" customWidth="1"/>
    <col min="9220" max="9220" width="15.5703125" customWidth="1"/>
    <col min="9221" max="9223" width="0" hidden="1" customWidth="1"/>
    <col min="9224" max="9224" width="11.140625" bestFit="1" customWidth="1"/>
    <col min="9231" max="9231" width="12.7109375" bestFit="1" customWidth="1"/>
    <col min="9473" max="9473" width="50.42578125" customWidth="1"/>
    <col min="9474" max="9474" width="7.28515625" customWidth="1"/>
    <col min="9475" max="9475" width="17.7109375" customWidth="1"/>
    <col min="9476" max="9476" width="15.5703125" customWidth="1"/>
    <col min="9477" max="9479" width="0" hidden="1" customWidth="1"/>
    <col min="9480" max="9480" width="11.140625" bestFit="1" customWidth="1"/>
    <col min="9487" max="9487" width="12.7109375" bestFit="1" customWidth="1"/>
    <col min="9729" max="9729" width="50.42578125" customWidth="1"/>
    <col min="9730" max="9730" width="7.28515625" customWidth="1"/>
    <col min="9731" max="9731" width="17.7109375" customWidth="1"/>
    <col min="9732" max="9732" width="15.5703125" customWidth="1"/>
    <col min="9733" max="9735" width="0" hidden="1" customWidth="1"/>
    <col min="9736" max="9736" width="11.140625" bestFit="1" customWidth="1"/>
    <col min="9743" max="9743" width="12.7109375" bestFit="1" customWidth="1"/>
    <col min="9985" max="9985" width="50.42578125" customWidth="1"/>
    <col min="9986" max="9986" width="7.28515625" customWidth="1"/>
    <col min="9987" max="9987" width="17.7109375" customWidth="1"/>
    <col min="9988" max="9988" width="15.5703125" customWidth="1"/>
    <col min="9989" max="9991" width="0" hidden="1" customWidth="1"/>
    <col min="9992" max="9992" width="11.140625" bestFit="1" customWidth="1"/>
    <col min="9999" max="9999" width="12.7109375" bestFit="1" customWidth="1"/>
    <col min="10241" max="10241" width="50.42578125" customWidth="1"/>
    <col min="10242" max="10242" width="7.28515625" customWidth="1"/>
    <col min="10243" max="10243" width="17.7109375" customWidth="1"/>
    <col min="10244" max="10244" width="15.5703125" customWidth="1"/>
    <col min="10245" max="10247" width="0" hidden="1" customWidth="1"/>
    <col min="10248" max="10248" width="11.140625" bestFit="1" customWidth="1"/>
    <col min="10255" max="10255" width="12.7109375" bestFit="1" customWidth="1"/>
    <col min="10497" max="10497" width="50.42578125" customWidth="1"/>
    <col min="10498" max="10498" width="7.28515625" customWidth="1"/>
    <col min="10499" max="10499" width="17.7109375" customWidth="1"/>
    <col min="10500" max="10500" width="15.5703125" customWidth="1"/>
    <col min="10501" max="10503" width="0" hidden="1" customWidth="1"/>
    <col min="10504" max="10504" width="11.140625" bestFit="1" customWidth="1"/>
    <col min="10511" max="10511" width="12.7109375" bestFit="1" customWidth="1"/>
    <col min="10753" max="10753" width="50.42578125" customWidth="1"/>
    <col min="10754" max="10754" width="7.28515625" customWidth="1"/>
    <col min="10755" max="10755" width="17.7109375" customWidth="1"/>
    <col min="10756" max="10756" width="15.5703125" customWidth="1"/>
    <col min="10757" max="10759" width="0" hidden="1" customWidth="1"/>
    <col min="10760" max="10760" width="11.140625" bestFit="1" customWidth="1"/>
    <col min="10767" max="10767" width="12.7109375" bestFit="1" customWidth="1"/>
    <col min="11009" max="11009" width="50.42578125" customWidth="1"/>
    <col min="11010" max="11010" width="7.28515625" customWidth="1"/>
    <col min="11011" max="11011" width="17.7109375" customWidth="1"/>
    <col min="11012" max="11012" width="15.5703125" customWidth="1"/>
    <col min="11013" max="11015" width="0" hidden="1" customWidth="1"/>
    <col min="11016" max="11016" width="11.140625" bestFit="1" customWidth="1"/>
    <col min="11023" max="11023" width="12.7109375" bestFit="1" customWidth="1"/>
    <col min="11265" max="11265" width="50.42578125" customWidth="1"/>
    <col min="11266" max="11266" width="7.28515625" customWidth="1"/>
    <col min="11267" max="11267" width="17.7109375" customWidth="1"/>
    <col min="11268" max="11268" width="15.5703125" customWidth="1"/>
    <col min="11269" max="11271" width="0" hidden="1" customWidth="1"/>
    <col min="11272" max="11272" width="11.140625" bestFit="1" customWidth="1"/>
    <col min="11279" max="11279" width="12.7109375" bestFit="1" customWidth="1"/>
    <col min="11521" max="11521" width="50.42578125" customWidth="1"/>
    <col min="11522" max="11522" width="7.28515625" customWidth="1"/>
    <col min="11523" max="11523" width="17.7109375" customWidth="1"/>
    <col min="11524" max="11524" width="15.5703125" customWidth="1"/>
    <col min="11525" max="11527" width="0" hidden="1" customWidth="1"/>
    <col min="11528" max="11528" width="11.140625" bestFit="1" customWidth="1"/>
    <col min="11535" max="11535" width="12.7109375" bestFit="1" customWidth="1"/>
    <col min="11777" max="11777" width="50.42578125" customWidth="1"/>
    <col min="11778" max="11778" width="7.28515625" customWidth="1"/>
    <col min="11779" max="11779" width="17.7109375" customWidth="1"/>
    <col min="11780" max="11780" width="15.5703125" customWidth="1"/>
    <col min="11781" max="11783" width="0" hidden="1" customWidth="1"/>
    <col min="11784" max="11784" width="11.140625" bestFit="1" customWidth="1"/>
    <col min="11791" max="11791" width="12.7109375" bestFit="1" customWidth="1"/>
    <col min="12033" max="12033" width="50.42578125" customWidth="1"/>
    <col min="12034" max="12034" width="7.28515625" customWidth="1"/>
    <col min="12035" max="12035" width="17.7109375" customWidth="1"/>
    <col min="12036" max="12036" width="15.5703125" customWidth="1"/>
    <col min="12037" max="12039" width="0" hidden="1" customWidth="1"/>
    <col min="12040" max="12040" width="11.140625" bestFit="1" customWidth="1"/>
    <col min="12047" max="12047" width="12.7109375" bestFit="1" customWidth="1"/>
    <col min="12289" max="12289" width="50.42578125" customWidth="1"/>
    <col min="12290" max="12290" width="7.28515625" customWidth="1"/>
    <col min="12291" max="12291" width="17.7109375" customWidth="1"/>
    <col min="12292" max="12292" width="15.5703125" customWidth="1"/>
    <col min="12293" max="12295" width="0" hidden="1" customWidth="1"/>
    <col min="12296" max="12296" width="11.140625" bestFit="1" customWidth="1"/>
    <col min="12303" max="12303" width="12.7109375" bestFit="1" customWidth="1"/>
    <col min="12545" max="12545" width="50.42578125" customWidth="1"/>
    <col min="12546" max="12546" width="7.28515625" customWidth="1"/>
    <col min="12547" max="12547" width="17.7109375" customWidth="1"/>
    <col min="12548" max="12548" width="15.5703125" customWidth="1"/>
    <col min="12549" max="12551" width="0" hidden="1" customWidth="1"/>
    <col min="12552" max="12552" width="11.140625" bestFit="1" customWidth="1"/>
    <col min="12559" max="12559" width="12.7109375" bestFit="1" customWidth="1"/>
    <col min="12801" max="12801" width="50.42578125" customWidth="1"/>
    <col min="12802" max="12802" width="7.28515625" customWidth="1"/>
    <col min="12803" max="12803" width="17.7109375" customWidth="1"/>
    <col min="12804" max="12804" width="15.5703125" customWidth="1"/>
    <col min="12805" max="12807" width="0" hidden="1" customWidth="1"/>
    <col min="12808" max="12808" width="11.140625" bestFit="1" customWidth="1"/>
    <col min="12815" max="12815" width="12.7109375" bestFit="1" customWidth="1"/>
    <col min="13057" max="13057" width="50.42578125" customWidth="1"/>
    <col min="13058" max="13058" width="7.28515625" customWidth="1"/>
    <col min="13059" max="13059" width="17.7109375" customWidth="1"/>
    <col min="13060" max="13060" width="15.5703125" customWidth="1"/>
    <col min="13061" max="13063" width="0" hidden="1" customWidth="1"/>
    <col min="13064" max="13064" width="11.140625" bestFit="1" customWidth="1"/>
    <col min="13071" max="13071" width="12.7109375" bestFit="1" customWidth="1"/>
    <col min="13313" max="13313" width="50.42578125" customWidth="1"/>
    <col min="13314" max="13314" width="7.28515625" customWidth="1"/>
    <col min="13315" max="13315" width="17.7109375" customWidth="1"/>
    <col min="13316" max="13316" width="15.5703125" customWidth="1"/>
    <col min="13317" max="13319" width="0" hidden="1" customWidth="1"/>
    <col min="13320" max="13320" width="11.140625" bestFit="1" customWidth="1"/>
    <col min="13327" max="13327" width="12.7109375" bestFit="1" customWidth="1"/>
    <col min="13569" max="13569" width="50.42578125" customWidth="1"/>
    <col min="13570" max="13570" width="7.28515625" customWidth="1"/>
    <col min="13571" max="13571" width="17.7109375" customWidth="1"/>
    <col min="13572" max="13572" width="15.5703125" customWidth="1"/>
    <col min="13573" max="13575" width="0" hidden="1" customWidth="1"/>
    <col min="13576" max="13576" width="11.140625" bestFit="1" customWidth="1"/>
    <col min="13583" max="13583" width="12.7109375" bestFit="1" customWidth="1"/>
    <col min="13825" max="13825" width="50.42578125" customWidth="1"/>
    <col min="13826" max="13826" width="7.28515625" customWidth="1"/>
    <col min="13827" max="13827" width="17.7109375" customWidth="1"/>
    <col min="13828" max="13828" width="15.5703125" customWidth="1"/>
    <col min="13829" max="13831" width="0" hidden="1" customWidth="1"/>
    <col min="13832" max="13832" width="11.140625" bestFit="1" customWidth="1"/>
    <col min="13839" max="13839" width="12.7109375" bestFit="1" customWidth="1"/>
    <col min="14081" max="14081" width="50.42578125" customWidth="1"/>
    <col min="14082" max="14082" width="7.28515625" customWidth="1"/>
    <col min="14083" max="14083" width="17.7109375" customWidth="1"/>
    <col min="14084" max="14084" width="15.5703125" customWidth="1"/>
    <col min="14085" max="14087" width="0" hidden="1" customWidth="1"/>
    <col min="14088" max="14088" width="11.140625" bestFit="1" customWidth="1"/>
    <col min="14095" max="14095" width="12.7109375" bestFit="1" customWidth="1"/>
    <col min="14337" max="14337" width="50.42578125" customWidth="1"/>
    <col min="14338" max="14338" width="7.28515625" customWidth="1"/>
    <col min="14339" max="14339" width="17.7109375" customWidth="1"/>
    <col min="14340" max="14340" width="15.5703125" customWidth="1"/>
    <col min="14341" max="14343" width="0" hidden="1" customWidth="1"/>
    <col min="14344" max="14344" width="11.140625" bestFit="1" customWidth="1"/>
    <col min="14351" max="14351" width="12.7109375" bestFit="1" customWidth="1"/>
    <col min="14593" max="14593" width="50.42578125" customWidth="1"/>
    <col min="14594" max="14594" width="7.28515625" customWidth="1"/>
    <col min="14595" max="14595" width="17.7109375" customWidth="1"/>
    <col min="14596" max="14596" width="15.5703125" customWidth="1"/>
    <col min="14597" max="14599" width="0" hidden="1" customWidth="1"/>
    <col min="14600" max="14600" width="11.140625" bestFit="1" customWidth="1"/>
    <col min="14607" max="14607" width="12.7109375" bestFit="1" customWidth="1"/>
    <col min="14849" max="14849" width="50.42578125" customWidth="1"/>
    <col min="14850" max="14850" width="7.28515625" customWidth="1"/>
    <col min="14851" max="14851" width="17.7109375" customWidth="1"/>
    <col min="14852" max="14852" width="15.5703125" customWidth="1"/>
    <col min="14853" max="14855" width="0" hidden="1" customWidth="1"/>
    <col min="14856" max="14856" width="11.140625" bestFit="1" customWidth="1"/>
    <col min="14863" max="14863" width="12.7109375" bestFit="1" customWidth="1"/>
    <col min="15105" max="15105" width="50.42578125" customWidth="1"/>
    <col min="15106" max="15106" width="7.28515625" customWidth="1"/>
    <col min="15107" max="15107" width="17.7109375" customWidth="1"/>
    <col min="15108" max="15108" width="15.5703125" customWidth="1"/>
    <col min="15109" max="15111" width="0" hidden="1" customWidth="1"/>
    <col min="15112" max="15112" width="11.140625" bestFit="1" customWidth="1"/>
    <col min="15119" max="15119" width="12.7109375" bestFit="1" customWidth="1"/>
    <col min="15361" max="15361" width="50.42578125" customWidth="1"/>
    <col min="15362" max="15362" width="7.28515625" customWidth="1"/>
    <col min="15363" max="15363" width="17.7109375" customWidth="1"/>
    <col min="15364" max="15364" width="15.5703125" customWidth="1"/>
    <col min="15365" max="15367" width="0" hidden="1" customWidth="1"/>
    <col min="15368" max="15368" width="11.140625" bestFit="1" customWidth="1"/>
    <col min="15375" max="15375" width="12.7109375" bestFit="1" customWidth="1"/>
    <col min="15617" max="15617" width="50.42578125" customWidth="1"/>
    <col min="15618" max="15618" width="7.28515625" customWidth="1"/>
    <col min="15619" max="15619" width="17.7109375" customWidth="1"/>
    <col min="15620" max="15620" width="15.5703125" customWidth="1"/>
    <col min="15621" max="15623" width="0" hidden="1" customWidth="1"/>
    <col min="15624" max="15624" width="11.140625" bestFit="1" customWidth="1"/>
    <col min="15631" max="15631" width="12.7109375" bestFit="1" customWidth="1"/>
    <col min="15873" max="15873" width="50.42578125" customWidth="1"/>
    <col min="15874" max="15874" width="7.28515625" customWidth="1"/>
    <col min="15875" max="15875" width="17.7109375" customWidth="1"/>
    <col min="15876" max="15876" width="15.5703125" customWidth="1"/>
    <col min="15877" max="15879" width="0" hidden="1" customWidth="1"/>
    <col min="15880" max="15880" width="11.140625" bestFit="1" customWidth="1"/>
    <col min="15887" max="15887" width="12.7109375" bestFit="1" customWidth="1"/>
    <col min="16129" max="16129" width="50.42578125" customWidth="1"/>
    <col min="16130" max="16130" width="7.28515625" customWidth="1"/>
    <col min="16131" max="16131" width="17.7109375" customWidth="1"/>
    <col min="16132" max="16132" width="15.5703125" customWidth="1"/>
    <col min="16133" max="16135" width="0" hidden="1" customWidth="1"/>
    <col min="16136" max="16136" width="11.140625" bestFit="1" customWidth="1"/>
    <col min="16143" max="16143" width="12.7109375" bestFit="1" customWidth="1"/>
  </cols>
  <sheetData>
    <row r="1" spans="1:7" ht="15.75" x14ac:dyDescent="0.25">
      <c r="A1" s="1" t="str">
        <f>+'[1]situacion financiera'!A1</f>
        <v>INSTITUTO NACIONAL DE TRÁNSITO Y TRANSPORTE TERRESTRE | INTRANT</v>
      </c>
      <c r="B1" s="2"/>
      <c r="C1" s="2"/>
      <c r="D1" s="3"/>
      <c r="E1" s="3"/>
      <c r="F1" s="3"/>
      <c r="G1" s="3"/>
    </row>
    <row r="2" spans="1:7" x14ac:dyDescent="0.25">
      <c r="A2" s="4" t="s">
        <v>1</v>
      </c>
      <c r="D2" s="6"/>
      <c r="E2" s="6"/>
      <c r="F2" s="6"/>
      <c r="G2" s="6"/>
    </row>
    <row r="3" spans="1:7" x14ac:dyDescent="0.25">
      <c r="A3" s="4" t="s">
        <v>2</v>
      </c>
      <c r="D3" s="7"/>
      <c r="E3" s="7"/>
      <c r="F3" s="7"/>
      <c r="G3" s="7"/>
    </row>
    <row r="4" spans="1:7" x14ac:dyDescent="0.25">
      <c r="A4" s="5"/>
      <c r="C4" s="68" t="str">
        <f>+'[1]situacion financiera'!C4</f>
        <v>VALORES EXPRESADOS EN RD$</v>
      </c>
      <c r="D4" s="68"/>
      <c r="E4" s="68"/>
    </row>
    <row r="5" spans="1:7" x14ac:dyDescent="0.25">
      <c r="A5" s="5"/>
    </row>
    <row r="6" spans="1:7" ht="25.5" x14ac:dyDescent="0.25">
      <c r="A6" s="9" t="str">
        <f>+'[1]situacion financiera'!A6</f>
        <v>Cuentas</v>
      </c>
      <c r="B6" s="9" t="str">
        <f>+'[1]situacion financiera'!B6</f>
        <v>Notas</v>
      </c>
      <c r="C6" s="9" t="s">
        <v>3</v>
      </c>
      <c r="D6" s="9" t="str">
        <f>+'[1]situacion financiera'!E6</f>
        <v>Diciembre 2022</v>
      </c>
      <c r="E6" s="9" t="str">
        <f>+'[1]situacion financiera'!F6</f>
        <v>Año Finalizado 2021</v>
      </c>
      <c r="F6" s="10" t="e">
        <f>'[1]situacion financiera'!#REF!</f>
        <v>#REF!</v>
      </c>
      <c r="G6" s="10">
        <v>2001</v>
      </c>
    </row>
    <row r="7" spans="1:7" x14ac:dyDescent="0.25">
      <c r="A7" s="11" t="s">
        <v>4</v>
      </c>
      <c r="B7" s="8"/>
      <c r="C7" s="8"/>
      <c r="F7" s="12"/>
    </row>
    <row r="8" spans="1:7" hidden="1" x14ac:dyDescent="0.25">
      <c r="A8" s="13" t="s">
        <v>5</v>
      </c>
      <c r="B8" s="8">
        <v>19</v>
      </c>
      <c r="C8" s="8"/>
      <c r="D8" s="14">
        <f>+[1]Notas!D396</f>
        <v>0</v>
      </c>
      <c r="E8" s="15">
        <f>+[1]Notas!E396</f>
        <v>0</v>
      </c>
      <c r="F8" s="16" t="e">
        <f>+[1]Notas!#REF!</f>
        <v>#REF!</v>
      </c>
      <c r="G8" s="16" t="e">
        <f>+[1]Notas!#REF!</f>
        <v>#REF!</v>
      </c>
    </row>
    <row r="9" spans="1:7" x14ac:dyDescent="0.25">
      <c r="A9" s="13" t="s">
        <v>6</v>
      </c>
      <c r="B9" s="8">
        <v>17</v>
      </c>
      <c r="C9" s="17">
        <f>+[1]Notas!D397</f>
        <v>1515207644.6800001</v>
      </c>
      <c r="D9" s="17">
        <f>+[1]Notas!E397</f>
        <v>1703296724.2</v>
      </c>
      <c r="E9" s="17">
        <v>1364067097.04</v>
      </c>
      <c r="F9" s="14"/>
      <c r="G9" s="14"/>
    </row>
    <row r="10" spans="1:7" x14ac:dyDescent="0.25">
      <c r="A10" s="18" t="s">
        <v>7</v>
      </c>
      <c r="B10" s="19">
        <v>18</v>
      </c>
      <c r="C10" s="17">
        <f>+[1]Notas!D461</f>
        <v>2239452830</v>
      </c>
      <c r="D10" s="17">
        <f>+[1]Notas!E398</f>
        <v>926847327</v>
      </c>
      <c r="E10" s="17">
        <v>923865599</v>
      </c>
      <c r="F10" s="14"/>
      <c r="G10" s="14"/>
    </row>
    <row r="11" spans="1:7" hidden="1" x14ac:dyDescent="0.25">
      <c r="A11" s="13" t="s">
        <v>8</v>
      </c>
      <c r="B11" s="8">
        <v>22</v>
      </c>
      <c r="C11" s="8"/>
      <c r="D11" s="14">
        <f>+[1]Notas!D399</f>
        <v>0</v>
      </c>
      <c r="E11" s="17">
        <f>+[1]Notas!E399</f>
        <v>0</v>
      </c>
      <c r="F11" s="14"/>
      <c r="G11" s="14"/>
    </row>
    <row r="12" spans="1:7" hidden="1" x14ac:dyDescent="0.25">
      <c r="A12" s="13" t="s">
        <v>9</v>
      </c>
      <c r="B12" s="8">
        <v>23</v>
      </c>
      <c r="C12" s="8"/>
      <c r="D12" s="14">
        <f>+[1]Notas!D400</f>
        <v>0</v>
      </c>
      <c r="E12" s="17">
        <f>+[1]Notas!E400</f>
        <v>0</v>
      </c>
      <c r="F12" s="14"/>
      <c r="G12" s="14"/>
    </row>
    <row r="13" spans="1:7" x14ac:dyDescent="0.25">
      <c r="A13" s="11" t="s">
        <v>10</v>
      </c>
      <c r="B13" s="8"/>
      <c r="C13" s="20">
        <f>SUM(C9:C12)</f>
        <v>3754660474.6800003</v>
      </c>
      <c r="D13" s="21">
        <f>SUM(D8:D12)</f>
        <v>2630144051.1999998</v>
      </c>
      <c r="E13" s="22">
        <f>SUM(E8:E12)</f>
        <v>2287932696.04</v>
      </c>
      <c r="F13" s="23" t="e">
        <f>SUM(F8:F8)</f>
        <v>#REF!</v>
      </c>
      <c r="G13" s="23" t="e">
        <f>SUM(G8:G8)</f>
        <v>#REF!</v>
      </c>
    </row>
    <row r="14" spans="1:7" x14ac:dyDescent="0.25">
      <c r="B14" s="8"/>
      <c r="C14" s="8"/>
      <c r="E14" s="19"/>
      <c r="F14" s="14"/>
      <c r="G14" s="14"/>
    </row>
    <row r="15" spans="1:7" hidden="1" x14ac:dyDescent="0.25">
      <c r="A15" s="24" t="s">
        <v>11</v>
      </c>
      <c r="B15" s="8">
        <v>24</v>
      </c>
      <c r="C15" s="8"/>
      <c r="D15" s="25">
        <f>[1]Notas!D484</f>
        <v>0</v>
      </c>
      <c r="E15" s="26">
        <f>[1]Notas!E484</f>
        <v>0</v>
      </c>
      <c r="F15" s="25" t="e">
        <f>[1]Notas!#REF!</f>
        <v>#REF!</v>
      </c>
      <c r="G15" s="25" t="e">
        <f>[1]Notas!#REF!</f>
        <v>#REF!</v>
      </c>
    </row>
    <row r="16" spans="1:7" ht="15.75" hidden="1" thickBot="1" x14ac:dyDescent="0.3">
      <c r="B16" s="8"/>
      <c r="C16" s="8"/>
      <c r="D16" s="27"/>
      <c r="E16" s="28"/>
      <c r="F16" s="27"/>
      <c r="G16" s="27"/>
    </row>
    <row r="17" spans="1:15" hidden="1" x14ac:dyDescent="0.25">
      <c r="A17" s="11" t="s">
        <v>12</v>
      </c>
      <c r="B17" s="8"/>
      <c r="C17" s="8"/>
      <c r="D17" s="25">
        <f>D13-D15</f>
        <v>2630144051.1999998</v>
      </c>
      <c r="E17" s="26">
        <f>E13-E15</f>
        <v>2287932696.04</v>
      </c>
      <c r="F17" s="25" t="e">
        <f>F13-F15</f>
        <v>#REF!</v>
      </c>
      <c r="G17" s="25" t="e">
        <f>G13-G15</f>
        <v>#REF!</v>
      </c>
    </row>
    <row r="18" spans="1:15" x14ac:dyDescent="0.25">
      <c r="B18" s="8"/>
      <c r="C18" s="8"/>
      <c r="E18" s="19"/>
      <c r="F18" s="14"/>
      <c r="G18" s="14"/>
    </row>
    <row r="19" spans="1:15" x14ac:dyDescent="0.25">
      <c r="A19" s="11" t="s">
        <v>13</v>
      </c>
      <c r="B19" s="8"/>
      <c r="C19" s="8"/>
      <c r="E19" s="19"/>
    </row>
    <row r="20" spans="1:15" hidden="1" x14ac:dyDescent="0.25">
      <c r="A20" s="13" t="s">
        <v>14</v>
      </c>
      <c r="B20" s="8">
        <v>20</v>
      </c>
      <c r="C20" s="8"/>
      <c r="D20" s="12">
        <f>[1]Notas!D490</f>
        <v>0</v>
      </c>
      <c r="E20" s="29">
        <f>[1]Notas!E490</f>
        <v>0</v>
      </c>
      <c r="F20" s="12" t="e">
        <f>[1]Notas!#REF!</f>
        <v>#REF!</v>
      </c>
      <c r="G20" s="12" t="e">
        <f>[1]Notas!#REF!</f>
        <v>#REF!</v>
      </c>
    </row>
    <row r="21" spans="1:15" x14ac:dyDescent="0.25">
      <c r="A21" s="30" t="s">
        <v>15</v>
      </c>
      <c r="B21" s="8">
        <v>19</v>
      </c>
      <c r="C21" s="29">
        <f>+[1]Notas!D507</f>
        <v>865169252.28999984</v>
      </c>
      <c r="D21" s="29">
        <f>+[1]Notas!E507</f>
        <v>736395136.70000005</v>
      </c>
      <c r="E21" s="29">
        <v>703111845.72000003</v>
      </c>
      <c r="F21" s="12"/>
      <c r="G21" s="12"/>
    </row>
    <row r="22" spans="1:15" x14ac:dyDescent="0.25">
      <c r="A22" s="31" t="s">
        <v>16</v>
      </c>
      <c r="B22" s="8">
        <v>20</v>
      </c>
      <c r="C22" s="29">
        <f>+[1]Notas!D512</f>
        <v>500000000</v>
      </c>
      <c r="D22" s="29">
        <f>+[1]Notas!E512</f>
        <v>169160230.99000001</v>
      </c>
      <c r="E22" s="29">
        <v>38000</v>
      </c>
      <c r="F22" s="12"/>
      <c r="G22" s="12"/>
    </row>
    <row r="23" spans="1:15" x14ac:dyDescent="0.25">
      <c r="A23" s="32" t="s">
        <v>17</v>
      </c>
      <c r="B23" s="8">
        <v>21</v>
      </c>
      <c r="C23" s="33">
        <f>+[1]Notas!D525</f>
        <v>93945437.909999996</v>
      </c>
      <c r="D23" s="33">
        <f>+[1]Notas!E525</f>
        <v>54284781.300000004</v>
      </c>
      <c r="E23" s="33">
        <v>996888670.77999997</v>
      </c>
      <c r="F23" s="12"/>
      <c r="G23" s="12"/>
    </row>
    <row r="24" spans="1:15" x14ac:dyDescent="0.25">
      <c r="A24" s="31" t="s">
        <v>18</v>
      </c>
      <c r="B24" s="34">
        <v>22</v>
      </c>
      <c r="C24" s="35">
        <f>+[1]Notas!D537</f>
        <v>41044860.869999997</v>
      </c>
      <c r="D24" s="29">
        <f>+[1]Notas!E537</f>
        <v>40358678.340000004</v>
      </c>
      <c r="E24" s="29">
        <v>22127242</v>
      </c>
      <c r="F24" s="12"/>
      <c r="G24" s="12"/>
    </row>
    <row r="25" spans="1:15" x14ac:dyDescent="0.25">
      <c r="A25" s="31" t="s">
        <v>19</v>
      </c>
      <c r="B25" s="34">
        <f>+[1]Notas!A540</f>
        <v>23</v>
      </c>
      <c r="C25" s="35">
        <f>+[1]Notas!D543</f>
        <v>253488.3</v>
      </c>
      <c r="D25" s="29">
        <v>0</v>
      </c>
      <c r="E25" s="29"/>
      <c r="F25" s="12"/>
      <c r="G25" s="12"/>
    </row>
    <row r="26" spans="1:15" x14ac:dyDescent="0.25">
      <c r="A26" s="31" t="s">
        <v>20</v>
      </c>
      <c r="B26" s="8">
        <f>+[1]Notas!A546</f>
        <v>24</v>
      </c>
      <c r="C26" s="29">
        <f>+[1]Notas!D562</f>
        <v>1864637572.0600002</v>
      </c>
      <c r="D26" s="29">
        <f>+[1]Notas!E562</f>
        <v>1698346834.4300001</v>
      </c>
      <c r="E26" s="29">
        <f>317209064+1341322</f>
        <v>318550386</v>
      </c>
      <c r="F26" s="12"/>
      <c r="G26" s="12"/>
    </row>
    <row r="27" spans="1:15" x14ac:dyDescent="0.25">
      <c r="A27" s="11" t="s">
        <v>21</v>
      </c>
      <c r="B27" s="36"/>
      <c r="C27" s="20">
        <f>SUM(C21:C26)</f>
        <v>3365050611.4300003</v>
      </c>
      <c r="D27" s="21">
        <f>SUM(D20:D26)</f>
        <v>2698545661.7600002</v>
      </c>
      <c r="E27" s="22">
        <f>SUM(E20:E26)</f>
        <v>2040716144.5</v>
      </c>
      <c r="F27" s="37" t="e">
        <f>SUM(F20:F26)</f>
        <v>#REF!</v>
      </c>
      <c r="G27" s="37" t="e">
        <f>SUM(G20:G26)</f>
        <v>#REF!</v>
      </c>
    </row>
    <row r="28" spans="1:15" ht="15.75" thickBot="1" x14ac:dyDescent="0.3">
      <c r="B28" s="38"/>
      <c r="C28" s="38"/>
      <c r="D28" s="14"/>
      <c r="E28" s="17"/>
      <c r="F28" s="27"/>
      <c r="G28" s="27"/>
      <c r="O28" s="12"/>
    </row>
    <row r="29" spans="1:15" hidden="1" x14ac:dyDescent="0.25">
      <c r="A29" s="11" t="s">
        <v>22</v>
      </c>
      <c r="B29" s="25"/>
      <c r="C29" s="25"/>
      <c r="D29" s="25">
        <f>+D17-D27</f>
        <v>-68401610.56000042</v>
      </c>
      <c r="E29" s="26">
        <f>+E17-E27</f>
        <v>247216551.53999996</v>
      </c>
      <c r="F29" s="25" t="e">
        <f>+F17-F27</f>
        <v>#REF!</v>
      </c>
      <c r="G29" s="25" t="e">
        <f>+G17-G27</f>
        <v>#REF!</v>
      </c>
    </row>
    <row r="30" spans="1:15" hidden="1" x14ac:dyDescent="0.25">
      <c r="B30" s="38"/>
      <c r="C30" s="38"/>
      <c r="D30" s="38"/>
      <c r="E30" s="39"/>
      <c r="F30" s="14"/>
      <c r="G30" s="14"/>
    </row>
    <row r="31" spans="1:15" hidden="1" x14ac:dyDescent="0.25">
      <c r="A31" s="11" t="s">
        <v>23</v>
      </c>
      <c r="B31" s="8"/>
      <c r="C31" s="8"/>
      <c r="D31" s="40">
        <f>+D33+D36</f>
        <v>0</v>
      </c>
      <c r="E31" s="41">
        <f>+E33+E36</f>
        <v>0</v>
      </c>
      <c r="F31" s="40" t="e">
        <f>+F33+F36</f>
        <v>#REF!</v>
      </c>
      <c r="G31" s="40" t="e">
        <f>+G33+G36</f>
        <v>#REF!</v>
      </c>
    </row>
    <row r="32" spans="1:15" hidden="1" x14ac:dyDescent="0.25">
      <c r="A32" s="13" t="s">
        <v>24</v>
      </c>
      <c r="B32" s="8">
        <v>22</v>
      </c>
      <c r="C32" s="8"/>
      <c r="D32" s="16">
        <f>+[1]Notas!D573</f>
        <v>0</v>
      </c>
      <c r="E32" s="42">
        <f>+[1]Notas!E573</f>
        <v>0</v>
      </c>
      <c r="F32" s="16" t="e">
        <f>+[1]Notas!#REF!</f>
        <v>#REF!</v>
      </c>
      <c r="G32" s="16" t="e">
        <f>+[1]Notas!#REF!</f>
        <v>#REF!</v>
      </c>
    </row>
    <row r="33" spans="1:15" hidden="1" x14ac:dyDescent="0.25">
      <c r="A33" s="43" t="s">
        <v>25</v>
      </c>
      <c r="B33" s="44"/>
      <c r="C33" s="44"/>
      <c r="D33" s="25">
        <f>SUM(D32:D32)</f>
        <v>0</v>
      </c>
      <c r="E33" s="26">
        <f>SUM(E32:E32)</f>
        <v>0</v>
      </c>
      <c r="F33" s="25" t="e">
        <f>SUM(F32:F32)</f>
        <v>#REF!</v>
      </c>
      <c r="G33" s="25" t="e">
        <f>SUM(G32:G32)</f>
        <v>#REF!</v>
      </c>
    </row>
    <row r="34" spans="1:15" hidden="1" x14ac:dyDescent="0.25">
      <c r="B34" s="45"/>
      <c r="C34" s="45"/>
      <c r="D34" s="14"/>
      <c r="E34" s="17"/>
      <c r="F34" s="14"/>
      <c r="G34" s="14"/>
    </row>
    <row r="35" spans="1:15" hidden="1" x14ac:dyDescent="0.25">
      <c r="A35" s="13" t="s">
        <v>26</v>
      </c>
      <c r="B35" s="8">
        <v>23</v>
      </c>
      <c r="C35" s="8"/>
      <c r="D35" s="12">
        <f>-[1]Notas!D581</f>
        <v>0</v>
      </c>
      <c r="E35" s="29">
        <f>-[1]Notas!E581</f>
        <v>0</v>
      </c>
      <c r="F35" s="12" t="e">
        <f>-[1]Notas!#REF!</f>
        <v>#REF!</v>
      </c>
      <c r="G35" s="12" t="e">
        <f>-[1]Notas!#REF!</f>
        <v>#REF!</v>
      </c>
    </row>
    <row r="36" spans="1:15" hidden="1" x14ac:dyDescent="0.25">
      <c r="A36" s="43" t="s">
        <v>27</v>
      </c>
      <c r="B36" s="36"/>
      <c r="C36" s="36"/>
      <c r="D36" s="37">
        <f>SUM(D35:D35)</f>
        <v>0</v>
      </c>
      <c r="E36" s="46">
        <f>SUM(E35:E35)</f>
        <v>0</v>
      </c>
      <c r="F36" s="37" t="e">
        <f>SUM(F35:F35)</f>
        <v>#REF!</v>
      </c>
      <c r="G36" s="37" t="e">
        <f>SUM(G35:G35)</f>
        <v>#REF!</v>
      </c>
    </row>
    <row r="37" spans="1:15" ht="24.75" customHeight="1" thickBot="1" x14ac:dyDescent="0.3">
      <c r="A37" s="47"/>
      <c r="B37" s="8"/>
      <c r="C37" s="8"/>
      <c r="D37" s="16"/>
      <c r="E37" s="42"/>
      <c r="F37" s="27"/>
      <c r="G37" s="27"/>
      <c r="H37" s="12"/>
      <c r="O37" s="12"/>
    </row>
    <row r="38" spans="1:15" ht="15.75" thickBot="1" x14ac:dyDescent="0.3">
      <c r="A38" s="48" t="s">
        <v>28</v>
      </c>
      <c r="B38" s="8"/>
      <c r="C38" s="49">
        <f>+C13-C27</f>
        <v>389609863.25</v>
      </c>
      <c r="D38" s="50">
        <f>+D29+D31</f>
        <v>-68401610.56000042</v>
      </c>
      <c r="E38" s="51">
        <f>+E29+E31</f>
        <v>247216551.53999996</v>
      </c>
      <c r="F38" s="23" t="e">
        <f>+F29+F31</f>
        <v>#REF!</v>
      </c>
      <c r="G38" s="23" t="e">
        <f>+G29+G31</f>
        <v>#REF!</v>
      </c>
    </row>
    <row r="39" spans="1:15" ht="15.75" thickTop="1" x14ac:dyDescent="0.25">
      <c r="A39" s="52"/>
      <c r="B39" s="8"/>
      <c r="C39" s="53"/>
      <c r="D39" s="54"/>
      <c r="E39" s="26"/>
      <c r="F39" s="23"/>
      <c r="G39" s="23"/>
    </row>
    <row r="40" spans="1:15" x14ac:dyDescent="0.25">
      <c r="A40"/>
      <c r="B40" s="55"/>
      <c r="C40" s="55"/>
      <c r="D40" s="55"/>
      <c r="E40" s="55"/>
      <c r="F40" s="23"/>
      <c r="G40" s="23"/>
    </row>
    <row r="41" spans="1:15" x14ac:dyDescent="0.25">
      <c r="A41" s="56" t="s">
        <v>29</v>
      </c>
      <c r="B41" s="57" t="s">
        <v>30</v>
      </c>
      <c r="C41" s="57"/>
      <c r="D41" s="57"/>
      <c r="E41" s="55"/>
      <c r="F41" s="23"/>
      <c r="G41" s="23"/>
      <c r="K41" s="12"/>
    </row>
    <row r="42" spans="1:15" ht="16.5" customHeight="1" x14ac:dyDescent="0.25">
      <c r="A42" s="58" t="s">
        <v>31</v>
      </c>
      <c r="B42" s="69" t="s">
        <v>32</v>
      </c>
      <c r="C42" s="69"/>
      <c r="D42" s="69"/>
      <c r="E42" s="55"/>
      <c r="F42" s="23"/>
      <c r="G42" s="23"/>
    </row>
    <row r="43" spans="1:15" x14ac:dyDescent="0.25">
      <c r="A43" s="59" t="s">
        <v>33</v>
      </c>
      <c r="B43" s="70" t="s">
        <v>34</v>
      </c>
      <c r="C43" s="70"/>
      <c r="D43" s="70"/>
      <c r="E43" s="60"/>
      <c r="F43" s="23"/>
      <c r="G43" s="23"/>
    </row>
    <row r="44" spans="1:15" x14ac:dyDescent="0.25">
      <c r="A44" s="61"/>
      <c r="B44" s="62"/>
      <c r="C44" s="62"/>
      <c r="D44" s="62"/>
      <c r="E44" s="60"/>
      <c r="F44" s="23"/>
      <c r="G44" s="23"/>
    </row>
    <row r="45" spans="1:15" x14ac:dyDescent="0.25">
      <c r="A45" s="61"/>
      <c r="B45" s="62"/>
      <c r="C45" s="62"/>
      <c r="D45" s="62"/>
      <c r="E45" s="60"/>
      <c r="F45" s="23"/>
      <c r="G45" s="23"/>
    </row>
    <row r="46" spans="1:15" x14ac:dyDescent="0.25">
      <c r="A46" s="61"/>
      <c r="B46" s="63"/>
      <c r="C46" s="55"/>
      <c r="D46" s="60"/>
      <c r="E46" s="60"/>
      <c r="F46" s="23"/>
      <c r="G46" s="23"/>
    </row>
    <row r="47" spans="1:15" x14ac:dyDescent="0.25">
      <c r="A47" s="55"/>
      <c r="B47" s="55"/>
      <c r="C47" s="55"/>
      <c r="D47" s="55"/>
      <c r="E47" s="55"/>
      <c r="F47" s="23"/>
      <c r="G47" s="23"/>
    </row>
    <row r="48" spans="1:15" x14ac:dyDescent="0.25">
      <c r="A48" s="64" t="s">
        <v>35</v>
      </c>
      <c r="B48" s="71" t="s">
        <v>36</v>
      </c>
      <c r="C48" s="71"/>
      <c r="D48"/>
      <c r="E48"/>
      <c r="F48" s="23"/>
      <c r="G48" s="23"/>
    </row>
    <row r="49" spans="1:9" x14ac:dyDescent="0.25">
      <c r="A49" s="65" t="s">
        <v>37</v>
      </c>
      <c r="B49" s="72" t="s">
        <v>38</v>
      </c>
      <c r="C49" s="72"/>
      <c r="D49" s="72"/>
      <c r="E49"/>
      <c r="F49" s="12"/>
      <c r="G49" s="12"/>
      <c r="I49" s="66" t="s">
        <v>0</v>
      </c>
    </row>
    <row r="50" spans="1:9" hidden="1" x14ac:dyDescent="0.25">
      <c r="A50"/>
      <c r="B50"/>
      <c r="C50"/>
      <c r="D50"/>
      <c r="E50"/>
      <c r="F50" s="23" t="e">
        <f>+[1]Notas!#REF!</f>
        <v>#REF!</v>
      </c>
      <c r="G50" s="23" t="e">
        <f>+[1]Notas!#REF!</f>
        <v>#REF!</v>
      </c>
    </row>
    <row r="51" spans="1:9" ht="15.75" hidden="1" thickBot="1" x14ac:dyDescent="0.3">
      <c r="A51" s="64" t="s">
        <v>35</v>
      </c>
      <c r="B51"/>
      <c r="C51"/>
      <c r="D51"/>
      <c r="E51"/>
      <c r="F51" s="27"/>
      <c r="G51" s="27"/>
    </row>
    <row r="52" spans="1:9" ht="26.25" hidden="1" customHeight="1" x14ac:dyDescent="0.25">
      <c r="A52" s="65" t="s">
        <v>37</v>
      </c>
      <c r="B52"/>
      <c r="C52"/>
      <c r="D52"/>
      <c r="E52"/>
      <c r="F52" s="67" t="e">
        <f>+F38-F50</f>
        <v>#REF!</v>
      </c>
      <c r="G52" s="67" t="e">
        <f>+G38-G50</f>
        <v>#REF!</v>
      </c>
    </row>
    <row r="53" spans="1:9" x14ac:dyDescent="0.25">
      <c r="A53" s="5"/>
    </row>
    <row r="54" spans="1:9" x14ac:dyDescent="0.25">
      <c r="A54" s="5"/>
      <c r="F54" s="12"/>
    </row>
    <row r="55" spans="1:9" x14ac:dyDescent="0.25">
      <c r="A55" s="5"/>
      <c r="F55" s="12"/>
    </row>
  </sheetData>
  <sheetProtection password="ABC8" sheet="1" objects="1" scenarios="1"/>
  <mergeCells count="5">
    <mergeCell ref="C4:E4"/>
    <mergeCell ref="B42:D42"/>
    <mergeCell ref="B43:D43"/>
    <mergeCell ref="B48:C48"/>
    <mergeCell ref="B49:D4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2024-01-25T22:02:11Z</dcterms:created>
  <dcterms:modified xsi:type="dcterms:W3CDTF">2025-06-23T19:47:27Z</dcterms:modified>
</cp:coreProperties>
</file>