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Estados Financieros\Estados financieros\"/>
    </mc:Choice>
  </mc:AlternateContent>
  <bookViews>
    <workbookView xWindow="0" yWindow="0" windowWidth="28800" windowHeight="1161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C4" i="1"/>
  <c r="A6" i="1"/>
  <c r="B6" i="1"/>
  <c r="D6" i="1"/>
  <c r="E6" i="1"/>
  <c r="F6" i="1"/>
  <c r="D8" i="1"/>
  <c r="D13" i="1" s="1"/>
  <c r="D17" i="1" s="1"/>
  <c r="E8" i="1"/>
  <c r="F8" i="1"/>
  <c r="F13" i="1" s="1"/>
  <c r="F17" i="1" s="1"/>
  <c r="F29" i="1" s="1"/>
  <c r="G8" i="1"/>
  <c r="C9" i="1"/>
  <c r="D9" i="1"/>
  <c r="C10" i="1"/>
  <c r="D10" i="1"/>
  <c r="D11" i="1"/>
  <c r="E11" i="1"/>
  <c r="D12" i="1"/>
  <c r="E12" i="1"/>
  <c r="C13" i="1"/>
  <c r="C38" i="1" s="1"/>
  <c r="E13" i="1"/>
  <c r="G13" i="1"/>
  <c r="D15" i="1"/>
  <c r="E15" i="1"/>
  <c r="F15" i="1"/>
  <c r="G15" i="1"/>
  <c r="E17" i="1"/>
  <c r="G17" i="1"/>
  <c r="D20" i="1"/>
  <c r="E20" i="1"/>
  <c r="F20" i="1"/>
  <c r="G20" i="1"/>
  <c r="C21" i="1"/>
  <c r="D21" i="1"/>
  <c r="C22" i="1"/>
  <c r="D22" i="1"/>
  <c r="D27" i="1" s="1"/>
  <c r="C23" i="1"/>
  <c r="D23" i="1"/>
  <c r="C24" i="1"/>
  <c r="D24" i="1"/>
  <c r="B25" i="1"/>
  <c r="C25" i="1"/>
  <c r="D25" i="1"/>
  <c r="B26" i="1"/>
  <c r="C26" i="1"/>
  <c r="D26" i="1"/>
  <c r="E26" i="1"/>
  <c r="C27" i="1"/>
  <c r="E27" i="1"/>
  <c r="F27" i="1"/>
  <c r="G27" i="1"/>
  <c r="E29" i="1"/>
  <c r="E38" i="1" s="1"/>
  <c r="G29" i="1"/>
  <c r="D32" i="1"/>
  <c r="E32" i="1"/>
  <c r="F32" i="1"/>
  <c r="G32" i="1"/>
  <c r="D33" i="1"/>
  <c r="D31" i="1" s="1"/>
  <c r="E33" i="1"/>
  <c r="E31" i="1" s="1"/>
  <c r="F33" i="1"/>
  <c r="F31" i="1" s="1"/>
  <c r="G33" i="1"/>
  <c r="G31" i="1" s="1"/>
  <c r="D35" i="1"/>
  <c r="E35" i="1"/>
  <c r="F35" i="1"/>
  <c r="G35" i="1"/>
  <c r="D36" i="1"/>
  <c r="E36" i="1"/>
  <c r="F36" i="1"/>
  <c r="G36" i="1"/>
  <c r="F50" i="1"/>
  <c r="G50" i="1"/>
  <c r="D29" i="1" l="1"/>
  <c r="D38" i="1" s="1"/>
  <c r="F38" i="1"/>
  <c r="G38" i="1"/>
  <c r="G52" i="1" s="1"/>
  <c r="F52" i="1" l="1"/>
</calcChain>
</file>

<file path=xl/comments1.xml><?xml version="1.0" encoding="utf-8"?>
<comments xmlns="http://schemas.openxmlformats.org/spreadsheetml/2006/main">
  <authors>
    <author>Miguelina De Oleo</author>
  </authors>
  <commentList>
    <comment ref="E23" authorId="0" shapeId="0">
      <text>
        <r>
          <rPr>
            <b/>
            <sz val="9"/>
            <color indexed="81"/>
            <rFont val="Tahoma"/>
            <family val="2"/>
          </rPr>
          <t>Miguelina De Oleo:</t>
        </r>
        <r>
          <rPr>
            <sz val="9"/>
            <color indexed="81"/>
            <rFont val="Tahoma"/>
            <family val="2"/>
          </rPr>
          <t xml:space="preserve">
No coincide con la nota , favor verificar.</t>
        </r>
      </text>
    </comment>
  </commentList>
</comments>
</file>

<file path=xl/sharedStrings.xml><?xml version="1.0" encoding="utf-8"?>
<sst xmlns="http://schemas.openxmlformats.org/spreadsheetml/2006/main" count="39" uniqueCount="39">
  <si>
    <t xml:space="preserve">         Encargada Financiera</t>
  </si>
  <si>
    <t xml:space="preserve">          Niurka Caraballo</t>
  </si>
  <si>
    <t xml:space="preserve"> </t>
  </si>
  <si>
    <t xml:space="preserve">    Enc. Departamento Contabilidad</t>
  </si>
  <si>
    <t xml:space="preserve">         Encargado Financiero</t>
  </si>
  <si>
    <t xml:space="preserve">          Benigno A. Barias</t>
  </si>
  <si>
    <t xml:space="preserve">          Rolando Moronta Santos</t>
  </si>
  <si>
    <t xml:space="preserve">Director Administrativo y Financiero </t>
  </si>
  <si>
    <t xml:space="preserve">                  Director Ejecutivo </t>
  </si>
  <si>
    <t xml:space="preserve">            Cesar Bobadilla Peralta</t>
  </si>
  <si>
    <t xml:space="preserve">            Milton Morrison Ramirez</t>
  </si>
  <si>
    <t>RESULTADO DEL PERÍODO (AHORRO / DESAHORRO)</t>
  </si>
  <si>
    <t>TOTAL OTROS GASTOS</t>
  </si>
  <si>
    <t>GASTOS FINANCIEROS</t>
  </si>
  <si>
    <t>TOTAL OTROS INGRESOS</t>
  </si>
  <si>
    <t>OTROS INGRESOS</t>
  </si>
  <si>
    <t>OTROS INGRESOS (GASTOS):</t>
  </si>
  <si>
    <t>UTILIDAD OPERATIVA</t>
  </si>
  <si>
    <t>TOTAL GASTOS</t>
  </si>
  <si>
    <t>Otros Gastos</t>
  </si>
  <si>
    <t>Deterioro del valor de Propiedad, Planta y Equipo</t>
  </si>
  <si>
    <t xml:space="preserve">Gastos de Depreciación y Amortización </t>
  </si>
  <si>
    <t>Suministros y Materiales para Consumo</t>
  </si>
  <si>
    <t>Subvenciones y Otros Pagos por Transferencias</t>
  </si>
  <si>
    <t>Sueldos, Salarios y Beneficios a Empleados</t>
  </si>
  <si>
    <t>GASTOS DE VENTAS</t>
  </si>
  <si>
    <t>GASTOS CORRIENTES</t>
  </si>
  <si>
    <t xml:space="preserve">UTILIDAD BRUTA </t>
  </si>
  <si>
    <t>COSTOS</t>
  </si>
  <si>
    <t>TOTAL INGRESOS</t>
  </si>
  <si>
    <t>Impuestos</t>
  </si>
  <si>
    <t>Recargos, multas y otros ingresos</t>
  </si>
  <si>
    <t>Transferencias y Donaciones</t>
  </si>
  <si>
    <t>Ingresos por Transacciones con Contraprestación</t>
  </si>
  <si>
    <t>Ingresos por ventas</t>
  </si>
  <si>
    <t>INGRESOS CORRIENTES</t>
  </si>
  <si>
    <t>Año finalizado 2024</t>
  </si>
  <si>
    <t>DEL 1RO. DE ENERO AL 31 DE DICIEMBRE DEL 2024 Y 2023</t>
  </si>
  <si>
    <t>ESTADO DE RENDIMIENTO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</si>
</sst>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\(#,##0\)"/>
    <numFmt numFmtId="165" formatCode="#,##0.00;[Red]\(#,##0.00\)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2060"/>
      <name val="Times New Roman"/>
      <family val="1"/>
    </font>
    <font>
      <b/>
      <sz val="11"/>
      <color rgb="FF002060"/>
      <name val="Times New Roman"/>
      <family val="1"/>
    </font>
    <font>
      <sz val="10"/>
      <name val="Arial"/>
      <family val="2"/>
    </font>
    <font>
      <sz val="10"/>
      <color rgb="FF132F51"/>
      <name val="Arial"/>
      <family val="2"/>
    </font>
    <font>
      <sz val="10"/>
      <color rgb="FF00206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9"/>
      <name val="Century Gothic"/>
      <family val="2"/>
    </font>
    <font>
      <b/>
      <sz val="10"/>
      <color indexed="9"/>
      <name val="Century Gothic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" xfId="0" applyBorder="1"/>
    <xf numFmtId="164" fontId="0" fillId="0" borderId="0" xfId="0" applyNumberFormat="1"/>
    <xf numFmtId="164" fontId="1" fillId="0" borderId="2" xfId="0" applyNumberFormat="1" applyFont="1" applyBorder="1"/>
    <xf numFmtId="0" fontId="2" fillId="0" borderId="0" xfId="0" applyFont="1" applyAlignment="1">
      <alignment horizontal="left" vertical="center"/>
    </xf>
    <xf numFmtId="164" fontId="0" fillId="0" borderId="3" xfId="0" applyNumberFormat="1" applyBorder="1"/>
    <xf numFmtId="0" fontId="3" fillId="0" borderId="0" xfId="0" applyFont="1"/>
    <xf numFmtId="164" fontId="1" fillId="0" borderId="0" xfId="0" applyNumberFormat="1" applyFont="1"/>
    <xf numFmtId="0" fontId="4" fillId="0" borderId="0" xfId="0" applyFont="1"/>
    <xf numFmtId="0" fontId="0" fillId="0" borderId="0" xfId="0" applyFill="1" applyBorder="1"/>
    <xf numFmtId="0" fontId="0" fillId="0" borderId="0" xfId="0" applyFill="1" applyBorder="1" applyAlignment="1">
      <alignment horizontal="centerContinuous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4" fontId="1" fillId="0" borderId="0" xfId="0" applyNumberFormat="1" applyFont="1" applyFill="1" applyBorder="1"/>
    <xf numFmtId="165" fontId="1" fillId="0" borderId="0" xfId="0" applyNumberFormat="1" applyFont="1" applyBorder="1"/>
    <xf numFmtId="164" fontId="1" fillId="0" borderId="0" xfId="0" applyNumberFormat="1" applyFont="1" applyBorder="1" applyAlignment="1"/>
    <xf numFmtId="0" fontId="1" fillId="0" borderId="0" xfId="0" applyFont="1" applyBorder="1" applyAlignment="1">
      <alignment wrapText="1"/>
    </xf>
    <xf numFmtId="164" fontId="1" fillId="0" borderId="4" xfId="0" applyNumberFormat="1" applyFont="1" applyFill="1" applyBorder="1"/>
    <xf numFmtId="164" fontId="1" fillId="0" borderId="4" xfId="0" applyNumberFormat="1" applyFont="1" applyBorder="1"/>
    <xf numFmtId="164" fontId="1" fillId="0" borderId="4" xfId="0" applyNumberFormat="1" applyFont="1" applyBorder="1" applyAlignment="1"/>
    <xf numFmtId="0" fontId="1" fillId="0" borderId="1" xfId="0" applyFont="1" applyBorder="1" applyAlignment="1">
      <alignment wrapText="1"/>
    </xf>
    <xf numFmtId="164" fontId="0" fillId="0" borderId="5" xfId="0" applyNumberFormat="1" applyFill="1" applyBorder="1"/>
    <xf numFmtId="164" fontId="0" fillId="0" borderId="5" xfId="0" applyNumberFormat="1" applyBorder="1"/>
    <xf numFmtId="0" fontId="0" fillId="0" borderId="1" xfId="0" applyBorder="1" applyAlignment="1">
      <alignment horizontal="left"/>
    </xf>
    <xf numFmtId="164" fontId="1" fillId="0" borderId="6" xfId="0" applyNumberFormat="1" applyFont="1" applyBorder="1"/>
    <xf numFmtId="164" fontId="1" fillId="0" borderId="6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164" fontId="0" fillId="0" borderId="0" xfId="0" applyNumberFormat="1" applyFill="1"/>
    <xf numFmtId="164" fontId="0" fillId="0" borderId="0" xfId="0" applyNumberFormat="1" applyBorder="1"/>
    <xf numFmtId="164" fontId="0" fillId="0" borderId="0" xfId="0" applyNumberFormat="1" applyFill="1" applyBorder="1"/>
    <xf numFmtId="164" fontId="7" fillId="0" borderId="0" xfId="0" applyNumberFormat="1" applyFont="1" applyAlignment="1">
      <alignment horizontal="center"/>
    </xf>
    <xf numFmtId="164" fontId="1" fillId="0" borderId="0" xfId="0" applyNumberFormat="1" applyFont="1" applyBorder="1"/>
    <xf numFmtId="164" fontId="8" fillId="0" borderId="0" xfId="0" applyNumberFormat="1" applyFont="1" applyAlignment="1">
      <alignment horizontal="center"/>
    </xf>
    <xf numFmtId="164" fontId="1" fillId="0" borderId="5" xfId="0" applyNumberFormat="1" applyFont="1" applyBorder="1"/>
    <xf numFmtId="164" fontId="1" fillId="0" borderId="5" xfId="0" applyNumberFormat="1" applyFont="1" applyFill="1" applyBorder="1"/>
    <xf numFmtId="0" fontId="1" fillId="0" borderId="1" xfId="0" applyFont="1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1" fillId="0" borderId="7" xfId="0" applyNumberFormat="1" applyFont="1" applyFill="1" applyBorder="1"/>
    <xf numFmtId="164" fontId="1" fillId="0" borderId="7" xfId="0" applyNumberFormat="1" applyFont="1" applyBorder="1"/>
    <xf numFmtId="164" fontId="1" fillId="0" borderId="7" xfId="0" applyNumberFormat="1" applyFont="1" applyBorder="1" applyAlignment="1">
      <alignment horizontal="right"/>
    </xf>
    <xf numFmtId="0" fontId="4" fillId="2" borderId="1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1" xfId="0" applyFont="1" applyFill="1" applyBorder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3" borderId="0" xfId="0" applyNumberFormat="1" applyFill="1"/>
    <xf numFmtId="0" fontId="4" fillId="3" borderId="1" xfId="0" applyFont="1" applyFill="1" applyBorder="1"/>
    <xf numFmtId="0" fontId="4" fillId="0" borderId="1" xfId="0" applyFont="1" applyBorder="1"/>
    <xf numFmtId="164" fontId="0" fillId="0" borderId="3" xfId="0" applyNumberFormat="1" applyFill="1" applyBorder="1"/>
    <xf numFmtId="0" fontId="9" fillId="0" borderId="1" xfId="0" applyFont="1" applyFill="1" applyBorder="1"/>
    <xf numFmtId="0" fontId="0" fillId="0" borderId="1" xfId="0" applyFill="1" applyBorder="1"/>
    <xf numFmtId="164" fontId="0" fillId="4" borderId="0" xfId="0" applyNumberFormat="1" applyFill="1" applyBorder="1"/>
    <xf numFmtId="0" fontId="1" fillId="0" borderId="8" xfId="0" applyFont="1" applyBorder="1" applyAlignment="1">
      <alignment horizontal="center"/>
    </xf>
    <xf numFmtId="0" fontId="10" fillId="5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shrinkToFit="1"/>
    </xf>
    <xf numFmtId="0" fontId="4" fillId="0" borderId="0" xfId="0" applyFont="1" applyAlignment="1"/>
    <xf numFmtId="0" fontId="0" fillId="0" borderId="0" xfId="0" applyAlignment="1"/>
    <xf numFmtId="0" fontId="11" fillId="0" borderId="0" xfId="0" applyFont="1" applyAlignment="1"/>
    <xf numFmtId="0" fontId="11" fillId="0" borderId="0" xfId="0" applyFont="1" applyBorder="1" applyAlignment="1"/>
    <xf numFmtId="0" fontId="11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50</xdr:row>
      <xdr:rowOff>180975</xdr:rowOff>
    </xdr:from>
    <xdr:to>
      <xdr:col>0</xdr:col>
      <xdr:colOff>2667000</xdr:colOff>
      <xdr:row>50</xdr:row>
      <xdr:rowOff>180975</xdr:rowOff>
    </xdr:to>
    <xdr:cxnSp macro="">
      <xdr:nvCxnSpPr>
        <xdr:cNvPr id="2" name="Conector recto 1"/>
        <xdr:cNvCxnSpPr/>
      </xdr:nvCxnSpPr>
      <xdr:spPr bwMode="auto">
        <a:xfrm>
          <a:off x="542925" y="8258175"/>
          <a:ext cx="66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542925</xdr:colOff>
      <xdr:row>49</xdr:row>
      <xdr:rowOff>180975</xdr:rowOff>
    </xdr:from>
    <xdr:to>
      <xdr:col>0</xdr:col>
      <xdr:colOff>2667000</xdr:colOff>
      <xdr:row>49</xdr:row>
      <xdr:rowOff>180975</xdr:rowOff>
    </xdr:to>
    <xdr:cxnSp macro="">
      <xdr:nvCxnSpPr>
        <xdr:cNvPr id="3" name="Conector recto 2"/>
        <xdr:cNvCxnSpPr/>
      </xdr:nvCxnSpPr>
      <xdr:spPr bwMode="auto">
        <a:xfrm>
          <a:off x="542925" y="8096250"/>
          <a:ext cx="66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542925</xdr:colOff>
      <xdr:row>49</xdr:row>
      <xdr:rowOff>180975</xdr:rowOff>
    </xdr:from>
    <xdr:to>
      <xdr:col>0</xdr:col>
      <xdr:colOff>2667000</xdr:colOff>
      <xdr:row>49</xdr:row>
      <xdr:rowOff>180975</xdr:rowOff>
    </xdr:to>
    <xdr:cxnSp macro="">
      <xdr:nvCxnSpPr>
        <xdr:cNvPr id="4" name="Conector recto 3"/>
        <xdr:cNvCxnSpPr/>
      </xdr:nvCxnSpPr>
      <xdr:spPr bwMode="auto">
        <a:xfrm>
          <a:off x="542925" y="8096250"/>
          <a:ext cx="66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114300</xdr:colOff>
      <xdr:row>50</xdr:row>
      <xdr:rowOff>171450</xdr:rowOff>
    </xdr:from>
    <xdr:to>
      <xdr:col>0</xdr:col>
      <xdr:colOff>2238375</xdr:colOff>
      <xdr:row>50</xdr:row>
      <xdr:rowOff>171450</xdr:rowOff>
    </xdr:to>
    <xdr:cxnSp macro="">
      <xdr:nvCxnSpPr>
        <xdr:cNvPr id="5" name="Conector recto 4"/>
        <xdr:cNvCxnSpPr/>
      </xdr:nvCxnSpPr>
      <xdr:spPr bwMode="auto">
        <a:xfrm>
          <a:off x="114300" y="8258175"/>
          <a:ext cx="495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161925</xdr:colOff>
      <xdr:row>40</xdr:row>
      <xdr:rowOff>171450</xdr:rowOff>
    </xdr:from>
    <xdr:to>
      <xdr:col>0</xdr:col>
      <xdr:colOff>2305050</xdr:colOff>
      <xdr:row>40</xdr:row>
      <xdr:rowOff>173706</xdr:rowOff>
    </xdr:to>
    <xdr:cxnSp macro="">
      <xdr:nvCxnSpPr>
        <xdr:cNvPr id="6" name="Conector recto 5"/>
        <xdr:cNvCxnSpPr/>
      </xdr:nvCxnSpPr>
      <xdr:spPr bwMode="auto">
        <a:xfrm flipV="1">
          <a:off x="161925" y="6638925"/>
          <a:ext cx="447675" cy="22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257175</xdr:colOff>
      <xdr:row>41</xdr:row>
      <xdr:rowOff>28575</xdr:rowOff>
    </xdr:from>
    <xdr:to>
      <xdr:col>3</xdr:col>
      <xdr:colOff>809625</xdr:colOff>
      <xdr:row>41</xdr:row>
      <xdr:rowOff>28575</xdr:rowOff>
    </xdr:to>
    <xdr:cxnSp macro="">
      <xdr:nvCxnSpPr>
        <xdr:cNvPr id="7" name="Conector recto 6"/>
        <xdr:cNvCxnSpPr/>
      </xdr:nvCxnSpPr>
      <xdr:spPr bwMode="auto">
        <a:xfrm>
          <a:off x="866775" y="6667500"/>
          <a:ext cx="1571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48</xdr:row>
      <xdr:rowOff>9525</xdr:rowOff>
    </xdr:from>
    <xdr:to>
      <xdr:col>0</xdr:col>
      <xdr:colOff>2162175</xdr:colOff>
      <xdr:row>48</xdr:row>
      <xdr:rowOff>9525</xdr:rowOff>
    </xdr:to>
    <xdr:cxnSp macro="">
      <xdr:nvCxnSpPr>
        <xdr:cNvPr id="8" name="Conector recto 7"/>
        <xdr:cNvCxnSpPr/>
      </xdr:nvCxnSpPr>
      <xdr:spPr bwMode="auto">
        <a:xfrm>
          <a:off x="38100" y="7781925"/>
          <a:ext cx="571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48</xdr:row>
      <xdr:rowOff>0</xdr:rowOff>
    </xdr:from>
    <xdr:to>
      <xdr:col>3</xdr:col>
      <xdr:colOff>457200</xdr:colOff>
      <xdr:row>48</xdr:row>
      <xdr:rowOff>0</xdr:rowOff>
    </xdr:to>
    <xdr:cxnSp macro="">
      <xdr:nvCxnSpPr>
        <xdr:cNvPr id="9" name="Conector recto 8"/>
        <xdr:cNvCxnSpPr/>
      </xdr:nvCxnSpPr>
      <xdr:spPr bwMode="auto">
        <a:xfrm>
          <a:off x="609600" y="7772400"/>
          <a:ext cx="1676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171449</xdr:colOff>
      <xdr:row>43</xdr:row>
      <xdr:rowOff>47625</xdr:rowOff>
    </xdr:from>
    <xdr:to>
      <xdr:col>7</xdr:col>
      <xdr:colOff>142874</xdr:colOff>
      <xdr:row>44</xdr:row>
      <xdr:rowOff>0</xdr:rowOff>
    </xdr:to>
    <xdr:sp macro="" textlink="">
      <xdr:nvSpPr>
        <xdr:cNvPr id="10" name="Rectángulo 9"/>
        <xdr:cNvSpPr/>
      </xdr:nvSpPr>
      <xdr:spPr>
        <a:xfrm>
          <a:off x="781049" y="7010400"/>
          <a:ext cx="3629025" cy="11430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0</xdr:col>
      <xdr:colOff>0</xdr:colOff>
      <xdr:row>38</xdr:row>
      <xdr:rowOff>114300</xdr:rowOff>
    </xdr:from>
    <xdr:to>
      <xdr:col>0</xdr:col>
      <xdr:colOff>2495550</xdr:colOff>
      <xdr:row>42</xdr:row>
      <xdr:rowOff>161925</xdr:rowOff>
    </xdr:to>
    <xdr:sp macro="" textlink="">
      <xdr:nvSpPr>
        <xdr:cNvPr id="11" name="Rectángulo 10"/>
        <xdr:cNvSpPr/>
      </xdr:nvSpPr>
      <xdr:spPr>
        <a:xfrm>
          <a:off x="0" y="6267450"/>
          <a:ext cx="609600" cy="695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0</xdr:col>
      <xdr:colOff>2305050</xdr:colOff>
      <xdr:row>55</xdr:row>
      <xdr:rowOff>47625</xdr:rowOff>
    </xdr:to>
    <xdr:sp macro="" textlink="">
      <xdr:nvSpPr>
        <xdr:cNvPr id="12" name="Rectángulo 11"/>
        <xdr:cNvSpPr/>
      </xdr:nvSpPr>
      <xdr:spPr>
        <a:xfrm>
          <a:off x="0" y="7448550"/>
          <a:ext cx="609600" cy="1504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0</xdr:col>
      <xdr:colOff>3343275</xdr:colOff>
      <xdr:row>45</xdr:row>
      <xdr:rowOff>114300</xdr:rowOff>
    </xdr:from>
    <xdr:to>
      <xdr:col>3</xdr:col>
      <xdr:colOff>533400</xdr:colOff>
      <xdr:row>53</xdr:row>
      <xdr:rowOff>28575</xdr:rowOff>
    </xdr:to>
    <xdr:sp macro="" textlink="">
      <xdr:nvSpPr>
        <xdr:cNvPr id="13" name="Rectángulo 12"/>
        <xdr:cNvSpPr/>
      </xdr:nvSpPr>
      <xdr:spPr>
        <a:xfrm>
          <a:off x="609600" y="7400925"/>
          <a:ext cx="1752600" cy="1209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0</xdr:col>
      <xdr:colOff>0</xdr:colOff>
      <xdr:row>38</xdr:row>
      <xdr:rowOff>47625</xdr:rowOff>
    </xdr:from>
    <xdr:to>
      <xdr:col>3</xdr:col>
      <xdr:colOff>1028700</xdr:colOff>
      <xdr:row>52</xdr:row>
      <xdr:rowOff>133350</xdr:rowOff>
    </xdr:to>
    <xdr:sp macro="" textlink="">
      <xdr:nvSpPr>
        <xdr:cNvPr id="14" name="Rectángulo 13"/>
        <xdr:cNvSpPr/>
      </xdr:nvSpPr>
      <xdr:spPr>
        <a:xfrm>
          <a:off x="0" y="6200775"/>
          <a:ext cx="2438400" cy="2352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1.8\Estados%20Financieros\ESTADOS%20FINANCIEROS%20AL%2031%20DE%20DICIEMBRE%202024\Estados%20Financieros%20al%2031%20de%20Dic.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atula"/>
      <sheetName val="Indice"/>
      <sheetName val="situacion financiera"/>
      <sheetName val="Estado de rendimiento"/>
      <sheetName val="Estado de Cambio"/>
      <sheetName val="Estado Flujo"/>
      <sheetName val="Estado Flujo (2)"/>
      <sheetName val="PORTADILLA-NOTAS"/>
      <sheetName val="Notas"/>
      <sheetName val="PORTADILLA-ANEXOS"/>
      <sheetName val="ACTIVOS FIJOS"/>
      <sheetName val="ACTIVOS FIJOS FORMATO NUEVO"/>
      <sheetName val="CxP"/>
      <sheetName val="CXC"/>
      <sheetName val="Presupuesto"/>
      <sheetName val="Flujo"/>
      <sheetName val="DEPREC."/>
    </sheetNames>
    <sheetDataSet>
      <sheetData sheetId="0"/>
      <sheetData sheetId="1"/>
      <sheetData sheetId="2"/>
      <sheetData sheetId="3">
        <row r="1">
          <cell r="A1" t="str">
            <v>INSTITUTO NACIONAL DE TRÁNSITO Y TRANSPORTE TERRESTRE | INTRANT</v>
          </cell>
        </row>
        <row r="4">
          <cell r="C4" t="str">
            <v>VALORES EXPRESADOS EN RD$</v>
          </cell>
        </row>
        <row r="6">
          <cell r="A6" t="str">
            <v>Cuentas</v>
          </cell>
          <cell r="B6" t="str">
            <v>Notas</v>
          </cell>
          <cell r="E6" t="str">
            <v>Diciembre 2023</v>
          </cell>
          <cell r="F6" t="str">
            <v>Año Finalizado 2021</v>
          </cell>
        </row>
      </sheetData>
      <sheetData sheetId="4"/>
      <sheetData sheetId="5"/>
      <sheetData sheetId="6"/>
      <sheetData sheetId="7"/>
      <sheetData sheetId="8"/>
      <sheetData sheetId="9">
        <row r="402">
          <cell r="D402">
            <v>0</v>
          </cell>
          <cell r="E402">
            <v>0</v>
          </cell>
        </row>
        <row r="403">
          <cell r="D403">
            <v>1555737535.9599998</v>
          </cell>
          <cell r="E403">
            <v>1515207644.6800001</v>
          </cell>
        </row>
        <row r="405">
          <cell r="D405">
            <v>0</v>
          </cell>
          <cell r="E405">
            <v>0</v>
          </cell>
        </row>
        <row r="406">
          <cell r="D406">
            <v>0</v>
          </cell>
          <cell r="E406">
            <v>0</v>
          </cell>
        </row>
        <row r="467">
          <cell r="D467">
            <v>1314193180</v>
          </cell>
          <cell r="E467">
            <v>2239452830</v>
          </cell>
        </row>
        <row r="490">
          <cell r="D490">
            <v>0</v>
          </cell>
          <cell r="E490">
            <v>0</v>
          </cell>
        </row>
        <row r="496">
          <cell r="D496">
            <v>0</v>
          </cell>
          <cell r="E496">
            <v>0</v>
          </cell>
        </row>
        <row r="513">
          <cell r="D513">
            <v>830116608.54000008</v>
          </cell>
          <cell r="E513">
            <v>865169252.28999984</v>
          </cell>
        </row>
        <row r="518">
          <cell r="D518">
            <v>585896557</v>
          </cell>
          <cell r="E518">
            <v>500000000</v>
          </cell>
        </row>
        <row r="531">
          <cell r="D531">
            <v>25683131.41</v>
          </cell>
          <cell r="E531">
            <v>93945437.909999996</v>
          </cell>
        </row>
        <row r="543">
          <cell r="D543">
            <v>33795220.93</v>
          </cell>
          <cell r="E543">
            <v>41044860.869999997</v>
          </cell>
        </row>
        <row r="546">
          <cell r="A546">
            <v>23</v>
          </cell>
        </row>
        <row r="549">
          <cell r="D549">
            <v>0</v>
          </cell>
          <cell r="E549">
            <v>253488.3</v>
          </cell>
        </row>
        <row r="552">
          <cell r="A552">
            <v>24</v>
          </cell>
        </row>
        <row r="568">
          <cell r="D568">
            <v>1759163241.22</v>
          </cell>
          <cell r="E568">
            <v>1864637572.0600002</v>
          </cell>
        </row>
        <row r="579">
          <cell r="D579">
            <v>0</v>
          </cell>
          <cell r="E579">
            <v>0</v>
          </cell>
        </row>
        <row r="587">
          <cell r="D587">
            <v>0</v>
          </cell>
          <cell r="E587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5"/>
  <sheetViews>
    <sheetView tabSelected="1" workbookViewId="0">
      <selection activeCell="L41" sqref="L41"/>
    </sheetView>
  </sheetViews>
  <sheetFormatPr baseColWidth="10" defaultRowHeight="15" x14ac:dyDescent="0.25"/>
  <cols>
    <col min="1" max="1" width="50.42578125" style="3" customWidth="1"/>
    <col min="2" max="2" width="7.28515625" style="2" customWidth="1"/>
    <col min="3" max="3" width="17.7109375" style="2" customWidth="1"/>
    <col min="4" max="4" width="15.5703125" style="1" customWidth="1"/>
    <col min="5" max="5" width="15.85546875" style="1" hidden="1" customWidth="1"/>
    <col min="6" max="6" width="15" hidden="1" customWidth="1"/>
    <col min="7" max="7" width="8.42578125" hidden="1" customWidth="1"/>
    <col min="8" max="8" width="11.140625" bestFit="1" customWidth="1"/>
    <col min="9" max="14" width="9.140625"/>
    <col min="15" max="15" width="12.7109375" bestFit="1" customWidth="1"/>
  </cols>
  <sheetData>
    <row r="1" spans="1:7" ht="15.75" x14ac:dyDescent="0.25">
      <c r="A1" s="68" t="str">
        <f>+'[1]situacion financiera'!A1</f>
        <v>INSTITUTO NACIONAL DE TRÁNSITO Y TRANSPORTE TERRESTRE | INTRANT</v>
      </c>
      <c r="B1" s="67"/>
      <c r="C1" s="67"/>
      <c r="D1" s="66"/>
      <c r="E1" s="66"/>
      <c r="F1" s="66"/>
      <c r="G1" s="66"/>
    </row>
    <row r="2" spans="1:7" x14ac:dyDescent="0.25">
      <c r="A2" s="64" t="s">
        <v>38</v>
      </c>
      <c r="D2" s="65"/>
      <c r="E2" s="65"/>
      <c r="F2" s="65"/>
      <c r="G2" s="65"/>
    </row>
    <row r="3" spans="1:7" x14ac:dyDescent="0.25">
      <c r="A3" s="64" t="s">
        <v>37</v>
      </c>
      <c r="D3" s="63"/>
      <c r="E3" s="63"/>
      <c r="F3" s="63"/>
      <c r="G3" s="63"/>
    </row>
    <row r="4" spans="1:7" x14ac:dyDescent="0.25">
      <c r="A4" s="2"/>
      <c r="C4" s="72" t="str">
        <f>+'[1]situacion financiera'!C4</f>
        <v>VALORES EXPRESADOS EN RD$</v>
      </c>
      <c r="D4" s="72"/>
      <c r="E4" s="72"/>
    </row>
    <row r="5" spans="1:7" x14ac:dyDescent="0.25">
      <c r="A5" s="2"/>
    </row>
    <row r="6" spans="1:7" ht="25.5" x14ac:dyDescent="0.25">
      <c r="A6" s="62" t="str">
        <f>+'[1]situacion financiera'!A6</f>
        <v>Cuentas</v>
      </c>
      <c r="B6" s="62" t="str">
        <f>+'[1]situacion financiera'!B6</f>
        <v>Notas</v>
      </c>
      <c r="C6" s="62" t="s">
        <v>36</v>
      </c>
      <c r="D6" s="62" t="str">
        <f>+'[1]situacion financiera'!E6</f>
        <v>Diciembre 2023</v>
      </c>
      <c r="E6" s="62" t="str">
        <f>+'[1]situacion financiera'!F6</f>
        <v>Año Finalizado 2021</v>
      </c>
      <c r="F6" s="61" t="e">
        <f>'[1]situacion financiera'!#REF!</f>
        <v>#REF!</v>
      </c>
      <c r="G6" s="61">
        <v>2001</v>
      </c>
    </row>
    <row r="7" spans="1:7" x14ac:dyDescent="0.25">
      <c r="A7" s="42" t="s">
        <v>35</v>
      </c>
      <c r="B7" s="1"/>
      <c r="C7" s="1"/>
      <c r="F7" s="4"/>
    </row>
    <row r="8" spans="1:7" hidden="1" x14ac:dyDescent="0.25">
      <c r="A8" s="3" t="s">
        <v>34</v>
      </c>
      <c r="B8" s="1">
        <v>19</v>
      </c>
      <c r="C8" s="1"/>
      <c r="D8" s="35">
        <f>+[1]Notas!D402</f>
        <v>0</v>
      </c>
      <c r="E8" s="60">
        <f>+[1]Notas!E402</f>
        <v>0</v>
      </c>
      <c r="F8" s="28" t="e">
        <f>+[1]Notas!#REF!</f>
        <v>#REF!</v>
      </c>
      <c r="G8" s="28" t="e">
        <f>+[1]Notas!#REF!</f>
        <v>#REF!</v>
      </c>
    </row>
    <row r="9" spans="1:7" x14ac:dyDescent="0.25">
      <c r="A9" s="3" t="s">
        <v>33</v>
      </c>
      <c r="B9" s="1">
        <v>17</v>
      </c>
      <c r="C9" s="36">
        <f>+[1]Notas!D403</f>
        <v>1555737535.9599998</v>
      </c>
      <c r="D9" s="36">
        <f>+[1]Notas!E403</f>
        <v>1515207644.6800001</v>
      </c>
      <c r="E9" s="36">
        <v>1364067097.04</v>
      </c>
      <c r="F9" s="35"/>
      <c r="G9" s="35"/>
    </row>
    <row r="10" spans="1:7" x14ac:dyDescent="0.25">
      <c r="A10" s="59" t="s">
        <v>32</v>
      </c>
      <c r="B10" s="50">
        <v>18</v>
      </c>
      <c r="C10" s="36">
        <f>+[1]Notas!D467</f>
        <v>1314193180</v>
      </c>
      <c r="D10" s="36">
        <f>+[1]Notas!E467</f>
        <v>2239452830</v>
      </c>
      <c r="E10" s="36">
        <v>923865599</v>
      </c>
      <c r="F10" s="35"/>
      <c r="G10" s="35"/>
    </row>
    <row r="11" spans="1:7" hidden="1" x14ac:dyDescent="0.25">
      <c r="A11" s="3" t="s">
        <v>31</v>
      </c>
      <c r="B11" s="1">
        <v>22</v>
      </c>
      <c r="C11" s="1"/>
      <c r="D11" s="35">
        <f>+[1]Notas!D405</f>
        <v>0</v>
      </c>
      <c r="E11" s="36">
        <f>+[1]Notas!E405</f>
        <v>0</v>
      </c>
      <c r="F11" s="35"/>
      <c r="G11" s="35"/>
    </row>
    <row r="12" spans="1:7" hidden="1" x14ac:dyDescent="0.25">
      <c r="A12" s="3" t="s">
        <v>30</v>
      </c>
      <c r="B12" s="1">
        <v>23</v>
      </c>
      <c r="C12" s="1"/>
      <c r="D12" s="35">
        <f>+[1]Notas!D406</f>
        <v>0</v>
      </c>
      <c r="E12" s="36">
        <f>+[1]Notas!E406</f>
        <v>0</v>
      </c>
      <c r="F12" s="35"/>
      <c r="G12" s="35"/>
    </row>
    <row r="13" spans="1:7" x14ac:dyDescent="0.25">
      <c r="A13" s="42" t="s">
        <v>29</v>
      </c>
      <c r="B13" s="1"/>
      <c r="C13" s="47">
        <f>SUM(C9:C12)</f>
        <v>2869930715.96</v>
      </c>
      <c r="D13" s="46">
        <f>SUM(D8:D12)</f>
        <v>3754660474.6800003</v>
      </c>
      <c r="E13" s="45">
        <f>SUM(E8:E12)</f>
        <v>2287932696.04</v>
      </c>
      <c r="F13" s="9" t="e">
        <f>SUM(F8:F8)</f>
        <v>#REF!</v>
      </c>
      <c r="G13" s="9" t="e">
        <f>SUM(G8:G8)</f>
        <v>#REF!</v>
      </c>
    </row>
    <row r="14" spans="1:7" x14ac:dyDescent="0.25">
      <c r="B14" s="1"/>
      <c r="C14" s="1"/>
      <c r="E14" s="50"/>
      <c r="F14" s="35"/>
      <c r="G14" s="35"/>
    </row>
    <row r="15" spans="1:7" hidden="1" x14ac:dyDescent="0.25">
      <c r="A15" s="58" t="s">
        <v>28</v>
      </c>
      <c r="B15" s="1">
        <v>24</v>
      </c>
      <c r="C15" s="1"/>
      <c r="D15" s="38">
        <f>[1]Notas!D490</f>
        <v>0</v>
      </c>
      <c r="E15" s="19">
        <f>[1]Notas!E490</f>
        <v>0</v>
      </c>
      <c r="F15" s="38" t="e">
        <f>[1]Notas!#REF!</f>
        <v>#REF!</v>
      </c>
      <c r="G15" s="38" t="e">
        <f>[1]Notas!#REF!</f>
        <v>#REF!</v>
      </c>
    </row>
    <row r="16" spans="1:7" ht="15.75" hidden="1" thickBot="1" x14ac:dyDescent="0.3">
      <c r="B16" s="1"/>
      <c r="C16" s="1"/>
      <c r="D16" s="7"/>
      <c r="E16" s="57"/>
      <c r="F16" s="7"/>
      <c r="G16" s="7"/>
    </row>
    <row r="17" spans="1:15" hidden="1" x14ac:dyDescent="0.25">
      <c r="A17" s="42" t="s">
        <v>27</v>
      </c>
      <c r="B17" s="1"/>
      <c r="C17" s="1"/>
      <c r="D17" s="38">
        <f>D13-D15</f>
        <v>3754660474.6800003</v>
      </c>
      <c r="E17" s="19">
        <f>E13-E15</f>
        <v>2287932696.04</v>
      </c>
      <c r="F17" s="38" t="e">
        <f>F13-F15</f>
        <v>#REF!</v>
      </c>
      <c r="G17" s="38" t="e">
        <f>G13-G15</f>
        <v>#REF!</v>
      </c>
    </row>
    <row r="18" spans="1:15" x14ac:dyDescent="0.25">
      <c r="B18" s="1"/>
      <c r="C18" s="1"/>
      <c r="E18" s="50"/>
      <c r="F18" s="35"/>
      <c r="G18" s="35"/>
    </row>
    <row r="19" spans="1:15" x14ac:dyDescent="0.25">
      <c r="A19" s="42" t="s">
        <v>26</v>
      </c>
      <c r="B19" s="1"/>
      <c r="C19" s="1"/>
      <c r="E19" s="50"/>
    </row>
    <row r="20" spans="1:15" hidden="1" x14ac:dyDescent="0.25">
      <c r="A20" s="3" t="s">
        <v>25</v>
      </c>
      <c r="B20" s="1">
        <v>20</v>
      </c>
      <c r="C20" s="1"/>
      <c r="D20" s="4">
        <f>[1]Notas!D496</f>
        <v>0</v>
      </c>
      <c r="E20" s="34">
        <f>[1]Notas!E496</f>
        <v>0</v>
      </c>
      <c r="F20" s="4" t="e">
        <f>[1]Notas!#REF!</f>
        <v>#REF!</v>
      </c>
      <c r="G20" s="4" t="e">
        <f>[1]Notas!#REF!</f>
        <v>#REF!</v>
      </c>
    </row>
    <row r="21" spans="1:15" x14ac:dyDescent="0.25">
      <c r="A21" s="56" t="s">
        <v>24</v>
      </c>
      <c r="B21" s="1">
        <v>19</v>
      </c>
      <c r="C21" s="34">
        <f>+[1]Notas!D513</f>
        <v>830116608.54000008</v>
      </c>
      <c r="D21" s="34">
        <f>+[1]Notas!E513</f>
        <v>865169252.28999984</v>
      </c>
      <c r="E21" s="34">
        <v>703111845.72000003</v>
      </c>
      <c r="F21" s="4"/>
      <c r="G21" s="4"/>
    </row>
    <row r="22" spans="1:15" x14ac:dyDescent="0.25">
      <c r="A22" s="48" t="s">
        <v>23</v>
      </c>
      <c r="B22" s="1">
        <v>20</v>
      </c>
      <c r="C22" s="34">
        <f>+[1]Notas!D518</f>
        <v>585896557</v>
      </c>
      <c r="D22" s="34">
        <f>+[1]Notas!E518</f>
        <v>500000000</v>
      </c>
      <c r="E22" s="34">
        <v>38000</v>
      </c>
      <c r="F22" s="4"/>
      <c r="G22" s="4"/>
    </row>
    <row r="23" spans="1:15" x14ac:dyDescent="0.25">
      <c r="A23" s="55" t="s">
        <v>22</v>
      </c>
      <c r="B23" s="1">
        <v>21</v>
      </c>
      <c r="C23" s="54">
        <f>+[1]Notas!D531</f>
        <v>25683131.41</v>
      </c>
      <c r="D23" s="54">
        <f>+[1]Notas!E531</f>
        <v>93945437.909999996</v>
      </c>
      <c r="E23" s="54">
        <v>996888670.77999997</v>
      </c>
      <c r="F23" s="4"/>
      <c r="G23" s="4"/>
    </row>
    <row r="24" spans="1:15" x14ac:dyDescent="0.25">
      <c r="A24" s="48" t="s">
        <v>21</v>
      </c>
      <c r="B24" s="53">
        <v>22</v>
      </c>
      <c r="C24" s="52">
        <f>+[1]Notas!D543</f>
        <v>33795220.93</v>
      </c>
      <c r="D24" s="34">
        <f>+[1]Notas!E543</f>
        <v>41044860.869999997</v>
      </c>
      <c r="E24" s="34">
        <v>22127242</v>
      </c>
      <c r="F24" s="4"/>
      <c r="G24" s="4"/>
    </row>
    <row r="25" spans="1:15" s="49" customFormat="1" x14ac:dyDescent="0.25">
      <c r="A25" s="51" t="s">
        <v>20</v>
      </c>
      <c r="B25" s="50">
        <f>+[1]Notas!A546</f>
        <v>23</v>
      </c>
      <c r="C25" s="34">
        <f>+[1]Notas!D549</f>
        <v>0</v>
      </c>
      <c r="D25" s="34">
        <f>+[1]Notas!E549</f>
        <v>253488.3</v>
      </c>
      <c r="E25" s="34"/>
      <c r="F25" s="34"/>
      <c r="G25" s="34"/>
    </row>
    <row r="26" spans="1:15" x14ac:dyDescent="0.25">
      <c r="A26" s="48" t="s">
        <v>19</v>
      </c>
      <c r="B26" s="1">
        <f>+[1]Notas!A552</f>
        <v>24</v>
      </c>
      <c r="C26" s="34">
        <f>+[1]Notas!D568</f>
        <v>1759163241.22</v>
      </c>
      <c r="D26" s="34">
        <f>+[1]Notas!E568</f>
        <v>1864637572.0600002</v>
      </c>
      <c r="E26" s="34">
        <f>317209064+1341322</f>
        <v>318550386</v>
      </c>
      <c r="F26" s="4"/>
      <c r="G26" s="4"/>
    </row>
    <row r="27" spans="1:15" x14ac:dyDescent="0.25">
      <c r="A27" s="42" t="s">
        <v>18</v>
      </c>
      <c r="B27" s="32"/>
      <c r="C27" s="47">
        <f>SUM(C21:C26)</f>
        <v>3234654759.1000004</v>
      </c>
      <c r="D27" s="46">
        <f>SUM(D20:D26)</f>
        <v>3365050611.4300003</v>
      </c>
      <c r="E27" s="45">
        <f>SUM(E20:E26)</f>
        <v>2040716144.5</v>
      </c>
      <c r="F27" s="30" t="e">
        <f>SUM(F20:F26)</f>
        <v>#REF!</v>
      </c>
      <c r="G27" s="30" t="e">
        <f>SUM(G20:G26)</f>
        <v>#REF!</v>
      </c>
    </row>
    <row r="28" spans="1:15" ht="15.75" thickBot="1" x14ac:dyDescent="0.3">
      <c r="B28" s="44"/>
      <c r="C28" s="44"/>
      <c r="D28" s="35"/>
      <c r="E28" s="36"/>
      <c r="F28" s="7"/>
      <c r="G28" s="7"/>
      <c r="O28" s="4"/>
    </row>
    <row r="29" spans="1:15" hidden="1" x14ac:dyDescent="0.25">
      <c r="A29" s="42" t="s">
        <v>17</v>
      </c>
      <c r="B29" s="38"/>
      <c r="C29" s="38"/>
      <c r="D29" s="38">
        <f>+D17-D27</f>
        <v>389609863.25</v>
      </c>
      <c r="E29" s="19">
        <f>+E17-E27</f>
        <v>247216551.53999996</v>
      </c>
      <c r="F29" s="38" t="e">
        <f>+F17-F27</f>
        <v>#REF!</v>
      </c>
      <c r="G29" s="38" t="e">
        <f>+G17-G27</f>
        <v>#REF!</v>
      </c>
    </row>
    <row r="30" spans="1:15" hidden="1" x14ac:dyDescent="0.25">
      <c r="B30" s="44"/>
      <c r="C30" s="44"/>
      <c r="D30" s="44"/>
      <c r="E30" s="43"/>
      <c r="F30" s="35"/>
      <c r="G30" s="35"/>
    </row>
    <row r="31" spans="1:15" hidden="1" x14ac:dyDescent="0.25">
      <c r="A31" s="42" t="s">
        <v>16</v>
      </c>
      <c r="B31" s="1"/>
      <c r="C31" s="1"/>
      <c r="D31" s="40">
        <f>+D33+D36</f>
        <v>0</v>
      </c>
      <c r="E31" s="41">
        <f>+E33+E36</f>
        <v>0</v>
      </c>
      <c r="F31" s="40" t="e">
        <f>+F33+F36</f>
        <v>#REF!</v>
      </c>
      <c r="G31" s="40" t="e">
        <f>+G33+G36</f>
        <v>#REF!</v>
      </c>
    </row>
    <row r="32" spans="1:15" hidden="1" x14ac:dyDescent="0.25">
      <c r="A32" s="3" t="s">
        <v>15</v>
      </c>
      <c r="B32" s="1">
        <v>22</v>
      </c>
      <c r="C32" s="1"/>
      <c r="D32" s="28">
        <f>+[1]Notas!D579</f>
        <v>0</v>
      </c>
      <c r="E32" s="27">
        <f>+[1]Notas!E579</f>
        <v>0</v>
      </c>
      <c r="F32" s="28" t="e">
        <f>+[1]Notas!#REF!</f>
        <v>#REF!</v>
      </c>
      <c r="G32" s="28" t="e">
        <f>+[1]Notas!#REF!</f>
        <v>#REF!</v>
      </c>
    </row>
    <row r="33" spans="1:15" hidden="1" x14ac:dyDescent="0.25">
      <c r="A33" s="33" t="s">
        <v>14</v>
      </c>
      <c r="B33" s="39"/>
      <c r="C33" s="39"/>
      <c r="D33" s="38">
        <f>SUM(D32:D32)</f>
        <v>0</v>
      </c>
      <c r="E33" s="19">
        <f>SUM(E32:E32)</f>
        <v>0</v>
      </c>
      <c r="F33" s="38" t="e">
        <f>SUM(F32:F32)</f>
        <v>#REF!</v>
      </c>
      <c r="G33" s="38" t="e">
        <f>SUM(G32:G32)</f>
        <v>#REF!</v>
      </c>
    </row>
    <row r="34" spans="1:15" hidden="1" x14ac:dyDescent="0.25">
      <c r="B34" s="37"/>
      <c r="C34" s="37"/>
      <c r="D34" s="35"/>
      <c r="E34" s="36"/>
      <c r="F34" s="35"/>
      <c r="G34" s="35"/>
    </row>
    <row r="35" spans="1:15" hidden="1" x14ac:dyDescent="0.25">
      <c r="A35" s="3" t="s">
        <v>13</v>
      </c>
      <c r="B35" s="1">
        <v>23</v>
      </c>
      <c r="C35" s="1"/>
      <c r="D35" s="4">
        <f>-[1]Notas!D587</f>
        <v>0</v>
      </c>
      <c r="E35" s="34">
        <f>-[1]Notas!E587</f>
        <v>0</v>
      </c>
      <c r="F35" s="4" t="e">
        <f>-[1]Notas!#REF!</f>
        <v>#REF!</v>
      </c>
      <c r="G35" s="4" t="e">
        <f>-[1]Notas!#REF!</f>
        <v>#REF!</v>
      </c>
    </row>
    <row r="36" spans="1:15" hidden="1" x14ac:dyDescent="0.25">
      <c r="A36" s="33" t="s">
        <v>12</v>
      </c>
      <c r="B36" s="32"/>
      <c r="C36" s="32"/>
      <c r="D36" s="30">
        <f>SUM(D35:D35)</f>
        <v>0</v>
      </c>
      <c r="E36" s="31">
        <f>SUM(E35:E35)</f>
        <v>0</v>
      </c>
      <c r="F36" s="30" t="e">
        <f>SUM(F35:F35)</f>
        <v>#REF!</v>
      </c>
      <c r="G36" s="30" t="e">
        <f>SUM(G35:G35)</f>
        <v>#REF!</v>
      </c>
    </row>
    <row r="37" spans="1:15" ht="24.75" customHeight="1" thickBot="1" x14ac:dyDescent="0.3">
      <c r="A37" s="29"/>
      <c r="B37" s="1"/>
      <c r="C37" s="1"/>
      <c r="D37" s="28"/>
      <c r="E37" s="27"/>
      <c r="F37" s="7"/>
      <c r="G37" s="7"/>
      <c r="H37" s="4"/>
      <c r="O37" s="4"/>
    </row>
    <row r="38" spans="1:15" ht="15.75" thickBot="1" x14ac:dyDescent="0.3">
      <c r="A38" s="26" t="s">
        <v>11</v>
      </c>
      <c r="B38" s="1"/>
      <c r="C38" s="25">
        <f>+C13-C27</f>
        <v>-364724043.14000034</v>
      </c>
      <c r="D38" s="24">
        <f>+D29+D31</f>
        <v>389609863.25</v>
      </c>
      <c r="E38" s="23">
        <f>+E29+E31</f>
        <v>247216551.53999996</v>
      </c>
      <c r="F38" s="9" t="e">
        <f>+F29+F31</f>
        <v>#REF!</v>
      </c>
      <c r="G38" s="9" t="e">
        <f>+G29+G31</f>
        <v>#REF!</v>
      </c>
    </row>
    <row r="39" spans="1:15" ht="15.75" thickTop="1" x14ac:dyDescent="0.25">
      <c r="A39" s="22"/>
      <c r="B39" s="1"/>
      <c r="C39" s="21"/>
      <c r="D39" s="20"/>
      <c r="E39" s="19"/>
      <c r="F39" s="9"/>
      <c r="G39" s="9"/>
    </row>
    <row r="40" spans="1:15" x14ac:dyDescent="0.25">
      <c r="A40"/>
      <c r="B40" s="11"/>
      <c r="C40" s="11"/>
      <c r="D40" s="11"/>
      <c r="E40" s="11"/>
      <c r="F40" s="9"/>
      <c r="G40" s="9"/>
    </row>
    <row r="41" spans="1:15" x14ac:dyDescent="0.25">
      <c r="A41" s="18" t="s">
        <v>10</v>
      </c>
      <c r="B41" s="17" t="s">
        <v>9</v>
      </c>
      <c r="C41" s="17"/>
      <c r="D41" s="17"/>
      <c r="E41" s="11"/>
      <c r="F41" s="9"/>
      <c r="G41" s="9"/>
      <c r="K41" s="4"/>
    </row>
    <row r="42" spans="1:15" x14ac:dyDescent="0.25">
      <c r="A42" s="16" t="s">
        <v>8</v>
      </c>
      <c r="B42" s="71" t="s">
        <v>7</v>
      </c>
      <c r="C42" s="71"/>
      <c r="D42" s="71"/>
      <c r="E42" s="11"/>
      <c r="F42" s="9"/>
      <c r="G42" s="9"/>
    </row>
    <row r="43" spans="1:15" x14ac:dyDescent="0.25">
      <c r="E43" s="12"/>
      <c r="F43" s="9"/>
      <c r="G43" s="9"/>
    </row>
    <row r="44" spans="1:15" x14ac:dyDescent="0.25">
      <c r="A44" s="14"/>
      <c r="B44" s="15"/>
      <c r="C44" s="15"/>
      <c r="D44" s="15"/>
      <c r="E44" s="12"/>
      <c r="F44" s="9"/>
      <c r="G44" s="9"/>
    </row>
    <row r="45" spans="1:15" x14ac:dyDescent="0.25">
      <c r="A45" s="14"/>
      <c r="B45" s="15"/>
      <c r="C45" s="15"/>
      <c r="D45" s="15"/>
      <c r="E45" s="12"/>
      <c r="F45" s="9"/>
      <c r="G45" s="9"/>
    </row>
    <row r="46" spans="1:15" x14ac:dyDescent="0.25">
      <c r="A46" s="14"/>
      <c r="B46" s="13"/>
      <c r="C46" s="11"/>
      <c r="D46" s="12"/>
      <c r="E46" s="12"/>
      <c r="F46" s="9"/>
      <c r="G46" s="9"/>
    </row>
    <row r="47" spans="1:15" x14ac:dyDescent="0.25">
      <c r="A47" s="11"/>
      <c r="B47" s="11"/>
      <c r="C47" s="11"/>
      <c r="D47" s="11"/>
      <c r="E47" s="11"/>
      <c r="F47" s="9"/>
      <c r="G47" s="9"/>
    </row>
    <row r="48" spans="1:15" x14ac:dyDescent="0.25">
      <c r="A48" s="8" t="s">
        <v>6</v>
      </c>
      <c r="B48" s="69" t="s">
        <v>5</v>
      </c>
      <c r="C48" s="69"/>
      <c r="D48"/>
      <c r="E48"/>
      <c r="F48" s="9"/>
      <c r="G48" s="9"/>
    </row>
    <row r="49" spans="1:9" x14ac:dyDescent="0.25">
      <c r="A49" s="6" t="s">
        <v>4</v>
      </c>
      <c r="B49" s="70" t="s">
        <v>3</v>
      </c>
      <c r="C49" s="70"/>
      <c r="D49" s="70"/>
      <c r="E49"/>
      <c r="F49" s="4"/>
      <c r="G49" s="4"/>
      <c r="I49" s="10" t="s">
        <v>2</v>
      </c>
    </row>
    <row r="50" spans="1:9" hidden="1" x14ac:dyDescent="0.25">
      <c r="A50"/>
      <c r="B50"/>
      <c r="C50"/>
      <c r="D50"/>
      <c r="E50"/>
      <c r="F50" s="9" t="e">
        <f>+[1]Notas!#REF!</f>
        <v>#REF!</v>
      </c>
      <c r="G50" s="9" t="e">
        <f>+[1]Notas!#REF!</f>
        <v>#REF!</v>
      </c>
    </row>
    <row r="51" spans="1:9" ht="15.75" hidden="1" thickBot="1" x14ac:dyDescent="0.3">
      <c r="A51" s="8" t="s">
        <v>1</v>
      </c>
      <c r="B51"/>
      <c r="C51"/>
      <c r="D51"/>
      <c r="E51"/>
      <c r="F51" s="7"/>
      <c r="G51" s="7"/>
    </row>
    <row r="52" spans="1:9" ht="15.75" hidden="1" thickBot="1" x14ac:dyDescent="0.3">
      <c r="A52" s="6" t="s">
        <v>0</v>
      </c>
      <c r="B52"/>
      <c r="C52"/>
      <c r="D52"/>
      <c r="E52"/>
      <c r="F52" s="5" t="e">
        <f>+F38-F50</f>
        <v>#REF!</v>
      </c>
      <c r="G52" s="5" t="e">
        <f>+G38-G50</f>
        <v>#REF!</v>
      </c>
    </row>
    <row r="53" spans="1:9" x14ac:dyDescent="0.25">
      <c r="A53" s="2"/>
    </row>
    <row r="54" spans="1:9" x14ac:dyDescent="0.25">
      <c r="A54" s="2"/>
      <c r="F54" s="4"/>
    </row>
    <row r="55" spans="1:9" x14ac:dyDescent="0.25">
      <c r="A55" s="2"/>
      <c r="F55" s="4"/>
    </row>
  </sheetData>
  <sheetProtection password="B408" sheet="1" objects="1" scenarios="1"/>
  <mergeCells count="4">
    <mergeCell ref="B48:C48"/>
    <mergeCell ref="B49:D49"/>
    <mergeCell ref="B42:D42"/>
    <mergeCell ref="C4:E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dcterms:created xsi:type="dcterms:W3CDTF">2025-01-27T17:48:06Z</dcterms:created>
  <dcterms:modified xsi:type="dcterms:W3CDTF">2025-01-28T17:07:20Z</dcterms:modified>
</cp:coreProperties>
</file>