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8.1.8\Suministro\2025\INVENTARIOS PARA LIBRE ACCESO A LA INFORMACION\"/>
    </mc:Choice>
  </mc:AlternateContent>
  <xr:revisionPtr revIDLastSave="0" documentId="8_{012E4A50-38BB-4752-BE41-C5BE43282573}" xr6:coauthVersionLast="47" xr6:coauthVersionMax="47" xr10:uidLastSave="{00000000-0000-0000-0000-000000000000}"/>
  <workbookProtection workbookAlgorithmName="SHA-512" workbookHashValue="ugqXr73LOqSAH9xxT9ujm+gStT9CN0GpRngZ5ynJ8yjiEVbv1OHNPGXWaJRLebTkAJzfC6ZvG7itFw1ZX9IvKw==" workbookSaltValue="yH6Wdw6y0raqrArqX+zVqA==" workbookSpinCount="100000" lockStructure="1"/>
  <bookViews>
    <workbookView xWindow="-120" yWindow="-120" windowWidth="24240" windowHeight="13140" xr2:uid="{099A2BA7-6CD8-4C3C-8753-44AB892B9146}"/>
  </bookViews>
  <sheets>
    <sheet name="TRIMESTRAL OCTUBRE - DICIEMBRE " sheetId="1" r:id="rId1"/>
  </sheets>
  <externalReferences>
    <externalReference r:id="rId2"/>
  </externalReferences>
  <definedNames>
    <definedName name="_xlnm.Print_Area" localSheetId="0">'TRIMESTRAL OCTUBRE - DICIEMBRE '!$B$1:$R$3005</definedName>
    <definedName name="SUPLIDORES">[1]!Tabla_Suplidores[[#All],[SUPLIDORES ]]</definedName>
    <definedName name="_xlnm.Print_Titles" localSheetId="0">'TRIMESTRAL OCTUBRE - DICIEMBRE 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05" i="1" l="1"/>
  <c r="N3005" i="1"/>
  <c r="M3005" i="1"/>
  <c r="L3005" i="1"/>
  <c r="I3005" i="1"/>
  <c r="H3005" i="1"/>
  <c r="G3005" i="1"/>
  <c r="F3005" i="1"/>
  <c r="E3005" i="1"/>
  <c r="D3005" i="1"/>
  <c r="C3005" i="1"/>
  <c r="B3005" i="1"/>
  <c r="A3005" i="1"/>
  <c r="L3004" i="1"/>
  <c r="I3004" i="1"/>
  <c r="H3004" i="1"/>
  <c r="G3004" i="1"/>
  <c r="F3004" i="1"/>
  <c r="E3004" i="1"/>
  <c r="D3004" i="1"/>
  <c r="B3004" i="1"/>
  <c r="A3004" i="1"/>
  <c r="N3004" i="1" s="1"/>
  <c r="N3003" i="1"/>
  <c r="L3003" i="1"/>
  <c r="I3003" i="1"/>
  <c r="H3003" i="1"/>
  <c r="G3003" i="1"/>
  <c r="F3003" i="1"/>
  <c r="E3003" i="1"/>
  <c r="D3003" i="1"/>
  <c r="B3003" i="1"/>
  <c r="A3003" i="1"/>
  <c r="Q3003" i="1" s="1"/>
  <c r="N3002" i="1"/>
  <c r="M3002" i="1"/>
  <c r="P3002" i="1" s="1"/>
  <c r="L3002" i="1"/>
  <c r="I3002" i="1"/>
  <c r="H3002" i="1"/>
  <c r="G3002" i="1"/>
  <c r="F3002" i="1"/>
  <c r="E3002" i="1"/>
  <c r="D3002" i="1"/>
  <c r="C3002" i="1"/>
  <c r="A3002" i="1"/>
  <c r="Q3001" i="1"/>
  <c r="N3001" i="1"/>
  <c r="M3001" i="1"/>
  <c r="L3001" i="1"/>
  <c r="I3001" i="1"/>
  <c r="H3001" i="1"/>
  <c r="G3001" i="1"/>
  <c r="F3001" i="1"/>
  <c r="E3001" i="1"/>
  <c r="D3001" i="1"/>
  <c r="C3001" i="1"/>
  <c r="B3001" i="1"/>
  <c r="A3001" i="1"/>
  <c r="M3000" i="1"/>
  <c r="L3000" i="1"/>
  <c r="I3000" i="1"/>
  <c r="H3000" i="1"/>
  <c r="G3000" i="1"/>
  <c r="F3000" i="1"/>
  <c r="E3000" i="1"/>
  <c r="D3000" i="1"/>
  <c r="C3000" i="1"/>
  <c r="B3000" i="1"/>
  <c r="A3000" i="1"/>
  <c r="N3000" i="1" s="1"/>
  <c r="N2999" i="1"/>
  <c r="L2999" i="1"/>
  <c r="I2999" i="1"/>
  <c r="H2999" i="1"/>
  <c r="G2999" i="1"/>
  <c r="F2999" i="1"/>
  <c r="E2999" i="1"/>
  <c r="D2999" i="1"/>
  <c r="B2999" i="1"/>
  <c r="A2999" i="1"/>
  <c r="N2998" i="1"/>
  <c r="P2998" i="1" s="1"/>
  <c r="M2998" i="1"/>
  <c r="L2998" i="1"/>
  <c r="I2998" i="1"/>
  <c r="H2998" i="1"/>
  <c r="G2998" i="1"/>
  <c r="F2998" i="1"/>
  <c r="E2998" i="1"/>
  <c r="D2998" i="1"/>
  <c r="C2998" i="1"/>
  <c r="A2998" i="1"/>
  <c r="Q2997" i="1"/>
  <c r="N2997" i="1"/>
  <c r="M2997" i="1"/>
  <c r="L2997" i="1"/>
  <c r="I2997" i="1"/>
  <c r="H2997" i="1"/>
  <c r="G2997" i="1"/>
  <c r="F2997" i="1"/>
  <c r="E2997" i="1"/>
  <c r="D2997" i="1"/>
  <c r="C2997" i="1"/>
  <c r="B2997" i="1"/>
  <c r="A2997" i="1"/>
  <c r="M2996" i="1"/>
  <c r="P2996" i="1" s="1"/>
  <c r="L2996" i="1"/>
  <c r="I2996" i="1"/>
  <c r="H2996" i="1"/>
  <c r="G2996" i="1"/>
  <c r="F2996" i="1"/>
  <c r="E2996" i="1"/>
  <c r="D2996" i="1"/>
  <c r="C2996" i="1"/>
  <c r="B2996" i="1"/>
  <c r="A2996" i="1"/>
  <c r="N2996" i="1" s="1"/>
  <c r="Q2995" i="1"/>
  <c r="N2995" i="1"/>
  <c r="L2995" i="1"/>
  <c r="I2995" i="1"/>
  <c r="H2995" i="1"/>
  <c r="G2995" i="1"/>
  <c r="F2995" i="1"/>
  <c r="E2995" i="1"/>
  <c r="D2995" i="1"/>
  <c r="B2995" i="1"/>
  <c r="A2995" i="1"/>
  <c r="L2994" i="1"/>
  <c r="I2994" i="1"/>
  <c r="H2994" i="1"/>
  <c r="G2994" i="1"/>
  <c r="F2994" i="1"/>
  <c r="E2994" i="1"/>
  <c r="D2994" i="1"/>
  <c r="A2994" i="1"/>
  <c r="N2994" i="1" s="1"/>
  <c r="Q2993" i="1"/>
  <c r="N2993" i="1"/>
  <c r="M2993" i="1"/>
  <c r="L2993" i="1"/>
  <c r="I2993" i="1"/>
  <c r="H2993" i="1"/>
  <c r="G2993" i="1"/>
  <c r="F2993" i="1"/>
  <c r="E2993" i="1"/>
  <c r="D2993" i="1"/>
  <c r="C2993" i="1"/>
  <c r="B2993" i="1"/>
  <c r="A2993" i="1"/>
  <c r="L2992" i="1"/>
  <c r="I2992" i="1"/>
  <c r="H2992" i="1"/>
  <c r="G2992" i="1"/>
  <c r="F2992" i="1"/>
  <c r="E2992" i="1"/>
  <c r="D2992" i="1"/>
  <c r="A2992" i="1"/>
  <c r="N2992" i="1" s="1"/>
  <c r="Q2991" i="1"/>
  <c r="L2991" i="1"/>
  <c r="I2991" i="1"/>
  <c r="H2991" i="1"/>
  <c r="G2991" i="1"/>
  <c r="F2991" i="1"/>
  <c r="E2991" i="1"/>
  <c r="D2991" i="1"/>
  <c r="A2991" i="1"/>
  <c r="L2990" i="1"/>
  <c r="I2990" i="1"/>
  <c r="H2990" i="1"/>
  <c r="G2990" i="1"/>
  <c r="F2990" i="1"/>
  <c r="E2990" i="1"/>
  <c r="D2990" i="1"/>
  <c r="A2990" i="1"/>
  <c r="Q2989" i="1"/>
  <c r="N2989" i="1"/>
  <c r="M2989" i="1"/>
  <c r="L2989" i="1"/>
  <c r="I2989" i="1"/>
  <c r="H2989" i="1"/>
  <c r="G2989" i="1"/>
  <c r="F2989" i="1"/>
  <c r="E2989" i="1"/>
  <c r="D2989" i="1"/>
  <c r="C2989" i="1"/>
  <c r="B2989" i="1"/>
  <c r="A2989" i="1"/>
  <c r="L2988" i="1"/>
  <c r="I2988" i="1"/>
  <c r="H2988" i="1"/>
  <c r="G2988" i="1"/>
  <c r="F2988" i="1"/>
  <c r="E2988" i="1"/>
  <c r="D2988" i="1"/>
  <c r="B2988" i="1"/>
  <c r="A2988" i="1"/>
  <c r="N2988" i="1" s="1"/>
  <c r="N2987" i="1"/>
  <c r="L2987" i="1"/>
  <c r="I2987" i="1"/>
  <c r="H2987" i="1"/>
  <c r="G2987" i="1"/>
  <c r="F2987" i="1"/>
  <c r="E2987" i="1"/>
  <c r="D2987" i="1"/>
  <c r="B2987" i="1"/>
  <c r="A2987" i="1"/>
  <c r="Q2987" i="1" s="1"/>
  <c r="N2986" i="1"/>
  <c r="M2986" i="1"/>
  <c r="L2986" i="1"/>
  <c r="I2986" i="1"/>
  <c r="H2986" i="1"/>
  <c r="G2986" i="1"/>
  <c r="F2986" i="1"/>
  <c r="E2986" i="1"/>
  <c r="D2986" i="1"/>
  <c r="C2986" i="1"/>
  <c r="A2986" i="1"/>
  <c r="Q2985" i="1"/>
  <c r="N2985" i="1"/>
  <c r="M2985" i="1"/>
  <c r="L2985" i="1"/>
  <c r="I2985" i="1"/>
  <c r="H2985" i="1"/>
  <c r="G2985" i="1"/>
  <c r="F2985" i="1"/>
  <c r="E2985" i="1"/>
  <c r="D2985" i="1"/>
  <c r="C2985" i="1"/>
  <c r="B2985" i="1"/>
  <c r="A2985" i="1"/>
  <c r="M2984" i="1"/>
  <c r="L2984" i="1"/>
  <c r="I2984" i="1"/>
  <c r="H2984" i="1"/>
  <c r="G2984" i="1"/>
  <c r="F2984" i="1"/>
  <c r="E2984" i="1"/>
  <c r="D2984" i="1"/>
  <c r="C2984" i="1"/>
  <c r="B2984" i="1"/>
  <c r="A2984" i="1"/>
  <c r="N2984" i="1" s="1"/>
  <c r="N2983" i="1"/>
  <c r="L2983" i="1"/>
  <c r="I2983" i="1"/>
  <c r="H2983" i="1"/>
  <c r="G2983" i="1"/>
  <c r="F2983" i="1"/>
  <c r="E2983" i="1"/>
  <c r="D2983" i="1"/>
  <c r="B2983" i="1"/>
  <c r="A2983" i="1"/>
  <c r="N2982" i="1"/>
  <c r="M2982" i="1"/>
  <c r="L2982" i="1"/>
  <c r="I2982" i="1"/>
  <c r="H2982" i="1"/>
  <c r="G2982" i="1"/>
  <c r="F2982" i="1"/>
  <c r="E2982" i="1"/>
  <c r="D2982" i="1"/>
  <c r="C2982" i="1"/>
  <c r="A2982" i="1"/>
  <c r="Q2981" i="1"/>
  <c r="N2981" i="1"/>
  <c r="M2981" i="1"/>
  <c r="L2981" i="1"/>
  <c r="I2981" i="1"/>
  <c r="H2981" i="1"/>
  <c r="G2981" i="1"/>
  <c r="F2981" i="1"/>
  <c r="E2981" i="1"/>
  <c r="D2981" i="1"/>
  <c r="C2981" i="1"/>
  <c r="B2981" i="1"/>
  <c r="A2981" i="1"/>
  <c r="M2980" i="1"/>
  <c r="P2980" i="1" s="1"/>
  <c r="L2980" i="1"/>
  <c r="I2980" i="1"/>
  <c r="H2980" i="1"/>
  <c r="G2980" i="1"/>
  <c r="F2980" i="1"/>
  <c r="E2980" i="1"/>
  <c r="D2980" i="1"/>
  <c r="C2980" i="1"/>
  <c r="B2980" i="1"/>
  <c r="A2980" i="1"/>
  <c r="N2980" i="1" s="1"/>
  <c r="Q2979" i="1"/>
  <c r="N2979" i="1"/>
  <c r="L2979" i="1"/>
  <c r="I2979" i="1"/>
  <c r="H2979" i="1"/>
  <c r="G2979" i="1"/>
  <c r="F2979" i="1"/>
  <c r="E2979" i="1"/>
  <c r="D2979" i="1"/>
  <c r="B2979" i="1"/>
  <c r="A2979" i="1"/>
  <c r="L2978" i="1"/>
  <c r="I2978" i="1"/>
  <c r="H2978" i="1"/>
  <c r="G2978" i="1"/>
  <c r="F2978" i="1"/>
  <c r="E2978" i="1"/>
  <c r="D2978" i="1"/>
  <c r="A2978" i="1"/>
  <c r="Q2977" i="1"/>
  <c r="N2977" i="1"/>
  <c r="M2977" i="1"/>
  <c r="P2977" i="1" s="1"/>
  <c r="L2977" i="1"/>
  <c r="I2977" i="1"/>
  <c r="H2977" i="1"/>
  <c r="G2977" i="1"/>
  <c r="F2977" i="1"/>
  <c r="E2977" i="1"/>
  <c r="D2977" i="1"/>
  <c r="C2977" i="1"/>
  <c r="B2977" i="1"/>
  <c r="A2977" i="1"/>
  <c r="L2976" i="1"/>
  <c r="I2976" i="1"/>
  <c r="H2976" i="1"/>
  <c r="G2976" i="1"/>
  <c r="F2976" i="1"/>
  <c r="E2976" i="1"/>
  <c r="D2976" i="1"/>
  <c r="A2976" i="1"/>
  <c r="Q2976" i="1" s="1"/>
  <c r="L2975" i="1"/>
  <c r="I2975" i="1"/>
  <c r="H2975" i="1"/>
  <c r="G2975" i="1"/>
  <c r="F2975" i="1"/>
  <c r="E2975" i="1"/>
  <c r="D2975" i="1"/>
  <c r="A2975" i="1"/>
  <c r="L2974" i="1"/>
  <c r="I2974" i="1"/>
  <c r="H2974" i="1"/>
  <c r="G2974" i="1"/>
  <c r="F2974" i="1"/>
  <c r="E2974" i="1"/>
  <c r="D2974" i="1"/>
  <c r="A2974" i="1"/>
  <c r="Q2973" i="1"/>
  <c r="N2973" i="1"/>
  <c r="M2973" i="1"/>
  <c r="L2973" i="1"/>
  <c r="I2973" i="1"/>
  <c r="H2973" i="1"/>
  <c r="G2973" i="1"/>
  <c r="F2973" i="1"/>
  <c r="E2973" i="1"/>
  <c r="D2973" i="1"/>
  <c r="C2973" i="1"/>
  <c r="B2973" i="1"/>
  <c r="A2973" i="1"/>
  <c r="L2972" i="1"/>
  <c r="I2972" i="1"/>
  <c r="H2972" i="1"/>
  <c r="G2972" i="1"/>
  <c r="F2972" i="1"/>
  <c r="E2972" i="1"/>
  <c r="D2972" i="1"/>
  <c r="B2972" i="1"/>
  <c r="A2972" i="1"/>
  <c r="Q2972" i="1" s="1"/>
  <c r="L2971" i="1"/>
  <c r="I2971" i="1"/>
  <c r="H2971" i="1"/>
  <c r="G2971" i="1"/>
  <c r="F2971" i="1"/>
  <c r="E2971" i="1"/>
  <c r="D2971" i="1"/>
  <c r="A2971" i="1"/>
  <c r="L2970" i="1"/>
  <c r="I2970" i="1"/>
  <c r="H2970" i="1"/>
  <c r="G2970" i="1"/>
  <c r="F2970" i="1"/>
  <c r="E2970" i="1"/>
  <c r="D2970" i="1"/>
  <c r="A2970" i="1"/>
  <c r="Q2969" i="1"/>
  <c r="N2969" i="1"/>
  <c r="M2969" i="1"/>
  <c r="P2969" i="1" s="1"/>
  <c r="L2969" i="1"/>
  <c r="I2969" i="1"/>
  <c r="H2969" i="1"/>
  <c r="G2969" i="1"/>
  <c r="F2969" i="1"/>
  <c r="E2969" i="1"/>
  <c r="D2969" i="1"/>
  <c r="C2969" i="1"/>
  <c r="B2969" i="1"/>
  <c r="A2969" i="1"/>
  <c r="Q2968" i="1"/>
  <c r="M2968" i="1"/>
  <c r="P2968" i="1" s="1"/>
  <c r="R2968" i="1" s="1"/>
  <c r="L2968" i="1"/>
  <c r="I2968" i="1"/>
  <c r="H2968" i="1"/>
  <c r="G2968" i="1"/>
  <c r="F2968" i="1"/>
  <c r="E2968" i="1"/>
  <c r="D2968" i="1"/>
  <c r="C2968" i="1"/>
  <c r="B2968" i="1"/>
  <c r="A2968" i="1"/>
  <c r="N2968" i="1" s="1"/>
  <c r="N2967" i="1"/>
  <c r="L2967" i="1"/>
  <c r="I2967" i="1"/>
  <c r="H2967" i="1"/>
  <c r="G2967" i="1"/>
  <c r="F2967" i="1"/>
  <c r="E2967" i="1"/>
  <c r="D2967" i="1"/>
  <c r="B2967" i="1"/>
  <c r="A2967" i="1"/>
  <c r="N2966" i="1"/>
  <c r="M2966" i="1"/>
  <c r="L2966" i="1"/>
  <c r="I2966" i="1"/>
  <c r="H2966" i="1"/>
  <c r="G2966" i="1"/>
  <c r="F2966" i="1"/>
  <c r="E2966" i="1"/>
  <c r="D2966" i="1"/>
  <c r="C2966" i="1"/>
  <c r="A2966" i="1"/>
  <c r="Q2965" i="1"/>
  <c r="N2965" i="1"/>
  <c r="M2965" i="1"/>
  <c r="L2965" i="1"/>
  <c r="I2965" i="1"/>
  <c r="H2965" i="1"/>
  <c r="G2965" i="1"/>
  <c r="F2965" i="1"/>
  <c r="E2965" i="1"/>
  <c r="D2965" i="1"/>
  <c r="C2965" i="1"/>
  <c r="B2965" i="1"/>
  <c r="A2965" i="1"/>
  <c r="M2964" i="1"/>
  <c r="L2964" i="1"/>
  <c r="I2964" i="1"/>
  <c r="H2964" i="1"/>
  <c r="G2964" i="1"/>
  <c r="F2964" i="1"/>
  <c r="E2964" i="1"/>
  <c r="D2964" i="1"/>
  <c r="C2964" i="1"/>
  <c r="B2964" i="1"/>
  <c r="A2964" i="1"/>
  <c r="N2964" i="1" s="1"/>
  <c r="P2964" i="1" s="1"/>
  <c r="Q2963" i="1"/>
  <c r="N2963" i="1"/>
  <c r="L2963" i="1"/>
  <c r="I2963" i="1"/>
  <c r="H2963" i="1"/>
  <c r="G2963" i="1"/>
  <c r="F2963" i="1"/>
  <c r="E2963" i="1"/>
  <c r="D2963" i="1"/>
  <c r="B2963" i="1"/>
  <c r="A2963" i="1"/>
  <c r="L2962" i="1"/>
  <c r="I2962" i="1"/>
  <c r="H2962" i="1"/>
  <c r="G2962" i="1"/>
  <c r="F2962" i="1"/>
  <c r="E2962" i="1"/>
  <c r="D2962" i="1"/>
  <c r="A2962" i="1"/>
  <c r="Q2961" i="1"/>
  <c r="N2961" i="1"/>
  <c r="M2961" i="1"/>
  <c r="L2961" i="1"/>
  <c r="I2961" i="1"/>
  <c r="H2961" i="1"/>
  <c r="G2961" i="1"/>
  <c r="F2961" i="1"/>
  <c r="E2961" i="1"/>
  <c r="D2961" i="1"/>
  <c r="C2961" i="1"/>
  <c r="B2961" i="1"/>
  <c r="A2961" i="1"/>
  <c r="L2960" i="1"/>
  <c r="I2960" i="1"/>
  <c r="H2960" i="1"/>
  <c r="G2960" i="1"/>
  <c r="F2960" i="1"/>
  <c r="E2960" i="1"/>
  <c r="D2960" i="1"/>
  <c r="A2960" i="1"/>
  <c r="L2959" i="1"/>
  <c r="I2959" i="1"/>
  <c r="H2959" i="1"/>
  <c r="G2959" i="1"/>
  <c r="F2959" i="1"/>
  <c r="E2959" i="1"/>
  <c r="D2959" i="1"/>
  <c r="A2959" i="1"/>
  <c r="L2958" i="1"/>
  <c r="I2958" i="1"/>
  <c r="H2958" i="1"/>
  <c r="G2958" i="1"/>
  <c r="F2958" i="1"/>
  <c r="E2958" i="1"/>
  <c r="D2958" i="1"/>
  <c r="A2958" i="1"/>
  <c r="N2957" i="1"/>
  <c r="M2957" i="1"/>
  <c r="L2957" i="1"/>
  <c r="I2957" i="1"/>
  <c r="H2957" i="1"/>
  <c r="G2957" i="1"/>
  <c r="F2957" i="1"/>
  <c r="E2957" i="1"/>
  <c r="D2957" i="1"/>
  <c r="C2957" i="1"/>
  <c r="B2957" i="1"/>
  <c r="A2957" i="1"/>
  <c r="Q2957" i="1" s="1"/>
  <c r="M2956" i="1"/>
  <c r="L2956" i="1"/>
  <c r="I2956" i="1"/>
  <c r="H2956" i="1"/>
  <c r="G2956" i="1"/>
  <c r="F2956" i="1"/>
  <c r="E2956" i="1"/>
  <c r="D2956" i="1"/>
  <c r="C2956" i="1"/>
  <c r="B2956" i="1"/>
  <c r="A2956" i="1"/>
  <c r="N2956" i="1" s="1"/>
  <c r="P2956" i="1" s="1"/>
  <c r="Q2955" i="1"/>
  <c r="N2955" i="1"/>
  <c r="L2955" i="1"/>
  <c r="I2955" i="1"/>
  <c r="H2955" i="1"/>
  <c r="G2955" i="1"/>
  <c r="F2955" i="1"/>
  <c r="E2955" i="1"/>
  <c r="D2955" i="1"/>
  <c r="B2955" i="1"/>
  <c r="A2955" i="1"/>
  <c r="L2954" i="1"/>
  <c r="I2954" i="1"/>
  <c r="H2954" i="1"/>
  <c r="G2954" i="1"/>
  <c r="F2954" i="1"/>
  <c r="E2954" i="1"/>
  <c r="D2954" i="1"/>
  <c r="A2954" i="1"/>
  <c r="Q2953" i="1"/>
  <c r="N2953" i="1"/>
  <c r="M2953" i="1"/>
  <c r="L2953" i="1"/>
  <c r="I2953" i="1"/>
  <c r="H2953" i="1"/>
  <c r="G2953" i="1"/>
  <c r="F2953" i="1"/>
  <c r="E2953" i="1"/>
  <c r="D2953" i="1"/>
  <c r="C2953" i="1"/>
  <c r="B2953" i="1"/>
  <c r="A2953" i="1"/>
  <c r="Q2952" i="1"/>
  <c r="M2952" i="1"/>
  <c r="L2952" i="1"/>
  <c r="I2952" i="1"/>
  <c r="H2952" i="1"/>
  <c r="G2952" i="1"/>
  <c r="F2952" i="1"/>
  <c r="E2952" i="1"/>
  <c r="D2952" i="1"/>
  <c r="C2952" i="1"/>
  <c r="A2952" i="1"/>
  <c r="L2951" i="1"/>
  <c r="I2951" i="1"/>
  <c r="H2951" i="1"/>
  <c r="G2951" i="1"/>
  <c r="F2951" i="1"/>
  <c r="E2951" i="1"/>
  <c r="D2951" i="1"/>
  <c r="A2951" i="1"/>
  <c r="M2950" i="1"/>
  <c r="L2950" i="1"/>
  <c r="I2950" i="1"/>
  <c r="H2950" i="1"/>
  <c r="G2950" i="1"/>
  <c r="F2950" i="1"/>
  <c r="E2950" i="1"/>
  <c r="D2950" i="1"/>
  <c r="C2950" i="1"/>
  <c r="A2950" i="1"/>
  <c r="Q2949" i="1"/>
  <c r="N2949" i="1"/>
  <c r="M2949" i="1"/>
  <c r="L2949" i="1"/>
  <c r="I2949" i="1"/>
  <c r="H2949" i="1"/>
  <c r="G2949" i="1"/>
  <c r="F2949" i="1"/>
  <c r="E2949" i="1"/>
  <c r="D2949" i="1"/>
  <c r="C2949" i="1"/>
  <c r="B2949" i="1"/>
  <c r="A2949" i="1"/>
  <c r="L2948" i="1"/>
  <c r="I2948" i="1"/>
  <c r="H2948" i="1"/>
  <c r="G2948" i="1"/>
  <c r="F2948" i="1"/>
  <c r="E2948" i="1"/>
  <c r="D2948" i="1"/>
  <c r="B2948" i="1"/>
  <c r="A2948" i="1"/>
  <c r="N2948" i="1" s="1"/>
  <c r="Q2947" i="1"/>
  <c r="N2947" i="1"/>
  <c r="L2947" i="1"/>
  <c r="I2947" i="1"/>
  <c r="H2947" i="1"/>
  <c r="G2947" i="1"/>
  <c r="F2947" i="1"/>
  <c r="E2947" i="1"/>
  <c r="D2947" i="1"/>
  <c r="B2947" i="1"/>
  <c r="A2947" i="1"/>
  <c r="L2946" i="1"/>
  <c r="I2946" i="1"/>
  <c r="H2946" i="1"/>
  <c r="G2946" i="1"/>
  <c r="F2946" i="1"/>
  <c r="E2946" i="1"/>
  <c r="D2946" i="1"/>
  <c r="A2946" i="1"/>
  <c r="Q2945" i="1"/>
  <c r="N2945" i="1"/>
  <c r="M2945" i="1"/>
  <c r="L2945" i="1"/>
  <c r="I2945" i="1"/>
  <c r="H2945" i="1"/>
  <c r="G2945" i="1"/>
  <c r="F2945" i="1"/>
  <c r="E2945" i="1"/>
  <c r="D2945" i="1"/>
  <c r="C2945" i="1"/>
  <c r="B2945" i="1"/>
  <c r="A2945" i="1"/>
  <c r="L2944" i="1"/>
  <c r="I2944" i="1"/>
  <c r="H2944" i="1"/>
  <c r="G2944" i="1"/>
  <c r="F2944" i="1"/>
  <c r="E2944" i="1"/>
  <c r="D2944" i="1"/>
  <c r="A2944" i="1"/>
  <c r="L2943" i="1"/>
  <c r="I2943" i="1"/>
  <c r="H2943" i="1"/>
  <c r="G2943" i="1"/>
  <c r="F2943" i="1"/>
  <c r="E2943" i="1"/>
  <c r="D2943" i="1"/>
  <c r="A2943" i="1"/>
  <c r="L2942" i="1"/>
  <c r="I2942" i="1"/>
  <c r="H2942" i="1"/>
  <c r="G2942" i="1"/>
  <c r="F2942" i="1"/>
  <c r="E2942" i="1"/>
  <c r="D2942" i="1"/>
  <c r="A2942" i="1"/>
  <c r="Q2941" i="1"/>
  <c r="N2941" i="1"/>
  <c r="M2941" i="1"/>
  <c r="L2941" i="1"/>
  <c r="I2941" i="1"/>
  <c r="H2941" i="1"/>
  <c r="G2941" i="1"/>
  <c r="F2941" i="1"/>
  <c r="E2941" i="1"/>
  <c r="D2941" i="1"/>
  <c r="C2941" i="1"/>
  <c r="B2941" i="1"/>
  <c r="A2941" i="1"/>
  <c r="L2940" i="1"/>
  <c r="I2940" i="1"/>
  <c r="H2940" i="1"/>
  <c r="G2940" i="1"/>
  <c r="F2940" i="1"/>
  <c r="E2940" i="1"/>
  <c r="D2940" i="1"/>
  <c r="A2940" i="1"/>
  <c r="L2939" i="1"/>
  <c r="I2939" i="1"/>
  <c r="H2939" i="1"/>
  <c r="G2939" i="1"/>
  <c r="F2939" i="1"/>
  <c r="E2939" i="1"/>
  <c r="D2939" i="1"/>
  <c r="A2939" i="1"/>
  <c r="M2939" i="1" s="1"/>
  <c r="L2938" i="1"/>
  <c r="I2938" i="1"/>
  <c r="H2938" i="1"/>
  <c r="G2938" i="1"/>
  <c r="F2938" i="1"/>
  <c r="E2938" i="1"/>
  <c r="D2938" i="1"/>
  <c r="A2938" i="1"/>
  <c r="M2937" i="1"/>
  <c r="L2937" i="1"/>
  <c r="I2937" i="1"/>
  <c r="H2937" i="1"/>
  <c r="G2937" i="1"/>
  <c r="F2937" i="1"/>
  <c r="E2937" i="1"/>
  <c r="D2937" i="1"/>
  <c r="C2937" i="1"/>
  <c r="A2937" i="1"/>
  <c r="N2937" i="1" s="1"/>
  <c r="Q2936" i="1"/>
  <c r="N2936" i="1"/>
  <c r="M2936" i="1"/>
  <c r="L2936" i="1"/>
  <c r="I2936" i="1"/>
  <c r="H2936" i="1"/>
  <c r="G2936" i="1"/>
  <c r="F2936" i="1"/>
  <c r="E2936" i="1"/>
  <c r="D2936" i="1"/>
  <c r="C2936" i="1"/>
  <c r="B2936" i="1"/>
  <c r="A2936" i="1"/>
  <c r="L2935" i="1"/>
  <c r="I2935" i="1"/>
  <c r="H2935" i="1"/>
  <c r="G2935" i="1"/>
  <c r="F2935" i="1"/>
  <c r="E2935" i="1"/>
  <c r="D2935" i="1"/>
  <c r="B2935" i="1"/>
  <c r="A2935" i="1"/>
  <c r="N2935" i="1" s="1"/>
  <c r="N2934" i="1"/>
  <c r="L2934" i="1"/>
  <c r="I2934" i="1"/>
  <c r="H2934" i="1"/>
  <c r="G2934" i="1"/>
  <c r="F2934" i="1"/>
  <c r="E2934" i="1"/>
  <c r="D2934" i="1"/>
  <c r="B2934" i="1"/>
  <c r="A2934" i="1"/>
  <c r="Q2934" i="1" s="1"/>
  <c r="N2933" i="1"/>
  <c r="M2933" i="1"/>
  <c r="L2933" i="1"/>
  <c r="I2933" i="1"/>
  <c r="H2933" i="1"/>
  <c r="G2933" i="1"/>
  <c r="F2933" i="1"/>
  <c r="E2933" i="1"/>
  <c r="D2933" i="1"/>
  <c r="C2933" i="1"/>
  <c r="A2933" i="1"/>
  <c r="Q2932" i="1"/>
  <c r="N2932" i="1"/>
  <c r="M2932" i="1"/>
  <c r="L2932" i="1"/>
  <c r="I2932" i="1"/>
  <c r="H2932" i="1"/>
  <c r="G2932" i="1"/>
  <c r="F2932" i="1"/>
  <c r="E2932" i="1"/>
  <c r="D2932" i="1"/>
  <c r="C2932" i="1"/>
  <c r="B2932" i="1"/>
  <c r="A2932" i="1"/>
  <c r="M2931" i="1"/>
  <c r="L2931" i="1"/>
  <c r="I2931" i="1"/>
  <c r="H2931" i="1"/>
  <c r="G2931" i="1"/>
  <c r="F2931" i="1"/>
  <c r="E2931" i="1"/>
  <c r="D2931" i="1"/>
  <c r="C2931" i="1"/>
  <c r="B2931" i="1"/>
  <c r="A2931" i="1"/>
  <c r="N2931" i="1" s="1"/>
  <c r="N2930" i="1"/>
  <c r="L2930" i="1"/>
  <c r="I2930" i="1"/>
  <c r="H2930" i="1"/>
  <c r="G2930" i="1"/>
  <c r="F2930" i="1"/>
  <c r="E2930" i="1"/>
  <c r="D2930" i="1"/>
  <c r="B2930" i="1"/>
  <c r="A2930" i="1"/>
  <c r="Q2930" i="1" s="1"/>
  <c r="P2929" i="1"/>
  <c r="N2929" i="1"/>
  <c r="M2929" i="1"/>
  <c r="L2929" i="1"/>
  <c r="I2929" i="1"/>
  <c r="H2929" i="1"/>
  <c r="G2929" i="1"/>
  <c r="F2929" i="1"/>
  <c r="E2929" i="1"/>
  <c r="D2929" i="1"/>
  <c r="C2929" i="1"/>
  <c r="A2929" i="1"/>
  <c r="Q2928" i="1"/>
  <c r="N2928" i="1"/>
  <c r="M2928" i="1"/>
  <c r="L2928" i="1"/>
  <c r="I2928" i="1"/>
  <c r="H2928" i="1"/>
  <c r="G2928" i="1"/>
  <c r="F2928" i="1"/>
  <c r="E2928" i="1"/>
  <c r="D2928" i="1"/>
  <c r="C2928" i="1"/>
  <c r="B2928" i="1"/>
  <c r="A2928" i="1"/>
  <c r="M2927" i="1"/>
  <c r="L2927" i="1"/>
  <c r="I2927" i="1"/>
  <c r="H2927" i="1"/>
  <c r="G2927" i="1"/>
  <c r="F2927" i="1"/>
  <c r="E2927" i="1"/>
  <c r="D2927" i="1"/>
  <c r="C2927" i="1"/>
  <c r="B2927" i="1"/>
  <c r="A2927" i="1"/>
  <c r="N2927" i="1" s="1"/>
  <c r="P2927" i="1" s="1"/>
  <c r="Q2926" i="1"/>
  <c r="N2926" i="1"/>
  <c r="L2926" i="1"/>
  <c r="I2926" i="1"/>
  <c r="H2926" i="1"/>
  <c r="G2926" i="1"/>
  <c r="F2926" i="1"/>
  <c r="E2926" i="1"/>
  <c r="D2926" i="1"/>
  <c r="B2926" i="1"/>
  <c r="A2926" i="1"/>
  <c r="L2925" i="1"/>
  <c r="I2925" i="1"/>
  <c r="H2925" i="1"/>
  <c r="G2925" i="1"/>
  <c r="F2925" i="1"/>
  <c r="E2925" i="1"/>
  <c r="D2925" i="1"/>
  <c r="A2925" i="1"/>
  <c r="Q2924" i="1"/>
  <c r="N2924" i="1"/>
  <c r="M2924" i="1"/>
  <c r="L2924" i="1"/>
  <c r="I2924" i="1"/>
  <c r="H2924" i="1"/>
  <c r="G2924" i="1"/>
  <c r="F2924" i="1"/>
  <c r="E2924" i="1"/>
  <c r="D2924" i="1"/>
  <c r="C2924" i="1"/>
  <c r="B2924" i="1"/>
  <c r="A2924" i="1"/>
  <c r="L2923" i="1"/>
  <c r="I2923" i="1"/>
  <c r="H2923" i="1"/>
  <c r="G2923" i="1"/>
  <c r="F2923" i="1"/>
  <c r="E2923" i="1"/>
  <c r="D2923" i="1"/>
  <c r="A2923" i="1"/>
  <c r="Q2923" i="1" s="1"/>
  <c r="L2922" i="1"/>
  <c r="I2922" i="1"/>
  <c r="H2922" i="1"/>
  <c r="G2922" i="1"/>
  <c r="F2922" i="1"/>
  <c r="E2922" i="1"/>
  <c r="D2922" i="1"/>
  <c r="A2922" i="1"/>
  <c r="L2921" i="1"/>
  <c r="I2921" i="1"/>
  <c r="H2921" i="1"/>
  <c r="G2921" i="1"/>
  <c r="F2921" i="1"/>
  <c r="E2921" i="1"/>
  <c r="D2921" i="1"/>
  <c r="A2921" i="1"/>
  <c r="Q2920" i="1"/>
  <c r="N2920" i="1"/>
  <c r="M2920" i="1"/>
  <c r="L2920" i="1"/>
  <c r="I2920" i="1"/>
  <c r="H2920" i="1"/>
  <c r="G2920" i="1"/>
  <c r="F2920" i="1"/>
  <c r="E2920" i="1"/>
  <c r="D2920" i="1"/>
  <c r="C2920" i="1"/>
  <c r="B2920" i="1"/>
  <c r="A2920" i="1"/>
  <c r="Q2919" i="1"/>
  <c r="L2919" i="1"/>
  <c r="I2919" i="1"/>
  <c r="H2919" i="1"/>
  <c r="G2919" i="1"/>
  <c r="F2919" i="1"/>
  <c r="E2919" i="1"/>
  <c r="D2919" i="1"/>
  <c r="A2919" i="1"/>
  <c r="B2919" i="1" s="1"/>
  <c r="Q2918" i="1"/>
  <c r="N2918" i="1"/>
  <c r="L2918" i="1"/>
  <c r="I2918" i="1"/>
  <c r="H2918" i="1"/>
  <c r="G2918" i="1"/>
  <c r="F2918" i="1"/>
  <c r="E2918" i="1"/>
  <c r="D2918" i="1"/>
  <c r="B2918" i="1"/>
  <c r="A2918" i="1"/>
  <c r="N2917" i="1"/>
  <c r="M2917" i="1"/>
  <c r="L2917" i="1"/>
  <c r="I2917" i="1"/>
  <c r="H2917" i="1"/>
  <c r="G2917" i="1"/>
  <c r="F2917" i="1"/>
  <c r="E2917" i="1"/>
  <c r="D2917" i="1"/>
  <c r="C2917" i="1"/>
  <c r="A2917" i="1"/>
  <c r="Q2916" i="1"/>
  <c r="N2916" i="1"/>
  <c r="M2916" i="1"/>
  <c r="L2916" i="1"/>
  <c r="I2916" i="1"/>
  <c r="H2916" i="1"/>
  <c r="G2916" i="1"/>
  <c r="F2916" i="1"/>
  <c r="E2916" i="1"/>
  <c r="D2916" i="1"/>
  <c r="C2916" i="1"/>
  <c r="B2916" i="1"/>
  <c r="A2916" i="1"/>
  <c r="Q2915" i="1"/>
  <c r="L2915" i="1"/>
  <c r="I2915" i="1"/>
  <c r="H2915" i="1"/>
  <c r="G2915" i="1"/>
  <c r="F2915" i="1"/>
  <c r="E2915" i="1"/>
  <c r="D2915" i="1"/>
  <c r="A2915" i="1"/>
  <c r="N2915" i="1" s="1"/>
  <c r="L2914" i="1"/>
  <c r="I2914" i="1"/>
  <c r="H2914" i="1"/>
  <c r="G2914" i="1"/>
  <c r="F2914" i="1"/>
  <c r="E2914" i="1"/>
  <c r="D2914" i="1"/>
  <c r="A2914" i="1"/>
  <c r="N2914" i="1" s="1"/>
  <c r="N2913" i="1"/>
  <c r="M2913" i="1"/>
  <c r="L2913" i="1"/>
  <c r="I2913" i="1"/>
  <c r="H2913" i="1"/>
  <c r="G2913" i="1"/>
  <c r="F2913" i="1"/>
  <c r="E2913" i="1"/>
  <c r="D2913" i="1"/>
  <c r="C2913" i="1"/>
  <c r="A2913" i="1"/>
  <c r="Q2912" i="1"/>
  <c r="N2912" i="1"/>
  <c r="M2912" i="1"/>
  <c r="L2912" i="1"/>
  <c r="I2912" i="1"/>
  <c r="H2912" i="1"/>
  <c r="G2912" i="1"/>
  <c r="F2912" i="1"/>
  <c r="E2912" i="1"/>
  <c r="D2912" i="1"/>
  <c r="C2912" i="1"/>
  <c r="B2912" i="1"/>
  <c r="A2912" i="1"/>
  <c r="M2911" i="1"/>
  <c r="L2911" i="1"/>
  <c r="I2911" i="1"/>
  <c r="H2911" i="1"/>
  <c r="G2911" i="1"/>
  <c r="F2911" i="1"/>
  <c r="E2911" i="1"/>
  <c r="D2911" i="1"/>
  <c r="C2911" i="1"/>
  <c r="B2911" i="1"/>
  <c r="A2911" i="1"/>
  <c r="N2911" i="1" s="1"/>
  <c r="Q2910" i="1"/>
  <c r="N2910" i="1"/>
  <c r="L2910" i="1"/>
  <c r="I2910" i="1"/>
  <c r="H2910" i="1"/>
  <c r="G2910" i="1"/>
  <c r="F2910" i="1"/>
  <c r="E2910" i="1"/>
  <c r="D2910" i="1"/>
  <c r="B2910" i="1"/>
  <c r="A2910" i="1"/>
  <c r="L2909" i="1"/>
  <c r="I2909" i="1"/>
  <c r="H2909" i="1"/>
  <c r="G2909" i="1"/>
  <c r="F2909" i="1"/>
  <c r="E2909" i="1"/>
  <c r="D2909" i="1"/>
  <c r="A2909" i="1"/>
  <c r="N2909" i="1" s="1"/>
  <c r="Q2908" i="1"/>
  <c r="L2908" i="1"/>
  <c r="I2908" i="1"/>
  <c r="H2908" i="1"/>
  <c r="G2908" i="1"/>
  <c r="F2908" i="1"/>
  <c r="E2908" i="1"/>
  <c r="D2908" i="1"/>
  <c r="A2908" i="1"/>
  <c r="L2907" i="1"/>
  <c r="I2907" i="1"/>
  <c r="H2907" i="1"/>
  <c r="G2907" i="1"/>
  <c r="F2907" i="1"/>
  <c r="E2907" i="1"/>
  <c r="D2907" i="1"/>
  <c r="A2907" i="1"/>
  <c r="Q2906" i="1"/>
  <c r="N2906" i="1"/>
  <c r="M2906" i="1"/>
  <c r="P2906" i="1" s="1"/>
  <c r="R2906" i="1" s="1"/>
  <c r="L2906" i="1"/>
  <c r="I2906" i="1"/>
  <c r="H2906" i="1"/>
  <c r="G2906" i="1"/>
  <c r="F2906" i="1"/>
  <c r="E2906" i="1"/>
  <c r="D2906" i="1"/>
  <c r="C2906" i="1"/>
  <c r="B2906" i="1"/>
  <c r="A2906" i="1"/>
  <c r="L2905" i="1"/>
  <c r="I2905" i="1"/>
  <c r="H2905" i="1"/>
  <c r="G2905" i="1"/>
  <c r="F2905" i="1"/>
  <c r="E2905" i="1"/>
  <c r="D2905" i="1"/>
  <c r="A2905" i="1"/>
  <c r="N2905" i="1" s="1"/>
  <c r="L2904" i="1"/>
  <c r="I2904" i="1"/>
  <c r="H2904" i="1"/>
  <c r="G2904" i="1"/>
  <c r="F2904" i="1"/>
  <c r="E2904" i="1"/>
  <c r="D2904" i="1"/>
  <c r="A2904" i="1"/>
  <c r="Q2904" i="1" s="1"/>
  <c r="N2903" i="1"/>
  <c r="M2903" i="1"/>
  <c r="P2903" i="1" s="1"/>
  <c r="L2903" i="1"/>
  <c r="I2903" i="1"/>
  <c r="H2903" i="1"/>
  <c r="G2903" i="1"/>
  <c r="F2903" i="1"/>
  <c r="E2903" i="1"/>
  <c r="D2903" i="1"/>
  <c r="C2903" i="1"/>
  <c r="A2903" i="1"/>
  <c r="Q2902" i="1"/>
  <c r="N2902" i="1"/>
  <c r="M2902" i="1"/>
  <c r="L2902" i="1"/>
  <c r="I2902" i="1"/>
  <c r="H2902" i="1"/>
  <c r="G2902" i="1"/>
  <c r="F2902" i="1"/>
  <c r="E2902" i="1"/>
  <c r="D2902" i="1"/>
  <c r="C2902" i="1"/>
  <c r="B2902" i="1"/>
  <c r="A2902" i="1"/>
  <c r="M2901" i="1"/>
  <c r="L2901" i="1"/>
  <c r="I2901" i="1"/>
  <c r="H2901" i="1"/>
  <c r="G2901" i="1"/>
  <c r="F2901" i="1"/>
  <c r="E2901" i="1"/>
  <c r="D2901" i="1"/>
  <c r="C2901" i="1"/>
  <c r="B2901" i="1"/>
  <c r="A2901" i="1"/>
  <c r="N2901" i="1" s="1"/>
  <c r="N2900" i="1"/>
  <c r="L2900" i="1"/>
  <c r="I2900" i="1"/>
  <c r="H2900" i="1"/>
  <c r="G2900" i="1"/>
  <c r="F2900" i="1"/>
  <c r="E2900" i="1"/>
  <c r="D2900" i="1"/>
  <c r="B2900" i="1"/>
  <c r="A2900" i="1"/>
  <c r="N2899" i="1"/>
  <c r="P2899" i="1" s="1"/>
  <c r="M2899" i="1"/>
  <c r="L2899" i="1"/>
  <c r="I2899" i="1"/>
  <c r="H2899" i="1"/>
  <c r="G2899" i="1"/>
  <c r="F2899" i="1"/>
  <c r="E2899" i="1"/>
  <c r="D2899" i="1"/>
  <c r="C2899" i="1"/>
  <c r="A2899" i="1"/>
  <c r="Q2898" i="1"/>
  <c r="N2898" i="1"/>
  <c r="M2898" i="1"/>
  <c r="L2898" i="1"/>
  <c r="I2898" i="1"/>
  <c r="H2898" i="1"/>
  <c r="G2898" i="1"/>
  <c r="F2898" i="1"/>
  <c r="E2898" i="1"/>
  <c r="D2898" i="1"/>
  <c r="C2898" i="1"/>
  <c r="B2898" i="1"/>
  <c r="A2898" i="1"/>
  <c r="M2897" i="1"/>
  <c r="P2897" i="1" s="1"/>
  <c r="L2897" i="1"/>
  <c r="I2897" i="1"/>
  <c r="H2897" i="1"/>
  <c r="G2897" i="1"/>
  <c r="F2897" i="1"/>
  <c r="E2897" i="1"/>
  <c r="D2897" i="1"/>
  <c r="C2897" i="1"/>
  <c r="B2897" i="1"/>
  <c r="A2897" i="1"/>
  <c r="N2897" i="1" s="1"/>
  <c r="Q2896" i="1"/>
  <c r="N2896" i="1"/>
  <c r="L2896" i="1"/>
  <c r="I2896" i="1"/>
  <c r="H2896" i="1"/>
  <c r="G2896" i="1"/>
  <c r="F2896" i="1"/>
  <c r="E2896" i="1"/>
  <c r="D2896" i="1"/>
  <c r="B2896" i="1"/>
  <c r="A2896" i="1"/>
  <c r="L2895" i="1"/>
  <c r="I2895" i="1"/>
  <c r="H2895" i="1"/>
  <c r="G2895" i="1"/>
  <c r="F2895" i="1"/>
  <c r="E2895" i="1"/>
  <c r="D2895" i="1"/>
  <c r="A2895" i="1"/>
  <c r="N2895" i="1" s="1"/>
  <c r="Q2894" i="1"/>
  <c r="N2894" i="1"/>
  <c r="M2894" i="1"/>
  <c r="L2894" i="1"/>
  <c r="I2894" i="1"/>
  <c r="H2894" i="1"/>
  <c r="G2894" i="1"/>
  <c r="F2894" i="1"/>
  <c r="E2894" i="1"/>
  <c r="D2894" i="1"/>
  <c r="C2894" i="1"/>
  <c r="B2894" i="1"/>
  <c r="A2894" i="1"/>
  <c r="L2893" i="1"/>
  <c r="I2893" i="1"/>
  <c r="H2893" i="1"/>
  <c r="G2893" i="1"/>
  <c r="F2893" i="1"/>
  <c r="E2893" i="1"/>
  <c r="D2893" i="1"/>
  <c r="A2893" i="1"/>
  <c r="N2893" i="1" s="1"/>
  <c r="Q2892" i="1"/>
  <c r="L2892" i="1"/>
  <c r="I2892" i="1"/>
  <c r="H2892" i="1"/>
  <c r="G2892" i="1"/>
  <c r="F2892" i="1"/>
  <c r="E2892" i="1"/>
  <c r="D2892" i="1"/>
  <c r="A2892" i="1"/>
  <c r="L2891" i="1"/>
  <c r="I2891" i="1"/>
  <c r="H2891" i="1"/>
  <c r="G2891" i="1"/>
  <c r="F2891" i="1"/>
  <c r="E2891" i="1"/>
  <c r="D2891" i="1"/>
  <c r="A2891" i="1"/>
  <c r="Q2890" i="1"/>
  <c r="N2890" i="1"/>
  <c r="M2890" i="1"/>
  <c r="L2890" i="1"/>
  <c r="I2890" i="1"/>
  <c r="H2890" i="1"/>
  <c r="G2890" i="1"/>
  <c r="F2890" i="1"/>
  <c r="E2890" i="1"/>
  <c r="D2890" i="1"/>
  <c r="C2890" i="1"/>
  <c r="B2890" i="1"/>
  <c r="A2890" i="1"/>
  <c r="L2889" i="1"/>
  <c r="I2889" i="1"/>
  <c r="H2889" i="1"/>
  <c r="G2889" i="1"/>
  <c r="F2889" i="1"/>
  <c r="E2889" i="1"/>
  <c r="D2889" i="1"/>
  <c r="A2889" i="1"/>
  <c r="L2888" i="1"/>
  <c r="I2888" i="1"/>
  <c r="H2888" i="1"/>
  <c r="G2888" i="1"/>
  <c r="F2888" i="1"/>
  <c r="E2888" i="1"/>
  <c r="D2888" i="1"/>
  <c r="A2888" i="1"/>
  <c r="N2887" i="1"/>
  <c r="M2887" i="1"/>
  <c r="L2887" i="1"/>
  <c r="I2887" i="1"/>
  <c r="H2887" i="1"/>
  <c r="G2887" i="1"/>
  <c r="F2887" i="1"/>
  <c r="E2887" i="1"/>
  <c r="D2887" i="1"/>
  <c r="C2887" i="1"/>
  <c r="A2887" i="1"/>
  <c r="Q2886" i="1"/>
  <c r="N2886" i="1"/>
  <c r="M2886" i="1"/>
  <c r="L2886" i="1"/>
  <c r="I2886" i="1"/>
  <c r="H2886" i="1"/>
  <c r="G2886" i="1"/>
  <c r="F2886" i="1"/>
  <c r="E2886" i="1"/>
  <c r="D2886" i="1"/>
  <c r="C2886" i="1"/>
  <c r="B2886" i="1"/>
  <c r="A2886" i="1"/>
  <c r="M2885" i="1"/>
  <c r="L2885" i="1"/>
  <c r="I2885" i="1"/>
  <c r="H2885" i="1"/>
  <c r="G2885" i="1"/>
  <c r="F2885" i="1"/>
  <c r="E2885" i="1"/>
  <c r="D2885" i="1"/>
  <c r="C2885" i="1"/>
  <c r="B2885" i="1"/>
  <c r="A2885" i="1"/>
  <c r="N2885" i="1" s="1"/>
  <c r="N2884" i="1"/>
  <c r="L2884" i="1"/>
  <c r="I2884" i="1"/>
  <c r="H2884" i="1"/>
  <c r="G2884" i="1"/>
  <c r="F2884" i="1"/>
  <c r="E2884" i="1"/>
  <c r="D2884" i="1"/>
  <c r="B2884" i="1"/>
  <c r="A2884" i="1"/>
  <c r="N2883" i="1"/>
  <c r="M2883" i="1"/>
  <c r="L2883" i="1"/>
  <c r="I2883" i="1"/>
  <c r="H2883" i="1"/>
  <c r="G2883" i="1"/>
  <c r="F2883" i="1"/>
  <c r="E2883" i="1"/>
  <c r="D2883" i="1"/>
  <c r="C2883" i="1"/>
  <c r="A2883" i="1"/>
  <c r="Q2882" i="1"/>
  <c r="N2882" i="1"/>
  <c r="M2882" i="1"/>
  <c r="L2882" i="1"/>
  <c r="I2882" i="1"/>
  <c r="H2882" i="1"/>
  <c r="G2882" i="1"/>
  <c r="F2882" i="1"/>
  <c r="E2882" i="1"/>
  <c r="D2882" i="1"/>
  <c r="C2882" i="1"/>
  <c r="B2882" i="1"/>
  <c r="A2882" i="1"/>
  <c r="M2881" i="1"/>
  <c r="L2881" i="1"/>
  <c r="I2881" i="1"/>
  <c r="H2881" i="1"/>
  <c r="G2881" i="1"/>
  <c r="F2881" i="1"/>
  <c r="E2881" i="1"/>
  <c r="D2881" i="1"/>
  <c r="C2881" i="1"/>
  <c r="B2881" i="1"/>
  <c r="A2881" i="1"/>
  <c r="N2881" i="1" s="1"/>
  <c r="Q2880" i="1"/>
  <c r="N2880" i="1"/>
  <c r="L2880" i="1"/>
  <c r="I2880" i="1"/>
  <c r="H2880" i="1"/>
  <c r="G2880" i="1"/>
  <c r="F2880" i="1"/>
  <c r="E2880" i="1"/>
  <c r="D2880" i="1"/>
  <c r="B2880" i="1"/>
  <c r="A2880" i="1"/>
  <c r="L2879" i="1"/>
  <c r="I2879" i="1"/>
  <c r="H2879" i="1"/>
  <c r="G2879" i="1"/>
  <c r="F2879" i="1"/>
  <c r="E2879" i="1"/>
  <c r="D2879" i="1"/>
  <c r="A2879" i="1"/>
  <c r="N2879" i="1" s="1"/>
  <c r="Q2878" i="1"/>
  <c r="N2878" i="1"/>
  <c r="M2878" i="1"/>
  <c r="L2878" i="1"/>
  <c r="I2878" i="1"/>
  <c r="H2878" i="1"/>
  <c r="G2878" i="1"/>
  <c r="F2878" i="1"/>
  <c r="E2878" i="1"/>
  <c r="D2878" i="1"/>
  <c r="C2878" i="1"/>
  <c r="B2878" i="1"/>
  <c r="A2878" i="1"/>
  <c r="Q2877" i="1"/>
  <c r="L2877" i="1"/>
  <c r="I2877" i="1"/>
  <c r="H2877" i="1"/>
  <c r="G2877" i="1"/>
  <c r="F2877" i="1"/>
  <c r="E2877" i="1"/>
  <c r="D2877" i="1"/>
  <c r="A2877" i="1"/>
  <c r="L2876" i="1"/>
  <c r="I2876" i="1"/>
  <c r="H2876" i="1"/>
  <c r="G2876" i="1"/>
  <c r="F2876" i="1"/>
  <c r="E2876" i="1"/>
  <c r="D2876" i="1"/>
  <c r="A2876" i="1"/>
  <c r="M2875" i="1"/>
  <c r="L2875" i="1"/>
  <c r="I2875" i="1"/>
  <c r="H2875" i="1"/>
  <c r="G2875" i="1"/>
  <c r="F2875" i="1"/>
  <c r="E2875" i="1"/>
  <c r="D2875" i="1"/>
  <c r="C2875" i="1"/>
  <c r="A2875" i="1"/>
  <c r="Q2874" i="1"/>
  <c r="N2874" i="1"/>
  <c r="M2874" i="1"/>
  <c r="L2874" i="1"/>
  <c r="I2874" i="1"/>
  <c r="H2874" i="1"/>
  <c r="G2874" i="1"/>
  <c r="F2874" i="1"/>
  <c r="E2874" i="1"/>
  <c r="D2874" i="1"/>
  <c r="C2874" i="1"/>
  <c r="B2874" i="1"/>
  <c r="A2874" i="1"/>
  <c r="Q2873" i="1"/>
  <c r="L2873" i="1"/>
  <c r="I2873" i="1"/>
  <c r="H2873" i="1"/>
  <c r="G2873" i="1"/>
  <c r="F2873" i="1"/>
  <c r="E2873" i="1"/>
  <c r="D2873" i="1"/>
  <c r="B2873" i="1"/>
  <c r="A2873" i="1"/>
  <c r="L2872" i="1"/>
  <c r="I2872" i="1"/>
  <c r="H2872" i="1"/>
  <c r="G2872" i="1"/>
  <c r="F2872" i="1"/>
  <c r="E2872" i="1"/>
  <c r="D2872" i="1"/>
  <c r="A2872" i="1"/>
  <c r="N2871" i="1"/>
  <c r="M2871" i="1"/>
  <c r="L2871" i="1"/>
  <c r="I2871" i="1"/>
  <c r="H2871" i="1"/>
  <c r="G2871" i="1"/>
  <c r="F2871" i="1"/>
  <c r="E2871" i="1"/>
  <c r="D2871" i="1"/>
  <c r="C2871" i="1"/>
  <c r="A2871" i="1"/>
  <c r="Q2870" i="1"/>
  <c r="N2870" i="1"/>
  <c r="M2870" i="1"/>
  <c r="L2870" i="1"/>
  <c r="I2870" i="1"/>
  <c r="H2870" i="1"/>
  <c r="G2870" i="1"/>
  <c r="F2870" i="1"/>
  <c r="E2870" i="1"/>
  <c r="D2870" i="1"/>
  <c r="C2870" i="1"/>
  <c r="B2870" i="1"/>
  <c r="A2870" i="1"/>
  <c r="M2869" i="1"/>
  <c r="P2869" i="1" s="1"/>
  <c r="L2869" i="1"/>
  <c r="I2869" i="1"/>
  <c r="H2869" i="1"/>
  <c r="G2869" i="1"/>
  <c r="F2869" i="1"/>
  <c r="E2869" i="1"/>
  <c r="D2869" i="1"/>
  <c r="C2869" i="1"/>
  <c r="B2869" i="1"/>
  <c r="A2869" i="1"/>
  <c r="N2869" i="1" s="1"/>
  <c r="N2868" i="1"/>
  <c r="L2868" i="1"/>
  <c r="I2868" i="1"/>
  <c r="H2868" i="1"/>
  <c r="G2868" i="1"/>
  <c r="F2868" i="1"/>
  <c r="E2868" i="1"/>
  <c r="D2868" i="1"/>
  <c r="B2868" i="1"/>
  <c r="A2868" i="1"/>
  <c r="N2867" i="1"/>
  <c r="M2867" i="1"/>
  <c r="L2867" i="1"/>
  <c r="I2867" i="1"/>
  <c r="H2867" i="1"/>
  <c r="G2867" i="1"/>
  <c r="F2867" i="1"/>
  <c r="E2867" i="1"/>
  <c r="D2867" i="1"/>
  <c r="C2867" i="1"/>
  <c r="A2867" i="1"/>
  <c r="Q2866" i="1"/>
  <c r="N2866" i="1"/>
  <c r="M2866" i="1"/>
  <c r="L2866" i="1"/>
  <c r="I2866" i="1"/>
  <c r="H2866" i="1"/>
  <c r="G2866" i="1"/>
  <c r="F2866" i="1"/>
  <c r="E2866" i="1"/>
  <c r="D2866" i="1"/>
  <c r="C2866" i="1"/>
  <c r="B2866" i="1"/>
  <c r="A2866" i="1"/>
  <c r="M2865" i="1"/>
  <c r="P2865" i="1" s="1"/>
  <c r="L2865" i="1"/>
  <c r="I2865" i="1"/>
  <c r="H2865" i="1"/>
  <c r="G2865" i="1"/>
  <c r="F2865" i="1"/>
  <c r="E2865" i="1"/>
  <c r="D2865" i="1"/>
  <c r="C2865" i="1"/>
  <c r="B2865" i="1"/>
  <c r="A2865" i="1"/>
  <c r="N2865" i="1" s="1"/>
  <c r="Q2864" i="1"/>
  <c r="N2864" i="1"/>
  <c r="L2864" i="1"/>
  <c r="I2864" i="1"/>
  <c r="H2864" i="1"/>
  <c r="G2864" i="1"/>
  <c r="F2864" i="1"/>
  <c r="E2864" i="1"/>
  <c r="D2864" i="1"/>
  <c r="B2864" i="1"/>
  <c r="A2864" i="1"/>
  <c r="L2863" i="1"/>
  <c r="I2863" i="1"/>
  <c r="H2863" i="1"/>
  <c r="G2863" i="1"/>
  <c r="F2863" i="1"/>
  <c r="E2863" i="1"/>
  <c r="D2863" i="1"/>
  <c r="A2863" i="1"/>
  <c r="Q2862" i="1"/>
  <c r="N2862" i="1"/>
  <c r="M2862" i="1"/>
  <c r="L2862" i="1"/>
  <c r="I2862" i="1"/>
  <c r="H2862" i="1"/>
  <c r="G2862" i="1"/>
  <c r="F2862" i="1"/>
  <c r="E2862" i="1"/>
  <c r="D2862" i="1"/>
  <c r="C2862" i="1"/>
  <c r="B2862" i="1"/>
  <c r="A2862" i="1"/>
  <c r="M2861" i="1"/>
  <c r="L2861" i="1"/>
  <c r="I2861" i="1"/>
  <c r="H2861" i="1"/>
  <c r="G2861" i="1"/>
  <c r="F2861" i="1"/>
  <c r="E2861" i="1"/>
  <c r="D2861" i="1"/>
  <c r="C2861" i="1"/>
  <c r="A2861" i="1"/>
  <c r="Q2861" i="1" s="1"/>
  <c r="L2860" i="1"/>
  <c r="I2860" i="1"/>
  <c r="H2860" i="1"/>
  <c r="G2860" i="1"/>
  <c r="F2860" i="1"/>
  <c r="E2860" i="1"/>
  <c r="D2860" i="1"/>
  <c r="A2860" i="1"/>
  <c r="L2859" i="1"/>
  <c r="I2859" i="1"/>
  <c r="H2859" i="1"/>
  <c r="G2859" i="1"/>
  <c r="F2859" i="1"/>
  <c r="E2859" i="1"/>
  <c r="D2859" i="1"/>
  <c r="A2859" i="1"/>
  <c r="Q2858" i="1"/>
  <c r="N2858" i="1"/>
  <c r="M2858" i="1"/>
  <c r="L2858" i="1"/>
  <c r="I2858" i="1"/>
  <c r="H2858" i="1"/>
  <c r="G2858" i="1"/>
  <c r="F2858" i="1"/>
  <c r="E2858" i="1"/>
  <c r="D2858" i="1"/>
  <c r="C2858" i="1"/>
  <c r="B2858" i="1"/>
  <c r="A2858" i="1"/>
  <c r="L2857" i="1"/>
  <c r="I2857" i="1"/>
  <c r="H2857" i="1"/>
  <c r="G2857" i="1"/>
  <c r="F2857" i="1"/>
  <c r="E2857" i="1"/>
  <c r="D2857" i="1"/>
  <c r="B2857" i="1"/>
  <c r="A2857" i="1"/>
  <c r="Q2857" i="1" s="1"/>
  <c r="L2856" i="1"/>
  <c r="I2856" i="1"/>
  <c r="H2856" i="1"/>
  <c r="G2856" i="1"/>
  <c r="F2856" i="1"/>
  <c r="E2856" i="1"/>
  <c r="D2856" i="1"/>
  <c r="A2856" i="1"/>
  <c r="L2855" i="1"/>
  <c r="I2855" i="1"/>
  <c r="H2855" i="1"/>
  <c r="G2855" i="1"/>
  <c r="F2855" i="1"/>
  <c r="E2855" i="1"/>
  <c r="D2855" i="1"/>
  <c r="A2855" i="1"/>
  <c r="Q2854" i="1"/>
  <c r="N2854" i="1"/>
  <c r="M2854" i="1"/>
  <c r="L2854" i="1"/>
  <c r="I2854" i="1"/>
  <c r="H2854" i="1"/>
  <c r="G2854" i="1"/>
  <c r="F2854" i="1"/>
  <c r="E2854" i="1"/>
  <c r="D2854" i="1"/>
  <c r="C2854" i="1"/>
  <c r="B2854" i="1"/>
  <c r="A2854" i="1"/>
  <c r="M2853" i="1"/>
  <c r="P2853" i="1" s="1"/>
  <c r="L2853" i="1"/>
  <c r="I2853" i="1"/>
  <c r="H2853" i="1"/>
  <c r="G2853" i="1"/>
  <c r="F2853" i="1"/>
  <c r="E2853" i="1"/>
  <c r="D2853" i="1"/>
  <c r="C2853" i="1"/>
  <c r="A2853" i="1"/>
  <c r="N2853" i="1" s="1"/>
  <c r="N2852" i="1"/>
  <c r="L2852" i="1"/>
  <c r="I2852" i="1"/>
  <c r="H2852" i="1"/>
  <c r="G2852" i="1"/>
  <c r="F2852" i="1"/>
  <c r="E2852" i="1"/>
  <c r="D2852" i="1"/>
  <c r="B2852" i="1"/>
  <c r="A2852" i="1"/>
  <c r="N2851" i="1"/>
  <c r="M2851" i="1"/>
  <c r="L2851" i="1"/>
  <c r="I2851" i="1"/>
  <c r="H2851" i="1"/>
  <c r="G2851" i="1"/>
  <c r="F2851" i="1"/>
  <c r="E2851" i="1"/>
  <c r="D2851" i="1"/>
  <c r="C2851" i="1"/>
  <c r="A2851" i="1"/>
  <c r="Q2850" i="1"/>
  <c r="N2850" i="1"/>
  <c r="M2850" i="1"/>
  <c r="L2850" i="1"/>
  <c r="I2850" i="1"/>
  <c r="H2850" i="1"/>
  <c r="G2850" i="1"/>
  <c r="F2850" i="1"/>
  <c r="E2850" i="1"/>
  <c r="D2850" i="1"/>
  <c r="C2850" i="1"/>
  <c r="B2850" i="1"/>
  <c r="A2850" i="1"/>
  <c r="M2849" i="1"/>
  <c r="P2849" i="1" s="1"/>
  <c r="L2849" i="1"/>
  <c r="I2849" i="1"/>
  <c r="H2849" i="1"/>
  <c r="G2849" i="1"/>
  <c r="F2849" i="1"/>
  <c r="E2849" i="1"/>
  <c r="D2849" i="1"/>
  <c r="C2849" i="1"/>
  <c r="B2849" i="1"/>
  <c r="A2849" i="1"/>
  <c r="N2849" i="1" s="1"/>
  <c r="Q2848" i="1"/>
  <c r="N2848" i="1"/>
  <c r="L2848" i="1"/>
  <c r="I2848" i="1"/>
  <c r="H2848" i="1"/>
  <c r="G2848" i="1"/>
  <c r="F2848" i="1"/>
  <c r="E2848" i="1"/>
  <c r="D2848" i="1"/>
  <c r="B2848" i="1"/>
  <c r="A2848" i="1"/>
  <c r="L2847" i="1"/>
  <c r="I2847" i="1"/>
  <c r="H2847" i="1"/>
  <c r="G2847" i="1"/>
  <c r="F2847" i="1"/>
  <c r="E2847" i="1"/>
  <c r="D2847" i="1"/>
  <c r="A2847" i="1"/>
  <c r="Q2846" i="1"/>
  <c r="N2846" i="1"/>
  <c r="M2846" i="1"/>
  <c r="L2846" i="1"/>
  <c r="I2846" i="1"/>
  <c r="H2846" i="1"/>
  <c r="G2846" i="1"/>
  <c r="F2846" i="1"/>
  <c r="E2846" i="1"/>
  <c r="D2846" i="1"/>
  <c r="C2846" i="1"/>
  <c r="B2846" i="1"/>
  <c r="A2846" i="1"/>
  <c r="Q2845" i="1"/>
  <c r="M2845" i="1"/>
  <c r="L2845" i="1"/>
  <c r="I2845" i="1"/>
  <c r="H2845" i="1"/>
  <c r="G2845" i="1"/>
  <c r="F2845" i="1"/>
  <c r="E2845" i="1"/>
  <c r="D2845" i="1"/>
  <c r="C2845" i="1"/>
  <c r="A2845" i="1"/>
  <c r="L2844" i="1"/>
  <c r="I2844" i="1"/>
  <c r="H2844" i="1"/>
  <c r="G2844" i="1"/>
  <c r="F2844" i="1"/>
  <c r="E2844" i="1"/>
  <c r="D2844" i="1"/>
  <c r="A2844" i="1"/>
  <c r="L2843" i="1"/>
  <c r="I2843" i="1"/>
  <c r="H2843" i="1"/>
  <c r="G2843" i="1"/>
  <c r="F2843" i="1"/>
  <c r="E2843" i="1"/>
  <c r="D2843" i="1"/>
  <c r="A2843" i="1"/>
  <c r="Q2842" i="1"/>
  <c r="N2842" i="1"/>
  <c r="M2842" i="1"/>
  <c r="P2842" i="1" s="1"/>
  <c r="R2842" i="1" s="1"/>
  <c r="L2842" i="1"/>
  <c r="I2842" i="1"/>
  <c r="H2842" i="1"/>
  <c r="G2842" i="1"/>
  <c r="F2842" i="1"/>
  <c r="E2842" i="1"/>
  <c r="D2842" i="1"/>
  <c r="C2842" i="1"/>
  <c r="B2842" i="1"/>
  <c r="A2842" i="1"/>
  <c r="Q2841" i="1"/>
  <c r="L2841" i="1"/>
  <c r="I2841" i="1"/>
  <c r="H2841" i="1"/>
  <c r="G2841" i="1"/>
  <c r="F2841" i="1"/>
  <c r="E2841" i="1"/>
  <c r="D2841" i="1"/>
  <c r="B2841" i="1"/>
  <c r="A2841" i="1"/>
  <c r="L2840" i="1"/>
  <c r="I2840" i="1"/>
  <c r="H2840" i="1"/>
  <c r="G2840" i="1"/>
  <c r="F2840" i="1"/>
  <c r="E2840" i="1"/>
  <c r="D2840" i="1"/>
  <c r="A2840" i="1"/>
  <c r="L2839" i="1"/>
  <c r="I2839" i="1"/>
  <c r="H2839" i="1"/>
  <c r="G2839" i="1"/>
  <c r="F2839" i="1"/>
  <c r="E2839" i="1"/>
  <c r="D2839" i="1"/>
  <c r="A2839" i="1"/>
  <c r="Q2838" i="1"/>
  <c r="N2838" i="1"/>
  <c r="M2838" i="1"/>
  <c r="L2838" i="1"/>
  <c r="I2838" i="1"/>
  <c r="H2838" i="1"/>
  <c r="G2838" i="1"/>
  <c r="F2838" i="1"/>
  <c r="E2838" i="1"/>
  <c r="D2838" i="1"/>
  <c r="C2838" i="1"/>
  <c r="B2838" i="1"/>
  <c r="A2838" i="1"/>
  <c r="M2837" i="1"/>
  <c r="P2837" i="1" s="1"/>
  <c r="L2837" i="1"/>
  <c r="I2837" i="1"/>
  <c r="H2837" i="1"/>
  <c r="G2837" i="1"/>
  <c r="F2837" i="1"/>
  <c r="E2837" i="1"/>
  <c r="D2837" i="1"/>
  <c r="C2837" i="1"/>
  <c r="A2837" i="1"/>
  <c r="N2837" i="1" s="1"/>
  <c r="L2836" i="1"/>
  <c r="I2836" i="1"/>
  <c r="H2836" i="1"/>
  <c r="G2836" i="1"/>
  <c r="F2836" i="1"/>
  <c r="E2836" i="1"/>
  <c r="D2836" i="1"/>
  <c r="A2836" i="1"/>
  <c r="Q2836" i="1" s="1"/>
  <c r="M2835" i="1"/>
  <c r="L2835" i="1"/>
  <c r="I2835" i="1"/>
  <c r="H2835" i="1"/>
  <c r="G2835" i="1"/>
  <c r="F2835" i="1"/>
  <c r="E2835" i="1"/>
  <c r="D2835" i="1"/>
  <c r="C2835" i="1"/>
  <c r="A2835" i="1"/>
  <c r="Q2834" i="1"/>
  <c r="N2834" i="1"/>
  <c r="M2834" i="1"/>
  <c r="L2834" i="1"/>
  <c r="I2834" i="1"/>
  <c r="H2834" i="1"/>
  <c r="G2834" i="1"/>
  <c r="F2834" i="1"/>
  <c r="E2834" i="1"/>
  <c r="D2834" i="1"/>
  <c r="C2834" i="1"/>
  <c r="B2834" i="1"/>
  <c r="A2834" i="1"/>
  <c r="L2833" i="1"/>
  <c r="I2833" i="1"/>
  <c r="H2833" i="1"/>
  <c r="G2833" i="1"/>
  <c r="F2833" i="1"/>
  <c r="E2833" i="1"/>
  <c r="D2833" i="1"/>
  <c r="B2833" i="1"/>
  <c r="A2833" i="1"/>
  <c r="N2833" i="1" s="1"/>
  <c r="Q2832" i="1"/>
  <c r="N2832" i="1"/>
  <c r="L2832" i="1"/>
  <c r="I2832" i="1"/>
  <c r="H2832" i="1"/>
  <c r="G2832" i="1"/>
  <c r="F2832" i="1"/>
  <c r="E2832" i="1"/>
  <c r="D2832" i="1"/>
  <c r="B2832" i="1"/>
  <c r="A2832" i="1"/>
  <c r="L2831" i="1"/>
  <c r="I2831" i="1"/>
  <c r="H2831" i="1"/>
  <c r="G2831" i="1"/>
  <c r="F2831" i="1"/>
  <c r="E2831" i="1"/>
  <c r="D2831" i="1"/>
  <c r="A2831" i="1"/>
  <c r="Q2830" i="1"/>
  <c r="N2830" i="1"/>
  <c r="M2830" i="1"/>
  <c r="L2830" i="1"/>
  <c r="I2830" i="1"/>
  <c r="H2830" i="1"/>
  <c r="G2830" i="1"/>
  <c r="F2830" i="1"/>
  <c r="E2830" i="1"/>
  <c r="D2830" i="1"/>
  <c r="C2830" i="1"/>
  <c r="B2830" i="1"/>
  <c r="A2830" i="1"/>
  <c r="M2829" i="1"/>
  <c r="L2829" i="1"/>
  <c r="I2829" i="1"/>
  <c r="H2829" i="1"/>
  <c r="G2829" i="1"/>
  <c r="F2829" i="1"/>
  <c r="E2829" i="1"/>
  <c r="D2829" i="1"/>
  <c r="C2829" i="1"/>
  <c r="A2829" i="1"/>
  <c r="L2828" i="1"/>
  <c r="I2828" i="1"/>
  <c r="H2828" i="1"/>
  <c r="G2828" i="1"/>
  <c r="F2828" i="1"/>
  <c r="E2828" i="1"/>
  <c r="D2828" i="1"/>
  <c r="A2828" i="1"/>
  <c r="N2827" i="1"/>
  <c r="M2827" i="1"/>
  <c r="L2827" i="1"/>
  <c r="I2827" i="1"/>
  <c r="H2827" i="1"/>
  <c r="G2827" i="1"/>
  <c r="F2827" i="1"/>
  <c r="E2827" i="1"/>
  <c r="D2827" i="1"/>
  <c r="C2827" i="1"/>
  <c r="A2827" i="1"/>
  <c r="Q2826" i="1"/>
  <c r="N2826" i="1"/>
  <c r="M2826" i="1"/>
  <c r="L2826" i="1"/>
  <c r="I2826" i="1"/>
  <c r="H2826" i="1"/>
  <c r="G2826" i="1"/>
  <c r="F2826" i="1"/>
  <c r="E2826" i="1"/>
  <c r="D2826" i="1"/>
  <c r="C2826" i="1"/>
  <c r="B2826" i="1"/>
  <c r="A2826" i="1"/>
  <c r="P2825" i="1"/>
  <c r="M2825" i="1"/>
  <c r="L2825" i="1"/>
  <c r="I2825" i="1"/>
  <c r="H2825" i="1"/>
  <c r="G2825" i="1"/>
  <c r="F2825" i="1"/>
  <c r="E2825" i="1"/>
  <c r="D2825" i="1"/>
  <c r="C2825" i="1"/>
  <c r="B2825" i="1"/>
  <c r="A2825" i="1"/>
  <c r="N2825" i="1" s="1"/>
  <c r="Q2824" i="1"/>
  <c r="N2824" i="1"/>
  <c r="L2824" i="1"/>
  <c r="I2824" i="1"/>
  <c r="H2824" i="1"/>
  <c r="G2824" i="1"/>
  <c r="F2824" i="1"/>
  <c r="E2824" i="1"/>
  <c r="D2824" i="1"/>
  <c r="B2824" i="1"/>
  <c r="A2824" i="1"/>
  <c r="L2823" i="1"/>
  <c r="I2823" i="1"/>
  <c r="H2823" i="1"/>
  <c r="G2823" i="1"/>
  <c r="F2823" i="1"/>
  <c r="E2823" i="1"/>
  <c r="D2823" i="1"/>
  <c r="A2823" i="1"/>
  <c r="Q2822" i="1"/>
  <c r="N2822" i="1"/>
  <c r="M2822" i="1"/>
  <c r="L2822" i="1"/>
  <c r="I2822" i="1"/>
  <c r="H2822" i="1"/>
  <c r="G2822" i="1"/>
  <c r="F2822" i="1"/>
  <c r="E2822" i="1"/>
  <c r="D2822" i="1"/>
  <c r="C2822" i="1"/>
  <c r="B2822" i="1"/>
  <c r="A2822" i="1"/>
  <c r="Q2821" i="1"/>
  <c r="M2821" i="1"/>
  <c r="L2821" i="1"/>
  <c r="I2821" i="1"/>
  <c r="H2821" i="1"/>
  <c r="G2821" i="1"/>
  <c r="F2821" i="1"/>
  <c r="E2821" i="1"/>
  <c r="D2821" i="1"/>
  <c r="C2821" i="1"/>
  <c r="A2821" i="1"/>
  <c r="L2820" i="1"/>
  <c r="I2820" i="1"/>
  <c r="H2820" i="1"/>
  <c r="G2820" i="1"/>
  <c r="F2820" i="1"/>
  <c r="E2820" i="1"/>
  <c r="D2820" i="1"/>
  <c r="A2820" i="1"/>
  <c r="M2819" i="1"/>
  <c r="L2819" i="1"/>
  <c r="I2819" i="1"/>
  <c r="H2819" i="1"/>
  <c r="G2819" i="1"/>
  <c r="F2819" i="1"/>
  <c r="E2819" i="1"/>
  <c r="D2819" i="1"/>
  <c r="C2819" i="1"/>
  <c r="A2819" i="1"/>
  <c r="Q2818" i="1"/>
  <c r="N2818" i="1"/>
  <c r="M2818" i="1"/>
  <c r="L2818" i="1"/>
  <c r="I2818" i="1"/>
  <c r="H2818" i="1"/>
  <c r="G2818" i="1"/>
  <c r="F2818" i="1"/>
  <c r="E2818" i="1"/>
  <c r="D2818" i="1"/>
  <c r="C2818" i="1"/>
  <c r="B2818" i="1"/>
  <c r="A2818" i="1"/>
  <c r="L2817" i="1"/>
  <c r="I2817" i="1"/>
  <c r="H2817" i="1"/>
  <c r="G2817" i="1"/>
  <c r="F2817" i="1"/>
  <c r="E2817" i="1"/>
  <c r="D2817" i="1"/>
  <c r="B2817" i="1"/>
  <c r="A2817" i="1"/>
  <c r="N2817" i="1" s="1"/>
  <c r="Q2816" i="1"/>
  <c r="N2816" i="1"/>
  <c r="L2816" i="1"/>
  <c r="I2816" i="1"/>
  <c r="H2816" i="1"/>
  <c r="G2816" i="1"/>
  <c r="F2816" i="1"/>
  <c r="E2816" i="1"/>
  <c r="D2816" i="1"/>
  <c r="B2816" i="1"/>
  <c r="A2816" i="1"/>
  <c r="N2815" i="1"/>
  <c r="M2815" i="1"/>
  <c r="L2815" i="1"/>
  <c r="I2815" i="1"/>
  <c r="H2815" i="1"/>
  <c r="G2815" i="1"/>
  <c r="F2815" i="1"/>
  <c r="E2815" i="1"/>
  <c r="D2815" i="1"/>
  <c r="C2815" i="1"/>
  <c r="A2815" i="1"/>
  <c r="Q2814" i="1"/>
  <c r="N2814" i="1"/>
  <c r="M2814" i="1"/>
  <c r="L2814" i="1"/>
  <c r="I2814" i="1"/>
  <c r="H2814" i="1"/>
  <c r="G2814" i="1"/>
  <c r="F2814" i="1"/>
  <c r="E2814" i="1"/>
  <c r="D2814" i="1"/>
  <c r="C2814" i="1"/>
  <c r="B2814" i="1"/>
  <c r="A2814" i="1"/>
  <c r="L2813" i="1"/>
  <c r="I2813" i="1"/>
  <c r="H2813" i="1"/>
  <c r="G2813" i="1"/>
  <c r="F2813" i="1"/>
  <c r="E2813" i="1"/>
  <c r="D2813" i="1"/>
  <c r="A2813" i="1"/>
  <c r="N2813" i="1" s="1"/>
  <c r="L2812" i="1"/>
  <c r="I2812" i="1"/>
  <c r="H2812" i="1"/>
  <c r="G2812" i="1"/>
  <c r="F2812" i="1"/>
  <c r="E2812" i="1"/>
  <c r="D2812" i="1"/>
  <c r="A2812" i="1"/>
  <c r="N2811" i="1"/>
  <c r="M2811" i="1"/>
  <c r="P2811" i="1" s="1"/>
  <c r="L2811" i="1"/>
  <c r="I2811" i="1"/>
  <c r="H2811" i="1"/>
  <c r="G2811" i="1"/>
  <c r="F2811" i="1"/>
  <c r="E2811" i="1"/>
  <c r="D2811" i="1"/>
  <c r="C2811" i="1"/>
  <c r="A2811" i="1"/>
  <c r="Q2810" i="1"/>
  <c r="N2810" i="1"/>
  <c r="M2810" i="1"/>
  <c r="L2810" i="1"/>
  <c r="I2810" i="1"/>
  <c r="H2810" i="1"/>
  <c r="G2810" i="1"/>
  <c r="F2810" i="1"/>
  <c r="E2810" i="1"/>
  <c r="D2810" i="1"/>
  <c r="C2810" i="1"/>
  <c r="B2810" i="1"/>
  <c r="A2810" i="1"/>
  <c r="M2809" i="1"/>
  <c r="L2809" i="1"/>
  <c r="I2809" i="1"/>
  <c r="H2809" i="1"/>
  <c r="G2809" i="1"/>
  <c r="F2809" i="1"/>
  <c r="E2809" i="1"/>
  <c r="D2809" i="1"/>
  <c r="C2809" i="1"/>
  <c r="B2809" i="1"/>
  <c r="A2809" i="1"/>
  <c r="N2809" i="1" s="1"/>
  <c r="Q2808" i="1"/>
  <c r="N2808" i="1"/>
  <c r="L2808" i="1"/>
  <c r="I2808" i="1"/>
  <c r="H2808" i="1"/>
  <c r="G2808" i="1"/>
  <c r="F2808" i="1"/>
  <c r="E2808" i="1"/>
  <c r="D2808" i="1"/>
  <c r="B2808" i="1"/>
  <c r="A2808" i="1"/>
  <c r="L2807" i="1"/>
  <c r="I2807" i="1"/>
  <c r="H2807" i="1"/>
  <c r="G2807" i="1"/>
  <c r="F2807" i="1"/>
  <c r="E2807" i="1"/>
  <c r="D2807" i="1"/>
  <c r="A2807" i="1"/>
  <c r="Q2806" i="1"/>
  <c r="N2806" i="1"/>
  <c r="M2806" i="1"/>
  <c r="L2806" i="1"/>
  <c r="I2806" i="1"/>
  <c r="H2806" i="1"/>
  <c r="G2806" i="1"/>
  <c r="F2806" i="1"/>
  <c r="E2806" i="1"/>
  <c r="D2806" i="1"/>
  <c r="C2806" i="1"/>
  <c r="B2806" i="1"/>
  <c r="A2806" i="1"/>
  <c r="Q2805" i="1"/>
  <c r="L2805" i="1"/>
  <c r="I2805" i="1"/>
  <c r="H2805" i="1"/>
  <c r="G2805" i="1"/>
  <c r="F2805" i="1"/>
  <c r="E2805" i="1"/>
  <c r="D2805" i="1"/>
  <c r="A2805" i="1"/>
  <c r="L2804" i="1"/>
  <c r="I2804" i="1"/>
  <c r="H2804" i="1"/>
  <c r="G2804" i="1"/>
  <c r="F2804" i="1"/>
  <c r="E2804" i="1"/>
  <c r="D2804" i="1"/>
  <c r="A2804" i="1"/>
  <c r="L2803" i="1"/>
  <c r="I2803" i="1"/>
  <c r="H2803" i="1"/>
  <c r="G2803" i="1"/>
  <c r="F2803" i="1"/>
  <c r="E2803" i="1"/>
  <c r="D2803" i="1"/>
  <c r="A2803" i="1"/>
  <c r="Q2802" i="1"/>
  <c r="N2802" i="1"/>
  <c r="M2802" i="1"/>
  <c r="L2802" i="1"/>
  <c r="I2802" i="1"/>
  <c r="H2802" i="1"/>
  <c r="G2802" i="1"/>
  <c r="F2802" i="1"/>
  <c r="E2802" i="1"/>
  <c r="D2802" i="1"/>
  <c r="C2802" i="1"/>
  <c r="B2802" i="1"/>
  <c r="A2802" i="1"/>
  <c r="Q2801" i="1"/>
  <c r="L2801" i="1"/>
  <c r="I2801" i="1"/>
  <c r="H2801" i="1"/>
  <c r="G2801" i="1"/>
  <c r="F2801" i="1"/>
  <c r="E2801" i="1"/>
  <c r="D2801" i="1"/>
  <c r="A2801" i="1"/>
  <c r="Q2800" i="1"/>
  <c r="N2800" i="1"/>
  <c r="L2800" i="1"/>
  <c r="I2800" i="1"/>
  <c r="H2800" i="1"/>
  <c r="G2800" i="1"/>
  <c r="F2800" i="1"/>
  <c r="E2800" i="1"/>
  <c r="D2800" i="1"/>
  <c r="B2800" i="1"/>
  <c r="A2800" i="1"/>
  <c r="N2799" i="1"/>
  <c r="M2799" i="1"/>
  <c r="L2799" i="1"/>
  <c r="I2799" i="1"/>
  <c r="H2799" i="1"/>
  <c r="G2799" i="1"/>
  <c r="F2799" i="1"/>
  <c r="E2799" i="1"/>
  <c r="D2799" i="1"/>
  <c r="C2799" i="1"/>
  <c r="A2799" i="1"/>
  <c r="Q2798" i="1"/>
  <c r="N2798" i="1"/>
  <c r="M2798" i="1"/>
  <c r="L2798" i="1"/>
  <c r="I2798" i="1"/>
  <c r="H2798" i="1"/>
  <c r="G2798" i="1"/>
  <c r="F2798" i="1"/>
  <c r="E2798" i="1"/>
  <c r="D2798" i="1"/>
  <c r="C2798" i="1"/>
  <c r="B2798" i="1"/>
  <c r="A2798" i="1"/>
  <c r="L2797" i="1"/>
  <c r="I2797" i="1"/>
  <c r="H2797" i="1"/>
  <c r="G2797" i="1"/>
  <c r="F2797" i="1"/>
  <c r="E2797" i="1"/>
  <c r="D2797" i="1"/>
  <c r="A2797" i="1"/>
  <c r="N2797" i="1" s="1"/>
  <c r="L2796" i="1"/>
  <c r="I2796" i="1"/>
  <c r="H2796" i="1"/>
  <c r="G2796" i="1"/>
  <c r="F2796" i="1"/>
  <c r="E2796" i="1"/>
  <c r="D2796" i="1"/>
  <c r="A2796" i="1"/>
  <c r="P2795" i="1"/>
  <c r="N2795" i="1"/>
  <c r="M2795" i="1"/>
  <c r="L2795" i="1"/>
  <c r="I2795" i="1"/>
  <c r="H2795" i="1"/>
  <c r="G2795" i="1"/>
  <c r="F2795" i="1"/>
  <c r="E2795" i="1"/>
  <c r="D2795" i="1"/>
  <c r="C2795" i="1"/>
  <c r="A2795" i="1"/>
  <c r="Q2794" i="1"/>
  <c r="N2794" i="1"/>
  <c r="M2794" i="1"/>
  <c r="L2794" i="1"/>
  <c r="I2794" i="1"/>
  <c r="H2794" i="1"/>
  <c r="G2794" i="1"/>
  <c r="F2794" i="1"/>
  <c r="E2794" i="1"/>
  <c r="D2794" i="1"/>
  <c r="C2794" i="1"/>
  <c r="B2794" i="1"/>
  <c r="A2794" i="1"/>
  <c r="M2793" i="1"/>
  <c r="P2793" i="1" s="1"/>
  <c r="L2793" i="1"/>
  <c r="I2793" i="1"/>
  <c r="H2793" i="1"/>
  <c r="G2793" i="1"/>
  <c r="F2793" i="1"/>
  <c r="E2793" i="1"/>
  <c r="D2793" i="1"/>
  <c r="C2793" i="1"/>
  <c r="B2793" i="1"/>
  <c r="A2793" i="1"/>
  <c r="N2793" i="1" s="1"/>
  <c r="N2792" i="1"/>
  <c r="L2792" i="1"/>
  <c r="I2792" i="1"/>
  <c r="H2792" i="1"/>
  <c r="G2792" i="1"/>
  <c r="F2792" i="1"/>
  <c r="E2792" i="1"/>
  <c r="D2792" i="1"/>
  <c r="C2792" i="1"/>
  <c r="A2792" i="1"/>
  <c r="Q2792" i="1" s="1"/>
  <c r="Q2791" i="1"/>
  <c r="N2791" i="1"/>
  <c r="M2791" i="1"/>
  <c r="L2791" i="1"/>
  <c r="I2791" i="1"/>
  <c r="H2791" i="1"/>
  <c r="G2791" i="1"/>
  <c r="F2791" i="1"/>
  <c r="E2791" i="1"/>
  <c r="D2791" i="1"/>
  <c r="C2791" i="1"/>
  <c r="B2791" i="1"/>
  <c r="A2791" i="1"/>
  <c r="M2790" i="1"/>
  <c r="L2790" i="1"/>
  <c r="I2790" i="1"/>
  <c r="H2790" i="1"/>
  <c r="G2790" i="1"/>
  <c r="F2790" i="1"/>
  <c r="E2790" i="1"/>
  <c r="D2790" i="1"/>
  <c r="C2790" i="1"/>
  <c r="B2790" i="1"/>
  <c r="A2790" i="1"/>
  <c r="N2790" i="1" s="1"/>
  <c r="N2789" i="1"/>
  <c r="L2789" i="1"/>
  <c r="I2789" i="1"/>
  <c r="H2789" i="1"/>
  <c r="G2789" i="1"/>
  <c r="F2789" i="1"/>
  <c r="E2789" i="1"/>
  <c r="D2789" i="1"/>
  <c r="B2789" i="1"/>
  <c r="A2789" i="1"/>
  <c r="Q2789" i="1" s="1"/>
  <c r="N2788" i="1"/>
  <c r="P2788" i="1" s="1"/>
  <c r="M2788" i="1"/>
  <c r="L2788" i="1"/>
  <c r="I2788" i="1"/>
  <c r="H2788" i="1"/>
  <c r="G2788" i="1"/>
  <c r="F2788" i="1"/>
  <c r="E2788" i="1"/>
  <c r="D2788" i="1"/>
  <c r="C2788" i="1"/>
  <c r="A2788" i="1"/>
  <c r="Q2787" i="1"/>
  <c r="N2787" i="1"/>
  <c r="M2787" i="1"/>
  <c r="L2787" i="1"/>
  <c r="I2787" i="1"/>
  <c r="H2787" i="1"/>
  <c r="G2787" i="1"/>
  <c r="F2787" i="1"/>
  <c r="E2787" i="1"/>
  <c r="D2787" i="1"/>
  <c r="C2787" i="1"/>
  <c r="B2787" i="1"/>
  <c r="A2787" i="1"/>
  <c r="P2786" i="1"/>
  <c r="M2786" i="1"/>
  <c r="L2786" i="1"/>
  <c r="I2786" i="1"/>
  <c r="H2786" i="1"/>
  <c r="G2786" i="1"/>
  <c r="F2786" i="1"/>
  <c r="E2786" i="1"/>
  <c r="D2786" i="1"/>
  <c r="C2786" i="1"/>
  <c r="B2786" i="1"/>
  <c r="A2786" i="1"/>
  <c r="N2786" i="1" s="1"/>
  <c r="Q2785" i="1"/>
  <c r="N2785" i="1"/>
  <c r="L2785" i="1"/>
  <c r="I2785" i="1"/>
  <c r="H2785" i="1"/>
  <c r="G2785" i="1"/>
  <c r="F2785" i="1"/>
  <c r="E2785" i="1"/>
  <c r="D2785" i="1"/>
  <c r="B2785" i="1"/>
  <c r="A2785" i="1"/>
  <c r="L2784" i="1"/>
  <c r="I2784" i="1"/>
  <c r="H2784" i="1"/>
  <c r="G2784" i="1"/>
  <c r="F2784" i="1"/>
  <c r="E2784" i="1"/>
  <c r="D2784" i="1"/>
  <c r="A2784" i="1"/>
  <c r="Q2783" i="1"/>
  <c r="N2783" i="1"/>
  <c r="M2783" i="1"/>
  <c r="L2783" i="1"/>
  <c r="I2783" i="1"/>
  <c r="H2783" i="1"/>
  <c r="G2783" i="1"/>
  <c r="F2783" i="1"/>
  <c r="E2783" i="1"/>
  <c r="D2783" i="1"/>
  <c r="C2783" i="1"/>
  <c r="B2783" i="1"/>
  <c r="A2783" i="1"/>
  <c r="Q2782" i="1"/>
  <c r="L2782" i="1"/>
  <c r="I2782" i="1"/>
  <c r="H2782" i="1"/>
  <c r="G2782" i="1"/>
  <c r="F2782" i="1"/>
  <c r="E2782" i="1"/>
  <c r="D2782" i="1"/>
  <c r="A2782" i="1"/>
  <c r="L2781" i="1"/>
  <c r="I2781" i="1"/>
  <c r="H2781" i="1"/>
  <c r="G2781" i="1"/>
  <c r="F2781" i="1"/>
  <c r="E2781" i="1"/>
  <c r="D2781" i="1"/>
  <c r="A2781" i="1"/>
  <c r="M2780" i="1"/>
  <c r="L2780" i="1"/>
  <c r="I2780" i="1"/>
  <c r="H2780" i="1"/>
  <c r="G2780" i="1"/>
  <c r="F2780" i="1"/>
  <c r="E2780" i="1"/>
  <c r="D2780" i="1"/>
  <c r="C2780" i="1"/>
  <c r="A2780" i="1"/>
  <c r="Q2779" i="1"/>
  <c r="N2779" i="1"/>
  <c r="M2779" i="1"/>
  <c r="L2779" i="1"/>
  <c r="I2779" i="1"/>
  <c r="H2779" i="1"/>
  <c r="G2779" i="1"/>
  <c r="F2779" i="1"/>
  <c r="E2779" i="1"/>
  <c r="D2779" i="1"/>
  <c r="C2779" i="1"/>
  <c r="B2779" i="1"/>
  <c r="A2779" i="1"/>
  <c r="Q2778" i="1"/>
  <c r="L2778" i="1"/>
  <c r="I2778" i="1"/>
  <c r="H2778" i="1"/>
  <c r="G2778" i="1"/>
  <c r="F2778" i="1"/>
  <c r="E2778" i="1"/>
  <c r="D2778" i="1"/>
  <c r="B2778" i="1"/>
  <c r="A2778" i="1"/>
  <c r="L2777" i="1"/>
  <c r="I2777" i="1"/>
  <c r="H2777" i="1"/>
  <c r="G2777" i="1"/>
  <c r="F2777" i="1"/>
  <c r="E2777" i="1"/>
  <c r="D2777" i="1"/>
  <c r="A2777" i="1"/>
  <c r="N2777" i="1" s="1"/>
  <c r="N2776" i="1"/>
  <c r="M2776" i="1"/>
  <c r="L2776" i="1"/>
  <c r="I2776" i="1"/>
  <c r="H2776" i="1"/>
  <c r="G2776" i="1"/>
  <c r="F2776" i="1"/>
  <c r="E2776" i="1"/>
  <c r="D2776" i="1"/>
  <c r="C2776" i="1"/>
  <c r="A2776" i="1"/>
  <c r="Q2775" i="1"/>
  <c r="N2775" i="1"/>
  <c r="M2775" i="1"/>
  <c r="L2775" i="1"/>
  <c r="I2775" i="1"/>
  <c r="H2775" i="1"/>
  <c r="G2775" i="1"/>
  <c r="F2775" i="1"/>
  <c r="E2775" i="1"/>
  <c r="D2775" i="1"/>
  <c r="C2775" i="1"/>
  <c r="B2775" i="1"/>
  <c r="A2775" i="1"/>
  <c r="M2774" i="1"/>
  <c r="L2774" i="1"/>
  <c r="I2774" i="1"/>
  <c r="H2774" i="1"/>
  <c r="G2774" i="1"/>
  <c r="F2774" i="1"/>
  <c r="E2774" i="1"/>
  <c r="D2774" i="1"/>
  <c r="C2774" i="1"/>
  <c r="B2774" i="1"/>
  <c r="A2774" i="1"/>
  <c r="N2774" i="1" s="1"/>
  <c r="N2773" i="1"/>
  <c r="L2773" i="1"/>
  <c r="I2773" i="1"/>
  <c r="H2773" i="1"/>
  <c r="G2773" i="1"/>
  <c r="F2773" i="1"/>
  <c r="E2773" i="1"/>
  <c r="D2773" i="1"/>
  <c r="B2773" i="1"/>
  <c r="A2773" i="1"/>
  <c r="Q2773" i="1" s="1"/>
  <c r="N2772" i="1"/>
  <c r="M2772" i="1"/>
  <c r="L2772" i="1"/>
  <c r="I2772" i="1"/>
  <c r="H2772" i="1"/>
  <c r="G2772" i="1"/>
  <c r="F2772" i="1"/>
  <c r="E2772" i="1"/>
  <c r="D2772" i="1"/>
  <c r="C2772" i="1"/>
  <c r="A2772" i="1"/>
  <c r="Q2771" i="1"/>
  <c r="N2771" i="1"/>
  <c r="M2771" i="1"/>
  <c r="L2771" i="1"/>
  <c r="I2771" i="1"/>
  <c r="H2771" i="1"/>
  <c r="G2771" i="1"/>
  <c r="F2771" i="1"/>
  <c r="E2771" i="1"/>
  <c r="D2771" i="1"/>
  <c r="C2771" i="1"/>
  <c r="B2771" i="1"/>
  <c r="A2771" i="1"/>
  <c r="M2770" i="1"/>
  <c r="P2770" i="1" s="1"/>
  <c r="L2770" i="1"/>
  <c r="I2770" i="1"/>
  <c r="H2770" i="1"/>
  <c r="G2770" i="1"/>
  <c r="F2770" i="1"/>
  <c r="E2770" i="1"/>
  <c r="D2770" i="1"/>
  <c r="C2770" i="1"/>
  <c r="B2770" i="1"/>
  <c r="A2770" i="1"/>
  <c r="N2770" i="1" s="1"/>
  <c r="Q2769" i="1"/>
  <c r="N2769" i="1"/>
  <c r="L2769" i="1"/>
  <c r="I2769" i="1"/>
  <c r="H2769" i="1"/>
  <c r="G2769" i="1"/>
  <c r="F2769" i="1"/>
  <c r="E2769" i="1"/>
  <c r="D2769" i="1"/>
  <c r="B2769" i="1"/>
  <c r="A2769" i="1"/>
  <c r="L2768" i="1"/>
  <c r="I2768" i="1"/>
  <c r="H2768" i="1"/>
  <c r="G2768" i="1"/>
  <c r="F2768" i="1"/>
  <c r="E2768" i="1"/>
  <c r="D2768" i="1"/>
  <c r="A2768" i="1"/>
  <c r="Q2767" i="1"/>
  <c r="N2767" i="1"/>
  <c r="M2767" i="1"/>
  <c r="L2767" i="1"/>
  <c r="I2767" i="1"/>
  <c r="H2767" i="1"/>
  <c r="G2767" i="1"/>
  <c r="F2767" i="1"/>
  <c r="E2767" i="1"/>
  <c r="D2767" i="1"/>
  <c r="C2767" i="1"/>
  <c r="B2767" i="1"/>
  <c r="A2767" i="1"/>
  <c r="Q2766" i="1"/>
  <c r="L2766" i="1"/>
  <c r="I2766" i="1"/>
  <c r="H2766" i="1"/>
  <c r="G2766" i="1"/>
  <c r="F2766" i="1"/>
  <c r="E2766" i="1"/>
  <c r="D2766" i="1"/>
  <c r="A2766" i="1"/>
  <c r="L2765" i="1"/>
  <c r="I2765" i="1"/>
  <c r="H2765" i="1"/>
  <c r="G2765" i="1"/>
  <c r="F2765" i="1"/>
  <c r="E2765" i="1"/>
  <c r="D2765" i="1"/>
  <c r="A2765" i="1"/>
  <c r="M2764" i="1"/>
  <c r="L2764" i="1"/>
  <c r="I2764" i="1"/>
  <c r="H2764" i="1"/>
  <c r="G2764" i="1"/>
  <c r="F2764" i="1"/>
  <c r="E2764" i="1"/>
  <c r="D2764" i="1"/>
  <c r="C2764" i="1"/>
  <c r="A2764" i="1"/>
  <c r="Q2763" i="1"/>
  <c r="N2763" i="1"/>
  <c r="M2763" i="1"/>
  <c r="L2763" i="1"/>
  <c r="I2763" i="1"/>
  <c r="H2763" i="1"/>
  <c r="G2763" i="1"/>
  <c r="F2763" i="1"/>
  <c r="E2763" i="1"/>
  <c r="D2763" i="1"/>
  <c r="C2763" i="1"/>
  <c r="B2763" i="1"/>
  <c r="A2763" i="1"/>
  <c r="Q2762" i="1"/>
  <c r="L2762" i="1"/>
  <c r="I2762" i="1"/>
  <c r="H2762" i="1"/>
  <c r="G2762" i="1"/>
  <c r="F2762" i="1"/>
  <c r="E2762" i="1"/>
  <c r="D2762" i="1"/>
  <c r="B2762" i="1"/>
  <c r="A2762" i="1"/>
  <c r="L2761" i="1"/>
  <c r="I2761" i="1"/>
  <c r="H2761" i="1"/>
  <c r="G2761" i="1"/>
  <c r="F2761" i="1"/>
  <c r="E2761" i="1"/>
  <c r="D2761" i="1"/>
  <c r="A2761" i="1"/>
  <c r="N2760" i="1"/>
  <c r="M2760" i="1"/>
  <c r="L2760" i="1"/>
  <c r="I2760" i="1"/>
  <c r="H2760" i="1"/>
  <c r="G2760" i="1"/>
  <c r="F2760" i="1"/>
  <c r="E2760" i="1"/>
  <c r="D2760" i="1"/>
  <c r="C2760" i="1"/>
  <c r="A2760" i="1"/>
  <c r="Q2759" i="1"/>
  <c r="N2759" i="1"/>
  <c r="M2759" i="1"/>
  <c r="L2759" i="1"/>
  <c r="I2759" i="1"/>
  <c r="H2759" i="1"/>
  <c r="G2759" i="1"/>
  <c r="F2759" i="1"/>
  <c r="E2759" i="1"/>
  <c r="D2759" i="1"/>
  <c r="C2759" i="1"/>
  <c r="B2759" i="1"/>
  <c r="A2759" i="1"/>
  <c r="M2758" i="1"/>
  <c r="L2758" i="1"/>
  <c r="I2758" i="1"/>
  <c r="H2758" i="1"/>
  <c r="G2758" i="1"/>
  <c r="F2758" i="1"/>
  <c r="E2758" i="1"/>
  <c r="D2758" i="1"/>
  <c r="C2758" i="1"/>
  <c r="B2758" i="1"/>
  <c r="A2758" i="1"/>
  <c r="N2758" i="1" s="1"/>
  <c r="L2757" i="1"/>
  <c r="I2757" i="1"/>
  <c r="H2757" i="1"/>
  <c r="G2757" i="1"/>
  <c r="F2757" i="1"/>
  <c r="E2757" i="1"/>
  <c r="D2757" i="1"/>
  <c r="A2757" i="1"/>
  <c r="N2757" i="1" s="1"/>
  <c r="N2756" i="1"/>
  <c r="P2756" i="1" s="1"/>
  <c r="M2756" i="1"/>
  <c r="L2756" i="1"/>
  <c r="I2756" i="1"/>
  <c r="H2756" i="1"/>
  <c r="G2756" i="1"/>
  <c r="F2756" i="1"/>
  <c r="E2756" i="1"/>
  <c r="D2756" i="1"/>
  <c r="C2756" i="1"/>
  <c r="A2756" i="1"/>
  <c r="Q2755" i="1"/>
  <c r="N2755" i="1"/>
  <c r="M2755" i="1"/>
  <c r="L2755" i="1"/>
  <c r="I2755" i="1"/>
  <c r="H2755" i="1"/>
  <c r="G2755" i="1"/>
  <c r="F2755" i="1"/>
  <c r="E2755" i="1"/>
  <c r="D2755" i="1"/>
  <c r="C2755" i="1"/>
  <c r="B2755" i="1"/>
  <c r="A2755" i="1"/>
  <c r="M2754" i="1"/>
  <c r="L2754" i="1"/>
  <c r="I2754" i="1"/>
  <c r="H2754" i="1"/>
  <c r="G2754" i="1"/>
  <c r="F2754" i="1"/>
  <c r="E2754" i="1"/>
  <c r="D2754" i="1"/>
  <c r="C2754" i="1"/>
  <c r="B2754" i="1"/>
  <c r="A2754" i="1"/>
  <c r="N2754" i="1" s="1"/>
  <c r="Q2753" i="1"/>
  <c r="N2753" i="1"/>
  <c r="L2753" i="1"/>
  <c r="I2753" i="1"/>
  <c r="H2753" i="1"/>
  <c r="G2753" i="1"/>
  <c r="F2753" i="1"/>
  <c r="E2753" i="1"/>
  <c r="D2753" i="1"/>
  <c r="B2753" i="1"/>
  <c r="A2753" i="1"/>
  <c r="L2752" i="1"/>
  <c r="I2752" i="1"/>
  <c r="H2752" i="1"/>
  <c r="G2752" i="1"/>
  <c r="F2752" i="1"/>
  <c r="E2752" i="1"/>
  <c r="D2752" i="1"/>
  <c r="A2752" i="1"/>
  <c r="Q2751" i="1"/>
  <c r="N2751" i="1"/>
  <c r="M2751" i="1"/>
  <c r="P2751" i="1" s="1"/>
  <c r="L2751" i="1"/>
  <c r="I2751" i="1"/>
  <c r="H2751" i="1"/>
  <c r="G2751" i="1"/>
  <c r="F2751" i="1"/>
  <c r="E2751" i="1"/>
  <c r="D2751" i="1"/>
  <c r="C2751" i="1"/>
  <c r="B2751" i="1"/>
  <c r="A2751" i="1"/>
  <c r="Q2750" i="1"/>
  <c r="L2750" i="1"/>
  <c r="I2750" i="1"/>
  <c r="H2750" i="1"/>
  <c r="G2750" i="1"/>
  <c r="F2750" i="1"/>
  <c r="E2750" i="1"/>
  <c r="D2750" i="1"/>
  <c r="A2750" i="1"/>
  <c r="M2750" i="1" s="1"/>
  <c r="L2749" i="1"/>
  <c r="I2749" i="1"/>
  <c r="H2749" i="1"/>
  <c r="G2749" i="1"/>
  <c r="F2749" i="1"/>
  <c r="E2749" i="1"/>
  <c r="D2749" i="1"/>
  <c r="A2749" i="1"/>
  <c r="L2748" i="1"/>
  <c r="I2748" i="1"/>
  <c r="H2748" i="1"/>
  <c r="G2748" i="1"/>
  <c r="F2748" i="1"/>
  <c r="E2748" i="1"/>
  <c r="D2748" i="1"/>
  <c r="A2748" i="1"/>
  <c r="Q2747" i="1"/>
  <c r="N2747" i="1"/>
  <c r="M2747" i="1"/>
  <c r="L2747" i="1"/>
  <c r="I2747" i="1"/>
  <c r="H2747" i="1"/>
  <c r="G2747" i="1"/>
  <c r="F2747" i="1"/>
  <c r="E2747" i="1"/>
  <c r="D2747" i="1"/>
  <c r="C2747" i="1"/>
  <c r="B2747" i="1"/>
  <c r="A2747" i="1"/>
  <c r="Q2746" i="1"/>
  <c r="L2746" i="1"/>
  <c r="I2746" i="1"/>
  <c r="H2746" i="1"/>
  <c r="G2746" i="1"/>
  <c r="F2746" i="1"/>
  <c r="E2746" i="1"/>
  <c r="D2746" i="1"/>
  <c r="A2746" i="1"/>
  <c r="B2746" i="1" s="1"/>
  <c r="Q2745" i="1"/>
  <c r="N2745" i="1"/>
  <c r="L2745" i="1"/>
  <c r="I2745" i="1"/>
  <c r="H2745" i="1"/>
  <c r="G2745" i="1"/>
  <c r="F2745" i="1"/>
  <c r="E2745" i="1"/>
  <c r="D2745" i="1"/>
  <c r="B2745" i="1"/>
  <c r="A2745" i="1"/>
  <c r="N2744" i="1"/>
  <c r="M2744" i="1"/>
  <c r="L2744" i="1"/>
  <c r="I2744" i="1"/>
  <c r="H2744" i="1"/>
  <c r="G2744" i="1"/>
  <c r="F2744" i="1"/>
  <c r="E2744" i="1"/>
  <c r="D2744" i="1"/>
  <c r="C2744" i="1"/>
  <c r="A2744" i="1"/>
  <c r="Q2743" i="1"/>
  <c r="N2743" i="1"/>
  <c r="M2743" i="1"/>
  <c r="L2743" i="1"/>
  <c r="I2743" i="1"/>
  <c r="H2743" i="1"/>
  <c r="G2743" i="1"/>
  <c r="F2743" i="1"/>
  <c r="E2743" i="1"/>
  <c r="D2743" i="1"/>
  <c r="C2743" i="1"/>
  <c r="B2743" i="1"/>
  <c r="A2743" i="1"/>
  <c r="L2742" i="1"/>
  <c r="I2742" i="1"/>
  <c r="H2742" i="1"/>
  <c r="G2742" i="1"/>
  <c r="F2742" i="1"/>
  <c r="E2742" i="1"/>
  <c r="D2742" i="1"/>
  <c r="A2742" i="1"/>
  <c r="N2742" i="1" s="1"/>
  <c r="L2741" i="1"/>
  <c r="I2741" i="1"/>
  <c r="H2741" i="1"/>
  <c r="G2741" i="1"/>
  <c r="F2741" i="1"/>
  <c r="E2741" i="1"/>
  <c r="D2741" i="1"/>
  <c r="A2741" i="1"/>
  <c r="N2741" i="1" s="1"/>
  <c r="N2740" i="1"/>
  <c r="M2740" i="1"/>
  <c r="P2740" i="1" s="1"/>
  <c r="L2740" i="1"/>
  <c r="I2740" i="1"/>
  <c r="H2740" i="1"/>
  <c r="G2740" i="1"/>
  <c r="F2740" i="1"/>
  <c r="E2740" i="1"/>
  <c r="D2740" i="1"/>
  <c r="C2740" i="1"/>
  <c r="A2740" i="1"/>
  <c r="Q2739" i="1"/>
  <c r="N2739" i="1"/>
  <c r="M2739" i="1"/>
  <c r="L2739" i="1"/>
  <c r="I2739" i="1"/>
  <c r="H2739" i="1"/>
  <c r="G2739" i="1"/>
  <c r="F2739" i="1"/>
  <c r="E2739" i="1"/>
  <c r="D2739" i="1"/>
  <c r="C2739" i="1"/>
  <c r="B2739" i="1"/>
  <c r="A2739" i="1"/>
  <c r="M2738" i="1"/>
  <c r="P2738" i="1" s="1"/>
  <c r="L2738" i="1"/>
  <c r="I2738" i="1"/>
  <c r="H2738" i="1"/>
  <c r="G2738" i="1"/>
  <c r="F2738" i="1"/>
  <c r="E2738" i="1"/>
  <c r="D2738" i="1"/>
  <c r="C2738" i="1"/>
  <c r="B2738" i="1"/>
  <c r="A2738" i="1"/>
  <c r="N2738" i="1" s="1"/>
  <c r="Q2737" i="1"/>
  <c r="N2737" i="1"/>
  <c r="L2737" i="1"/>
  <c r="I2737" i="1"/>
  <c r="H2737" i="1"/>
  <c r="G2737" i="1"/>
  <c r="F2737" i="1"/>
  <c r="E2737" i="1"/>
  <c r="D2737" i="1"/>
  <c r="B2737" i="1"/>
  <c r="A2737" i="1"/>
  <c r="L2736" i="1"/>
  <c r="I2736" i="1"/>
  <c r="H2736" i="1"/>
  <c r="G2736" i="1"/>
  <c r="F2736" i="1"/>
  <c r="E2736" i="1"/>
  <c r="D2736" i="1"/>
  <c r="A2736" i="1"/>
  <c r="Q2735" i="1"/>
  <c r="N2735" i="1"/>
  <c r="M2735" i="1"/>
  <c r="P2735" i="1" s="1"/>
  <c r="R2735" i="1" s="1"/>
  <c r="L2735" i="1"/>
  <c r="I2735" i="1"/>
  <c r="H2735" i="1"/>
  <c r="G2735" i="1"/>
  <c r="F2735" i="1"/>
  <c r="E2735" i="1"/>
  <c r="D2735" i="1"/>
  <c r="C2735" i="1"/>
  <c r="B2735" i="1"/>
  <c r="A2735" i="1"/>
  <c r="Q2734" i="1"/>
  <c r="L2734" i="1"/>
  <c r="I2734" i="1"/>
  <c r="H2734" i="1"/>
  <c r="G2734" i="1"/>
  <c r="F2734" i="1"/>
  <c r="E2734" i="1"/>
  <c r="D2734" i="1"/>
  <c r="A2734" i="1"/>
  <c r="M2734" i="1" s="1"/>
  <c r="Q2733" i="1"/>
  <c r="L2733" i="1"/>
  <c r="I2733" i="1"/>
  <c r="H2733" i="1"/>
  <c r="G2733" i="1"/>
  <c r="F2733" i="1"/>
  <c r="E2733" i="1"/>
  <c r="D2733" i="1"/>
  <c r="A2733" i="1"/>
  <c r="N2732" i="1"/>
  <c r="M2732" i="1"/>
  <c r="P2732" i="1" s="1"/>
  <c r="L2732" i="1"/>
  <c r="I2732" i="1"/>
  <c r="H2732" i="1"/>
  <c r="G2732" i="1"/>
  <c r="F2732" i="1"/>
  <c r="E2732" i="1"/>
  <c r="D2732" i="1"/>
  <c r="C2732" i="1"/>
  <c r="A2732" i="1"/>
  <c r="Q2731" i="1"/>
  <c r="N2731" i="1"/>
  <c r="M2731" i="1"/>
  <c r="L2731" i="1"/>
  <c r="I2731" i="1"/>
  <c r="H2731" i="1"/>
  <c r="G2731" i="1"/>
  <c r="F2731" i="1"/>
  <c r="E2731" i="1"/>
  <c r="D2731" i="1"/>
  <c r="C2731" i="1"/>
  <c r="B2731" i="1"/>
  <c r="A2731" i="1"/>
  <c r="M2730" i="1"/>
  <c r="P2730" i="1" s="1"/>
  <c r="L2730" i="1"/>
  <c r="I2730" i="1"/>
  <c r="H2730" i="1"/>
  <c r="G2730" i="1"/>
  <c r="F2730" i="1"/>
  <c r="E2730" i="1"/>
  <c r="D2730" i="1"/>
  <c r="C2730" i="1"/>
  <c r="B2730" i="1"/>
  <c r="A2730" i="1"/>
  <c r="N2730" i="1" s="1"/>
  <c r="N2729" i="1"/>
  <c r="L2729" i="1"/>
  <c r="I2729" i="1"/>
  <c r="H2729" i="1"/>
  <c r="G2729" i="1"/>
  <c r="F2729" i="1"/>
  <c r="E2729" i="1"/>
  <c r="D2729" i="1"/>
  <c r="B2729" i="1"/>
  <c r="A2729" i="1"/>
  <c r="N2728" i="1"/>
  <c r="P2728" i="1" s="1"/>
  <c r="M2728" i="1"/>
  <c r="L2728" i="1"/>
  <c r="I2728" i="1"/>
  <c r="H2728" i="1"/>
  <c r="G2728" i="1"/>
  <c r="F2728" i="1"/>
  <c r="E2728" i="1"/>
  <c r="D2728" i="1"/>
  <c r="C2728" i="1"/>
  <c r="A2728" i="1"/>
  <c r="Q2727" i="1"/>
  <c r="N2727" i="1"/>
  <c r="M2727" i="1"/>
  <c r="L2727" i="1"/>
  <c r="I2727" i="1"/>
  <c r="H2727" i="1"/>
  <c r="G2727" i="1"/>
  <c r="F2727" i="1"/>
  <c r="E2727" i="1"/>
  <c r="D2727" i="1"/>
  <c r="C2727" i="1"/>
  <c r="B2727" i="1"/>
  <c r="A2727" i="1"/>
  <c r="M2726" i="1"/>
  <c r="L2726" i="1"/>
  <c r="I2726" i="1"/>
  <c r="H2726" i="1"/>
  <c r="G2726" i="1"/>
  <c r="F2726" i="1"/>
  <c r="E2726" i="1"/>
  <c r="D2726" i="1"/>
  <c r="C2726" i="1"/>
  <c r="B2726" i="1"/>
  <c r="A2726" i="1"/>
  <c r="N2726" i="1" s="1"/>
  <c r="Q2725" i="1"/>
  <c r="N2725" i="1"/>
  <c r="L2725" i="1"/>
  <c r="I2725" i="1"/>
  <c r="H2725" i="1"/>
  <c r="G2725" i="1"/>
  <c r="F2725" i="1"/>
  <c r="E2725" i="1"/>
  <c r="D2725" i="1"/>
  <c r="B2725" i="1"/>
  <c r="A2725" i="1"/>
  <c r="N2724" i="1"/>
  <c r="L2724" i="1"/>
  <c r="I2724" i="1"/>
  <c r="H2724" i="1"/>
  <c r="G2724" i="1"/>
  <c r="F2724" i="1"/>
  <c r="E2724" i="1"/>
  <c r="D2724" i="1"/>
  <c r="A2724" i="1"/>
  <c r="Q2723" i="1"/>
  <c r="N2723" i="1"/>
  <c r="M2723" i="1"/>
  <c r="L2723" i="1"/>
  <c r="I2723" i="1"/>
  <c r="H2723" i="1"/>
  <c r="G2723" i="1"/>
  <c r="F2723" i="1"/>
  <c r="E2723" i="1"/>
  <c r="D2723" i="1"/>
  <c r="C2723" i="1"/>
  <c r="B2723" i="1"/>
  <c r="A2723" i="1"/>
  <c r="M2722" i="1"/>
  <c r="P2722" i="1" s="1"/>
  <c r="L2722" i="1"/>
  <c r="I2722" i="1"/>
  <c r="H2722" i="1"/>
  <c r="G2722" i="1"/>
  <c r="F2722" i="1"/>
  <c r="E2722" i="1"/>
  <c r="D2722" i="1"/>
  <c r="C2722" i="1"/>
  <c r="A2722" i="1"/>
  <c r="N2722" i="1" s="1"/>
  <c r="Q2721" i="1"/>
  <c r="L2721" i="1"/>
  <c r="I2721" i="1"/>
  <c r="H2721" i="1"/>
  <c r="G2721" i="1"/>
  <c r="F2721" i="1"/>
  <c r="E2721" i="1"/>
  <c r="D2721" i="1"/>
  <c r="A2721" i="1"/>
  <c r="L2720" i="1"/>
  <c r="I2720" i="1"/>
  <c r="H2720" i="1"/>
  <c r="G2720" i="1"/>
  <c r="F2720" i="1"/>
  <c r="E2720" i="1"/>
  <c r="D2720" i="1"/>
  <c r="A2720" i="1"/>
  <c r="Q2719" i="1"/>
  <c r="N2719" i="1"/>
  <c r="M2719" i="1"/>
  <c r="L2719" i="1"/>
  <c r="I2719" i="1"/>
  <c r="H2719" i="1"/>
  <c r="G2719" i="1"/>
  <c r="F2719" i="1"/>
  <c r="E2719" i="1"/>
  <c r="D2719" i="1"/>
  <c r="C2719" i="1"/>
  <c r="B2719" i="1"/>
  <c r="A2719" i="1"/>
  <c r="L2718" i="1"/>
  <c r="I2718" i="1"/>
  <c r="H2718" i="1"/>
  <c r="G2718" i="1"/>
  <c r="F2718" i="1"/>
  <c r="E2718" i="1"/>
  <c r="D2718" i="1"/>
  <c r="B2718" i="1"/>
  <c r="A2718" i="1"/>
  <c r="N2718" i="1" s="1"/>
  <c r="Q2717" i="1"/>
  <c r="L2717" i="1"/>
  <c r="I2717" i="1"/>
  <c r="H2717" i="1"/>
  <c r="G2717" i="1"/>
  <c r="F2717" i="1"/>
  <c r="E2717" i="1"/>
  <c r="D2717" i="1"/>
  <c r="A2717" i="1"/>
  <c r="L2716" i="1"/>
  <c r="I2716" i="1"/>
  <c r="H2716" i="1"/>
  <c r="G2716" i="1"/>
  <c r="F2716" i="1"/>
  <c r="E2716" i="1"/>
  <c r="D2716" i="1"/>
  <c r="A2716" i="1"/>
  <c r="Q2715" i="1"/>
  <c r="N2715" i="1"/>
  <c r="M2715" i="1"/>
  <c r="P2715" i="1" s="1"/>
  <c r="L2715" i="1"/>
  <c r="I2715" i="1"/>
  <c r="H2715" i="1"/>
  <c r="G2715" i="1"/>
  <c r="F2715" i="1"/>
  <c r="E2715" i="1"/>
  <c r="D2715" i="1"/>
  <c r="C2715" i="1"/>
  <c r="B2715" i="1"/>
  <c r="A2715" i="1"/>
  <c r="L2714" i="1"/>
  <c r="I2714" i="1"/>
  <c r="H2714" i="1"/>
  <c r="G2714" i="1"/>
  <c r="F2714" i="1"/>
  <c r="E2714" i="1"/>
  <c r="D2714" i="1"/>
  <c r="A2714" i="1"/>
  <c r="N2714" i="1" s="1"/>
  <c r="L2713" i="1"/>
  <c r="I2713" i="1"/>
  <c r="H2713" i="1"/>
  <c r="G2713" i="1"/>
  <c r="F2713" i="1"/>
  <c r="E2713" i="1"/>
  <c r="D2713" i="1"/>
  <c r="A2713" i="1"/>
  <c r="N2712" i="1"/>
  <c r="M2712" i="1"/>
  <c r="P2712" i="1" s="1"/>
  <c r="L2712" i="1"/>
  <c r="I2712" i="1"/>
  <c r="H2712" i="1"/>
  <c r="G2712" i="1"/>
  <c r="F2712" i="1"/>
  <c r="E2712" i="1"/>
  <c r="D2712" i="1"/>
  <c r="C2712" i="1"/>
  <c r="A2712" i="1"/>
  <c r="Q2711" i="1"/>
  <c r="N2711" i="1"/>
  <c r="M2711" i="1"/>
  <c r="L2711" i="1"/>
  <c r="I2711" i="1"/>
  <c r="H2711" i="1"/>
  <c r="G2711" i="1"/>
  <c r="F2711" i="1"/>
  <c r="E2711" i="1"/>
  <c r="D2711" i="1"/>
  <c r="C2711" i="1"/>
  <c r="B2711" i="1"/>
  <c r="A2711" i="1"/>
  <c r="M2710" i="1"/>
  <c r="P2710" i="1" s="1"/>
  <c r="L2710" i="1"/>
  <c r="I2710" i="1"/>
  <c r="H2710" i="1"/>
  <c r="G2710" i="1"/>
  <c r="F2710" i="1"/>
  <c r="E2710" i="1"/>
  <c r="D2710" i="1"/>
  <c r="C2710" i="1"/>
  <c r="B2710" i="1"/>
  <c r="A2710" i="1"/>
  <c r="N2710" i="1" s="1"/>
  <c r="Q2709" i="1"/>
  <c r="N2709" i="1"/>
  <c r="L2709" i="1"/>
  <c r="I2709" i="1"/>
  <c r="H2709" i="1"/>
  <c r="G2709" i="1"/>
  <c r="F2709" i="1"/>
  <c r="E2709" i="1"/>
  <c r="D2709" i="1"/>
  <c r="B2709" i="1"/>
  <c r="A2709" i="1"/>
  <c r="N2708" i="1"/>
  <c r="L2708" i="1"/>
  <c r="I2708" i="1"/>
  <c r="H2708" i="1"/>
  <c r="G2708" i="1"/>
  <c r="F2708" i="1"/>
  <c r="E2708" i="1"/>
  <c r="D2708" i="1"/>
  <c r="A2708" i="1"/>
  <c r="Q2707" i="1"/>
  <c r="R2707" i="1" s="1"/>
  <c r="N2707" i="1"/>
  <c r="M2707" i="1"/>
  <c r="P2707" i="1" s="1"/>
  <c r="L2707" i="1"/>
  <c r="I2707" i="1"/>
  <c r="H2707" i="1"/>
  <c r="G2707" i="1"/>
  <c r="F2707" i="1"/>
  <c r="E2707" i="1"/>
  <c r="D2707" i="1"/>
  <c r="C2707" i="1"/>
  <c r="B2707" i="1"/>
  <c r="A2707" i="1"/>
  <c r="M2706" i="1"/>
  <c r="L2706" i="1"/>
  <c r="I2706" i="1"/>
  <c r="H2706" i="1"/>
  <c r="G2706" i="1"/>
  <c r="F2706" i="1"/>
  <c r="E2706" i="1"/>
  <c r="D2706" i="1"/>
  <c r="C2706" i="1"/>
  <c r="A2706" i="1"/>
  <c r="N2706" i="1" s="1"/>
  <c r="Q2705" i="1"/>
  <c r="L2705" i="1"/>
  <c r="I2705" i="1"/>
  <c r="H2705" i="1"/>
  <c r="G2705" i="1"/>
  <c r="F2705" i="1"/>
  <c r="E2705" i="1"/>
  <c r="D2705" i="1"/>
  <c r="A2705" i="1"/>
  <c r="L2704" i="1"/>
  <c r="I2704" i="1"/>
  <c r="H2704" i="1"/>
  <c r="G2704" i="1"/>
  <c r="F2704" i="1"/>
  <c r="E2704" i="1"/>
  <c r="D2704" i="1"/>
  <c r="A2704" i="1"/>
  <c r="Q2703" i="1"/>
  <c r="N2703" i="1"/>
  <c r="M2703" i="1"/>
  <c r="L2703" i="1"/>
  <c r="I2703" i="1"/>
  <c r="H2703" i="1"/>
  <c r="G2703" i="1"/>
  <c r="F2703" i="1"/>
  <c r="E2703" i="1"/>
  <c r="D2703" i="1"/>
  <c r="C2703" i="1"/>
  <c r="B2703" i="1"/>
  <c r="A2703" i="1"/>
  <c r="L2702" i="1"/>
  <c r="I2702" i="1"/>
  <c r="H2702" i="1"/>
  <c r="G2702" i="1"/>
  <c r="F2702" i="1"/>
  <c r="E2702" i="1"/>
  <c r="D2702" i="1"/>
  <c r="A2702" i="1"/>
  <c r="N2702" i="1" s="1"/>
  <c r="Q2701" i="1"/>
  <c r="L2701" i="1"/>
  <c r="I2701" i="1"/>
  <c r="H2701" i="1"/>
  <c r="G2701" i="1"/>
  <c r="F2701" i="1"/>
  <c r="E2701" i="1"/>
  <c r="D2701" i="1"/>
  <c r="A2701" i="1"/>
  <c r="L2700" i="1"/>
  <c r="I2700" i="1"/>
  <c r="H2700" i="1"/>
  <c r="G2700" i="1"/>
  <c r="F2700" i="1"/>
  <c r="E2700" i="1"/>
  <c r="D2700" i="1"/>
  <c r="A2700" i="1"/>
  <c r="Q2699" i="1"/>
  <c r="N2699" i="1"/>
  <c r="M2699" i="1"/>
  <c r="L2699" i="1"/>
  <c r="I2699" i="1"/>
  <c r="H2699" i="1"/>
  <c r="G2699" i="1"/>
  <c r="F2699" i="1"/>
  <c r="E2699" i="1"/>
  <c r="D2699" i="1"/>
  <c r="C2699" i="1"/>
  <c r="B2699" i="1"/>
  <c r="A2699" i="1"/>
  <c r="L2698" i="1"/>
  <c r="I2698" i="1"/>
  <c r="H2698" i="1"/>
  <c r="G2698" i="1"/>
  <c r="F2698" i="1"/>
  <c r="E2698" i="1"/>
  <c r="D2698" i="1"/>
  <c r="A2698" i="1"/>
  <c r="N2698" i="1" s="1"/>
  <c r="L2697" i="1"/>
  <c r="I2697" i="1"/>
  <c r="H2697" i="1"/>
  <c r="G2697" i="1"/>
  <c r="F2697" i="1"/>
  <c r="E2697" i="1"/>
  <c r="D2697" i="1"/>
  <c r="A2697" i="1"/>
  <c r="N2696" i="1"/>
  <c r="M2696" i="1"/>
  <c r="L2696" i="1"/>
  <c r="I2696" i="1"/>
  <c r="H2696" i="1"/>
  <c r="G2696" i="1"/>
  <c r="F2696" i="1"/>
  <c r="E2696" i="1"/>
  <c r="D2696" i="1"/>
  <c r="C2696" i="1"/>
  <c r="A2696" i="1"/>
  <c r="Q2695" i="1"/>
  <c r="N2695" i="1"/>
  <c r="M2695" i="1"/>
  <c r="L2695" i="1"/>
  <c r="I2695" i="1"/>
  <c r="H2695" i="1"/>
  <c r="G2695" i="1"/>
  <c r="F2695" i="1"/>
  <c r="E2695" i="1"/>
  <c r="D2695" i="1"/>
  <c r="C2695" i="1"/>
  <c r="B2695" i="1"/>
  <c r="A2695" i="1"/>
  <c r="M2694" i="1"/>
  <c r="P2694" i="1" s="1"/>
  <c r="L2694" i="1"/>
  <c r="I2694" i="1"/>
  <c r="H2694" i="1"/>
  <c r="G2694" i="1"/>
  <c r="F2694" i="1"/>
  <c r="E2694" i="1"/>
  <c r="D2694" i="1"/>
  <c r="C2694" i="1"/>
  <c r="B2694" i="1"/>
  <c r="A2694" i="1"/>
  <c r="N2694" i="1" s="1"/>
  <c r="Q2693" i="1"/>
  <c r="N2693" i="1"/>
  <c r="L2693" i="1"/>
  <c r="I2693" i="1"/>
  <c r="H2693" i="1"/>
  <c r="G2693" i="1"/>
  <c r="F2693" i="1"/>
  <c r="E2693" i="1"/>
  <c r="D2693" i="1"/>
  <c r="B2693" i="1"/>
  <c r="A2693" i="1"/>
  <c r="N2692" i="1"/>
  <c r="L2692" i="1"/>
  <c r="I2692" i="1"/>
  <c r="H2692" i="1"/>
  <c r="G2692" i="1"/>
  <c r="F2692" i="1"/>
  <c r="E2692" i="1"/>
  <c r="D2692" i="1"/>
  <c r="A2692" i="1"/>
  <c r="Q2691" i="1"/>
  <c r="N2691" i="1"/>
  <c r="M2691" i="1"/>
  <c r="L2691" i="1"/>
  <c r="I2691" i="1"/>
  <c r="H2691" i="1"/>
  <c r="G2691" i="1"/>
  <c r="F2691" i="1"/>
  <c r="E2691" i="1"/>
  <c r="D2691" i="1"/>
  <c r="C2691" i="1"/>
  <c r="B2691" i="1"/>
  <c r="A2691" i="1"/>
  <c r="M2690" i="1"/>
  <c r="P2690" i="1" s="1"/>
  <c r="L2690" i="1"/>
  <c r="I2690" i="1"/>
  <c r="H2690" i="1"/>
  <c r="G2690" i="1"/>
  <c r="F2690" i="1"/>
  <c r="E2690" i="1"/>
  <c r="D2690" i="1"/>
  <c r="C2690" i="1"/>
  <c r="A2690" i="1"/>
  <c r="N2690" i="1" s="1"/>
  <c r="Q2689" i="1"/>
  <c r="L2689" i="1"/>
  <c r="I2689" i="1"/>
  <c r="H2689" i="1"/>
  <c r="G2689" i="1"/>
  <c r="F2689" i="1"/>
  <c r="E2689" i="1"/>
  <c r="D2689" i="1"/>
  <c r="A2689" i="1"/>
  <c r="L2688" i="1"/>
  <c r="I2688" i="1"/>
  <c r="H2688" i="1"/>
  <c r="G2688" i="1"/>
  <c r="F2688" i="1"/>
  <c r="E2688" i="1"/>
  <c r="D2688" i="1"/>
  <c r="A2688" i="1"/>
  <c r="Q2687" i="1"/>
  <c r="N2687" i="1"/>
  <c r="M2687" i="1"/>
  <c r="P2687" i="1" s="1"/>
  <c r="R2687" i="1" s="1"/>
  <c r="L2687" i="1"/>
  <c r="I2687" i="1"/>
  <c r="H2687" i="1"/>
  <c r="G2687" i="1"/>
  <c r="F2687" i="1"/>
  <c r="E2687" i="1"/>
  <c r="D2687" i="1"/>
  <c r="C2687" i="1"/>
  <c r="B2687" i="1"/>
  <c r="A2687" i="1"/>
  <c r="L2686" i="1"/>
  <c r="I2686" i="1"/>
  <c r="H2686" i="1"/>
  <c r="G2686" i="1"/>
  <c r="F2686" i="1"/>
  <c r="E2686" i="1"/>
  <c r="D2686" i="1"/>
  <c r="A2686" i="1"/>
  <c r="N2686" i="1" s="1"/>
  <c r="Q2685" i="1"/>
  <c r="L2685" i="1"/>
  <c r="I2685" i="1"/>
  <c r="H2685" i="1"/>
  <c r="G2685" i="1"/>
  <c r="F2685" i="1"/>
  <c r="E2685" i="1"/>
  <c r="D2685" i="1"/>
  <c r="A2685" i="1"/>
  <c r="L2684" i="1"/>
  <c r="I2684" i="1"/>
  <c r="H2684" i="1"/>
  <c r="G2684" i="1"/>
  <c r="F2684" i="1"/>
  <c r="E2684" i="1"/>
  <c r="D2684" i="1"/>
  <c r="A2684" i="1"/>
  <c r="Q2683" i="1"/>
  <c r="N2683" i="1"/>
  <c r="M2683" i="1"/>
  <c r="P2683" i="1" s="1"/>
  <c r="R2683" i="1" s="1"/>
  <c r="L2683" i="1"/>
  <c r="I2683" i="1"/>
  <c r="H2683" i="1"/>
  <c r="G2683" i="1"/>
  <c r="F2683" i="1"/>
  <c r="E2683" i="1"/>
  <c r="D2683" i="1"/>
  <c r="C2683" i="1"/>
  <c r="B2683" i="1"/>
  <c r="A2683" i="1"/>
  <c r="L2682" i="1"/>
  <c r="I2682" i="1"/>
  <c r="H2682" i="1"/>
  <c r="G2682" i="1"/>
  <c r="F2682" i="1"/>
  <c r="E2682" i="1"/>
  <c r="D2682" i="1"/>
  <c r="A2682" i="1"/>
  <c r="L2681" i="1"/>
  <c r="I2681" i="1"/>
  <c r="H2681" i="1"/>
  <c r="G2681" i="1"/>
  <c r="F2681" i="1"/>
  <c r="E2681" i="1"/>
  <c r="D2681" i="1"/>
  <c r="A2681" i="1"/>
  <c r="N2680" i="1"/>
  <c r="M2680" i="1"/>
  <c r="P2680" i="1" s="1"/>
  <c r="L2680" i="1"/>
  <c r="I2680" i="1"/>
  <c r="H2680" i="1"/>
  <c r="G2680" i="1"/>
  <c r="F2680" i="1"/>
  <c r="E2680" i="1"/>
  <c r="D2680" i="1"/>
  <c r="C2680" i="1"/>
  <c r="A2680" i="1"/>
  <c r="Q2679" i="1"/>
  <c r="N2679" i="1"/>
  <c r="M2679" i="1"/>
  <c r="L2679" i="1"/>
  <c r="I2679" i="1"/>
  <c r="H2679" i="1"/>
  <c r="G2679" i="1"/>
  <c r="F2679" i="1"/>
  <c r="E2679" i="1"/>
  <c r="D2679" i="1"/>
  <c r="C2679" i="1"/>
  <c r="B2679" i="1"/>
  <c r="A2679" i="1"/>
  <c r="M2678" i="1"/>
  <c r="L2678" i="1"/>
  <c r="I2678" i="1"/>
  <c r="H2678" i="1"/>
  <c r="G2678" i="1"/>
  <c r="F2678" i="1"/>
  <c r="E2678" i="1"/>
  <c r="D2678" i="1"/>
  <c r="C2678" i="1"/>
  <c r="B2678" i="1"/>
  <c r="A2678" i="1"/>
  <c r="N2678" i="1" s="1"/>
  <c r="Q2677" i="1"/>
  <c r="N2677" i="1"/>
  <c r="L2677" i="1"/>
  <c r="I2677" i="1"/>
  <c r="H2677" i="1"/>
  <c r="G2677" i="1"/>
  <c r="F2677" i="1"/>
  <c r="E2677" i="1"/>
  <c r="D2677" i="1"/>
  <c r="B2677" i="1"/>
  <c r="A2677" i="1"/>
  <c r="N2676" i="1"/>
  <c r="L2676" i="1"/>
  <c r="I2676" i="1"/>
  <c r="H2676" i="1"/>
  <c r="G2676" i="1"/>
  <c r="F2676" i="1"/>
  <c r="E2676" i="1"/>
  <c r="D2676" i="1"/>
  <c r="A2676" i="1"/>
  <c r="Q2675" i="1"/>
  <c r="N2675" i="1"/>
  <c r="M2675" i="1"/>
  <c r="P2675" i="1" s="1"/>
  <c r="L2675" i="1"/>
  <c r="I2675" i="1"/>
  <c r="H2675" i="1"/>
  <c r="G2675" i="1"/>
  <c r="F2675" i="1"/>
  <c r="E2675" i="1"/>
  <c r="D2675" i="1"/>
  <c r="C2675" i="1"/>
  <c r="B2675" i="1"/>
  <c r="A2675" i="1"/>
  <c r="M2674" i="1"/>
  <c r="L2674" i="1"/>
  <c r="I2674" i="1"/>
  <c r="H2674" i="1"/>
  <c r="G2674" i="1"/>
  <c r="F2674" i="1"/>
  <c r="E2674" i="1"/>
  <c r="D2674" i="1"/>
  <c r="C2674" i="1"/>
  <c r="A2674" i="1"/>
  <c r="N2674" i="1" s="1"/>
  <c r="Q2673" i="1"/>
  <c r="L2673" i="1"/>
  <c r="I2673" i="1"/>
  <c r="H2673" i="1"/>
  <c r="G2673" i="1"/>
  <c r="F2673" i="1"/>
  <c r="E2673" i="1"/>
  <c r="D2673" i="1"/>
  <c r="A2673" i="1"/>
  <c r="L2672" i="1"/>
  <c r="I2672" i="1"/>
  <c r="H2672" i="1"/>
  <c r="G2672" i="1"/>
  <c r="F2672" i="1"/>
  <c r="E2672" i="1"/>
  <c r="D2672" i="1"/>
  <c r="A2672" i="1"/>
  <c r="Q2671" i="1"/>
  <c r="N2671" i="1"/>
  <c r="M2671" i="1"/>
  <c r="L2671" i="1"/>
  <c r="I2671" i="1"/>
  <c r="H2671" i="1"/>
  <c r="G2671" i="1"/>
  <c r="F2671" i="1"/>
  <c r="E2671" i="1"/>
  <c r="D2671" i="1"/>
  <c r="C2671" i="1"/>
  <c r="B2671" i="1"/>
  <c r="A2671" i="1"/>
  <c r="L2670" i="1"/>
  <c r="I2670" i="1"/>
  <c r="H2670" i="1"/>
  <c r="G2670" i="1"/>
  <c r="F2670" i="1"/>
  <c r="E2670" i="1"/>
  <c r="D2670" i="1"/>
  <c r="A2670" i="1"/>
  <c r="N2670" i="1" s="1"/>
  <c r="L2669" i="1"/>
  <c r="I2669" i="1"/>
  <c r="H2669" i="1"/>
  <c r="G2669" i="1"/>
  <c r="F2669" i="1"/>
  <c r="E2669" i="1"/>
  <c r="D2669" i="1"/>
  <c r="A2669" i="1"/>
  <c r="L2668" i="1"/>
  <c r="I2668" i="1"/>
  <c r="H2668" i="1"/>
  <c r="G2668" i="1"/>
  <c r="F2668" i="1"/>
  <c r="E2668" i="1"/>
  <c r="D2668" i="1"/>
  <c r="A2668" i="1"/>
  <c r="Q2667" i="1"/>
  <c r="N2667" i="1"/>
  <c r="M2667" i="1"/>
  <c r="L2667" i="1"/>
  <c r="I2667" i="1"/>
  <c r="H2667" i="1"/>
  <c r="G2667" i="1"/>
  <c r="F2667" i="1"/>
  <c r="E2667" i="1"/>
  <c r="D2667" i="1"/>
  <c r="C2667" i="1"/>
  <c r="B2667" i="1"/>
  <c r="A2667" i="1"/>
  <c r="L2666" i="1"/>
  <c r="I2666" i="1"/>
  <c r="H2666" i="1"/>
  <c r="G2666" i="1"/>
  <c r="F2666" i="1"/>
  <c r="E2666" i="1"/>
  <c r="D2666" i="1"/>
  <c r="A2666" i="1"/>
  <c r="N2665" i="1"/>
  <c r="L2665" i="1"/>
  <c r="I2665" i="1"/>
  <c r="H2665" i="1"/>
  <c r="G2665" i="1"/>
  <c r="F2665" i="1"/>
  <c r="E2665" i="1"/>
  <c r="D2665" i="1"/>
  <c r="B2665" i="1"/>
  <c r="A2665" i="1"/>
  <c r="N2664" i="1"/>
  <c r="M2664" i="1"/>
  <c r="P2664" i="1" s="1"/>
  <c r="L2664" i="1"/>
  <c r="I2664" i="1"/>
  <c r="H2664" i="1"/>
  <c r="G2664" i="1"/>
  <c r="F2664" i="1"/>
  <c r="E2664" i="1"/>
  <c r="D2664" i="1"/>
  <c r="C2664" i="1"/>
  <c r="A2664" i="1"/>
  <c r="Q2663" i="1"/>
  <c r="N2663" i="1"/>
  <c r="M2663" i="1"/>
  <c r="L2663" i="1"/>
  <c r="I2663" i="1"/>
  <c r="H2663" i="1"/>
  <c r="G2663" i="1"/>
  <c r="F2663" i="1"/>
  <c r="E2663" i="1"/>
  <c r="D2663" i="1"/>
  <c r="C2663" i="1"/>
  <c r="B2663" i="1"/>
  <c r="A2663" i="1"/>
  <c r="M2662" i="1"/>
  <c r="L2662" i="1"/>
  <c r="I2662" i="1"/>
  <c r="H2662" i="1"/>
  <c r="G2662" i="1"/>
  <c r="F2662" i="1"/>
  <c r="E2662" i="1"/>
  <c r="D2662" i="1"/>
  <c r="C2662" i="1"/>
  <c r="B2662" i="1"/>
  <c r="A2662" i="1"/>
  <c r="N2662" i="1" s="1"/>
  <c r="Q2661" i="1"/>
  <c r="N2661" i="1"/>
  <c r="L2661" i="1"/>
  <c r="I2661" i="1"/>
  <c r="H2661" i="1"/>
  <c r="G2661" i="1"/>
  <c r="F2661" i="1"/>
  <c r="E2661" i="1"/>
  <c r="D2661" i="1"/>
  <c r="B2661" i="1"/>
  <c r="A2661" i="1"/>
  <c r="N2660" i="1"/>
  <c r="L2660" i="1"/>
  <c r="I2660" i="1"/>
  <c r="H2660" i="1"/>
  <c r="G2660" i="1"/>
  <c r="F2660" i="1"/>
  <c r="E2660" i="1"/>
  <c r="D2660" i="1"/>
  <c r="A2660" i="1"/>
  <c r="Q2659" i="1"/>
  <c r="N2659" i="1"/>
  <c r="M2659" i="1"/>
  <c r="L2659" i="1"/>
  <c r="I2659" i="1"/>
  <c r="H2659" i="1"/>
  <c r="G2659" i="1"/>
  <c r="F2659" i="1"/>
  <c r="E2659" i="1"/>
  <c r="D2659" i="1"/>
  <c r="C2659" i="1"/>
  <c r="B2659" i="1"/>
  <c r="A2659" i="1"/>
  <c r="M2658" i="1"/>
  <c r="P2658" i="1" s="1"/>
  <c r="L2658" i="1"/>
  <c r="I2658" i="1"/>
  <c r="H2658" i="1"/>
  <c r="G2658" i="1"/>
  <c r="F2658" i="1"/>
  <c r="E2658" i="1"/>
  <c r="D2658" i="1"/>
  <c r="C2658" i="1"/>
  <c r="A2658" i="1"/>
  <c r="N2658" i="1" s="1"/>
  <c r="Q2657" i="1"/>
  <c r="L2657" i="1"/>
  <c r="I2657" i="1"/>
  <c r="H2657" i="1"/>
  <c r="G2657" i="1"/>
  <c r="F2657" i="1"/>
  <c r="E2657" i="1"/>
  <c r="D2657" i="1"/>
  <c r="A2657" i="1"/>
  <c r="L2656" i="1"/>
  <c r="I2656" i="1"/>
  <c r="H2656" i="1"/>
  <c r="G2656" i="1"/>
  <c r="F2656" i="1"/>
  <c r="E2656" i="1"/>
  <c r="D2656" i="1"/>
  <c r="A2656" i="1"/>
  <c r="Q2655" i="1"/>
  <c r="N2655" i="1"/>
  <c r="M2655" i="1"/>
  <c r="L2655" i="1"/>
  <c r="I2655" i="1"/>
  <c r="H2655" i="1"/>
  <c r="G2655" i="1"/>
  <c r="F2655" i="1"/>
  <c r="E2655" i="1"/>
  <c r="D2655" i="1"/>
  <c r="C2655" i="1"/>
  <c r="B2655" i="1"/>
  <c r="A2655" i="1"/>
  <c r="Q2654" i="1"/>
  <c r="L2654" i="1"/>
  <c r="I2654" i="1"/>
  <c r="H2654" i="1"/>
  <c r="G2654" i="1"/>
  <c r="F2654" i="1"/>
  <c r="E2654" i="1"/>
  <c r="D2654" i="1"/>
  <c r="A2654" i="1"/>
  <c r="L2653" i="1"/>
  <c r="I2653" i="1"/>
  <c r="H2653" i="1"/>
  <c r="G2653" i="1"/>
  <c r="F2653" i="1"/>
  <c r="E2653" i="1"/>
  <c r="D2653" i="1"/>
  <c r="A2653" i="1"/>
  <c r="M2652" i="1"/>
  <c r="L2652" i="1"/>
  <c r="I2652" i="1"/>
  <c r="H2652" i="1"/>
  <c r="G2652" i="1"/>
  <c r="F2652" i="1"/>
  <c r="E2652" i="1"/>
  <c r="D2652" i="1"/>
  <c r="C2652" i="1"/>
  <c r="A2652" i="1"/>
  <c r="Q2651" i="1"/>
  <c r="N2651" i="1"/>
  <c r="M2651" i="1"/>
  <c r="L2651" i="1"/>
  <c r="I2651" i="1"/>
  <c r="H2651" i="1"/>
  <c r="G2651" i="1"/>
  <c r="F2651" i="1"/>
  <c r="E2651" i="1"/>
  <c r="D2651" i="1"/>
  <c r="C2651" i="1"/>
  <c r="B2651" i="1"/>
  <c r="A2651" i="1"/>
  <c r="Q2650" i="1"/>
  <c r="L2650" i="1"/>
  <c r="I2650" i="1"/>
  <c r="H2650" i="1"/>
  <c r="G2650" i="1"/>
  <c r="F2650" i="1"/>
  <c r="E2650" i="1"/>
  <c r="D2650" i="1"/>
  <c r="B2650" i="1"/>
  <c r="A2650" i="1"/>
  <c r="L2649" i="1"/>
  <c r="I2649" i="1"/>
  <c r="H2649" i="1"/>
  <c r="G2649" i="1"/>
  <c r="F2649" i="1"/>
  <c r="E2649" i="1"/>
  <c r="D2649" i="1"/>
  <c r="A2649" i="1"/>
  <c r="N2649" i="1" s="1"/>
  <c r="N2648" i="1"/>
  <c r="M2648" i="1"/>
  <c r="L2648" i="1"/>
  <c r="I2648" i="1"/>
  <c r="H2648" i="1"/>
  <c r="G2648" i="1"/>
  <c r="F2648" i="1"/>
  <c r="E2648" i="1"/>
  <c r="D2648" i="1"/>
  <c r="C2648" i="1"/>
  <c r="A2648" i="1"/>
  <c r="Q2647" i="1"/>
  <c r="N2647" i="1"/>
  <c r="M2647" i="1"/>
  <c r="L2647" i="1"/>
  <c r="I2647" i="1"/>
  <c r="H2647" i="1"/>
  <c r="G2647" i="1"/>
  <c r="F2647" i="1"/>
  <c r="E2647" i="1"/>
  <c r="D2647" i="1"/>
  <c r="C2647" i="1"/>
  <c r="B2647" i="1"/>
  <c r="A2647" i="1"/>
  <c r="M2646" i="1"/>
  <c r="L2646" i="1"/>
  <c r="I2646" i="1"/>
  <c r="H2646" i="1"/>
  <c r="G2646" i="1"/>
  <c r="F2646" i="1"/>
  <c r="E2646" i="1"/>
  <c r="D2646" i="1"/>
  <c r="C2646" i="1"/>
  <c r="B2646" i="1"/>
  <c r="A2646" i="1"/>
  <c r="N2646" i="1" s="1"/>
  <c r="Q2645" i="1"/>
  <c r="N2645" i="1"/>
  <c r="L2645" i="1"/>
  <c r="I2645" i="1"/>
  <c r="H2645" i="1"/>
  <c r="G2645" i="1"/>
  <c r="F2645" i="1"/>
  <c r="E2645" i="1"/>
  <c r="D2645" i="1"/>
  <c r="B2645" i="1"/>
  <c r="A2645" i="1"/>
  <c r="N2644" i="1"/>
  <c r="L2644" i="1"/>
  <c r="I2644" i="1"/>
  <c r="H2644" i="1"/>
  <c r="G2644" i="1"/>
  <c r="F2644" i="1"/>
  <c r="E2644" i="1"/>
  <c r="D2644" i="1"/>
  <c r="A2644" i="1"/>
  <c r="Q2643" i="1"/>
  <c r="N2643" i="1"/>
  <c r="M2643" i="1"/>
  <c r="L2643" i="1"/>
  <c r="I2643" i="1"/>
  <c r="H2643" i="1"/>
  <c r="G2643" i="1"/>
  <c r="F2643" i="1"/>
  <c r="E2643" i="1"/>
  <c r="D2643" i="1"/>
  <c r="C2643" i="1"/>
  <c r="B2643" i="1"/>
  <c r="A2643" i="1"/>
  <c r="M2642" i="1"/>
  <c r="L2642" i="1"/>
  <c r="I2642" i="1"/>
  <c r="H2642" i="1"/>
  <c r="G2642" i="1"/>
  <c r="F2642" i="1"/>
  <c r="E2642" i="1"/>
  <c r="D2642" i="1"/>
  <c r="C2642" i="1"/>
  <c r="A2642" i="1"/>
  <c r="N2642" i="1" s="1"/>
  <c r="P2642" i="1" s="1"/>
  <c r="L2641" i="1"/>
  <c r="I2641" i="1"/>
  <c r="H2641" i="1"/>
  <c r="G2641" i="1"/>
  <c r="F2641" i="1"/>
  <c r="E2641" i="1"/>
  <c r="D2641" i="1"/>
  <c r="A2641" i="1"/>
  <c r="L2640" i="1"/>
  <c r="I2640" i="1"/>
  <c r="H2640" i="1"/>
  <c r="G2640" i="1"/>
  <c r="F2640" i="1"/>
  <c r="E2640" i="1"/>
  <c r="D2640" i="1"/>
  <c r="A2640" i="1"/>
  <c r="Q2639" i="1"/>
  <c r="N2639" i="1"/>
  <c r="M2639" i="1"/>
  <c r="L2639" i="1"/>
  <c r="I2639" i="1"/>
  <c r="H2639" i="1"/>
  <c r="G2639" i="1"/>
  <c r="F2639" i="1"/>
  <c r="E2639" i="1"/>
  <c r="D2639" i="1"/>
  <c r="C2639" i="1"/>
  <c r="B2639" i="1"/>
  <c r="A2639" i="1"/>
  <c r="Q2638" i="1"/>
  <c r="L2638" i="1"/>
  <c r="I2638" i="1"/>
  <c r="H2638" i="1"/>
  <c r="G2638" i="1"/>
  <c r="F2638" i="1"/>
  <c r="E2638" i="1"/>
  <c r="D2638" i="1"/>
  <c r="B2638" i="1"/>
  <c r="A2638" i="1"/>
  <c r="Q2637" i="1"/>
  <c r="N2637" i="1"/>
  <c r="M2637" i="1"/>
  <c r="L2637" i="1"/>
  <c r="I2637" i="1"/>
  <c r="H2637" i="1"/>
  <c r="G2637" i="1"/>
  <c r="F2637" i="1"/>
  <c r="E2637" i="1"/>
  <c r="D2637" i="1"/>
  <c r="C2637" i="1"/>
  <c r="B2637" i="1"/>
  <c r="A2637" i="1"/>
  <c r="L2636" i="1"/>
  <c r="I2636" i="1"/>
  <c r="H2636" i="1"/>
  <c r="G2636" i="1"/>
  <c r="F2636" i="1"/>
  <c r="E2636" i="1"/>
  <c r="D2636" i="1"/>
  <c r="B2636" i="1"/>
  <c r="A2636" i="1"/>
  <c r="N2636" i="1" s="1"/>
  <c r="N2635" i="1"/>
  <c r="L2635" i="1"/>
  <c r="I2635" i="1"/>
  <c r="H2635" i="1"/>
  <c r="G2635" i="1"/>
  <c r="F2635" i="1"/>
  <c r="E2635" i="1"/>
  <c r="D2635" i="1"/>
  <c r="B2635" i="1"/>
  <c r="A2635" i="1"/>
  <c r="Q2635" i="1" s="1"/>
  <c r="N2634" i="1"/>
  <c r="M2634" i="1"/>
  <c r="L2634" i="1"/>
  <c r="I2634" i="1"/>
  <c r="H2634" i="1"/>
  <c r="G2634" i="1"/>
  <c r="F2634" i="1"/>
  <c r="E2634" i="1"/>
  <c r="D2634" i="1"/>
  <c r="C2634" i="1"/>
  <c r="A2634" i="1"/>
  <c r="Q2633" i="1"/>
  <c r="N2633" i="1"/>
  <c r="M2633" i="1"/>
  <c r="L2633" i="1"/>
  <c r="I2633" i="1"/>
  <c r="H2633" i="1"/>
  <c r="G2633" i="1"/>
  <c r="F2633" i="1"/>
  <c r="E2633" i="1"/>
  <c r="D2633" i="1"/>
  <c r="C2633" i="1"/>
  <c r="B2633" i="1"/>
  <c r="A2633" i="1"/>
  <c r="M2632" i="1"/>
  <c r="P2632" i="1" s="1"/>
  <c r="L2632" i="1"/>
  <c r="I2632" i="1"/>
  <c r="H2632" i="1"/>
  <c r="G2632" i="1"/>
  <c r="F2632" i="1"/>
  <c r="E2632" i="1"/>
  <c r="D2632" i="1"/>
  <c r="C2632" i="1"/>
  <c r="B2632" i="1"/>
  <c r="A2632" i="1"/>
  <c r="N2632" i="1" s="1"/>
  <c r="Q2631" i="1"/>
  <c r="N2631" i="1"/>
  <c r="L2631" i="1"/>
  <c r="I2631" i="1"/>
  <c r="H2631" i="1"/>
  <c r="G2631" i="1"/>
  <c r="F2631" i="1"/>
  <c r="E2631" i="1"/>
  <c r="D2631" i="1"/>
  <c r="B2631" i="1"/>
  <c r="A2631" i="1"/>
  <c r="N2630" i="1"/>
  <c r="L2630" i="1"/>
  <c r="I2630" i="1"/>
  <c r="H2630" i="1"/>
  <c r="G2630" i="1"/>
  <c r="F2630" i="1"/>
  <c r="E2630" i="1"/>
  <c r="D2630" i="1"/>
  <c r="A2630" i="1"/>
  <c r="M2630" i="1" s="1"/>
  <c r="P2630" i="1" s="1"/>
  <c r="Q2629" i="1"/>
  <c r="N2629" i="1"/>
  <c r="M2629" i="1"/>
  <c r="P2629" i="1" s="1"/>
  <c r="R2629" i="1" s="1"/>
  <c r="L2629" i="1"/>
  <c r="I2629" i="1"/>
  <c r="H2629" i="1"/>
  <c r="G2629" i="1"/>
  <c r="F2629" i="1"/>
  <c r="E2629" i="1"/>
  <c r="D2629" i="1"/>
  <c r="C2629" i="1"/>
  <c r="B2629" i="1"/>
  <c r="A2629" i="1"/>
  <c r="M2628" i="1"/>
  <c r="L2628" i="1"/>
  <c r="I2628" i="1"/>
  <c r="H2628" i="1"/>
  <c r="G2628" i="1"/>
  <c r="F2628" i="1"/>
  <c r="E2628" i="1"/>
  <c r="D2628" i="1"/>
  <c r="C2628" i="1"/>
  <c r="A2628" i="1"/>
  <c r="N2628" i="1" s="1"/>
  <c r="Q2627" i="1"/>
  <c r="L2627" i="1"/>
  <c r="I2627" i="1"/>
  <c r="H2627" i="1"/>
  <c r="G2627" i="1"/>
  <c r="F2627" i="1"/>
  <c r="E2627" i="1"/>
  <c r="D2627" i="1"/>
  <c r="A2627" i="1"/>
  <c r="N2627" i="1" s="1"/>
  <c r="L2626" i="1"/>
  <c r="I2626" i="1"/>
  <c r="H2626" i="1"/>
  <c r="G2626" i="1"/>
  <c r="F2626" i="1"/>
  <c r="E2626" i="1"/>
  <c r="D2626" i="1"/>
  <c r="A2626" i="1"/>
  <c r="N2626" i="1" s="1"/>
  <c r="Q2625" i="1"/>
  <c r="N2625" i="1"/>
  <c r="M2625" i="1"/>
  <c r="P2625" i="1" s="1"/>
  <c r="L2625" i="1"/>
  <c r="I2625" i="1"/>
  <c r="H2625" i="1"/>
  <c r="G2625" i="1"/>
  <c r="F2625" i="1"/>
  <c r="E2625" i="1"/>
  <c r="D2625" i="1"/>
  <c r="C2625" i="1"/>
  <c r="B2625" i="1"/>
  <c r="A2625" i="1"/>
  <c r="L2624" i="1"/>
  <c r="I2624" i="1"/>
  <c r="H2624" i="1"/>
  <c r="G2624" i="1"/>
  <c r="F2624" i="1"/>
  <c r="E2624" i="1"/>
  <c r="D2624" i="1"/>
  <c r="A2624" i="1"/>
  <c r="N2624" i="1" s="1"/>
  <c r="L2623" i="1"/>
  <c r="I2623" i="1"/>
  <c r="H2623" i="1"/>
  <c r="G2623" i="1"/>
  <c r="F2623" i="1"/>
  <c r="E2623" i="1"/>
  <c r="D2623" i="1"/>
  <c r="A2623" i="1"/>
  <c r="Q2623" i="1" s="1"/>
  <c r="M2622" i="1"/>
  <c r="L2622" i="1"/>
  <c r="I2622" i="1"/>
  <c r="H2622" i="1"/>
  <c r="G2622" i="1"/>
  <c r="F2622" i="1"/>
  <c r="E2622" i="1"/>
  <c r="D2622" i="1"/>
  <c r="C2622" i="1"/>
  <c r="A2622" i="1"/>
  <c r="Q2621" i="1"/>
  <c r="N2621" i="1"/>
  <c r="M2621" i="1"/>
  <c r="L2621" i="1"/>
  <c r="I2621" i="1"/>
  <c r="H2621" i="1"/>
  <c r="G2621" i="1"/>
  <c r="F2621" i="1"/>
  <c r="E2621" i="1"/>
  <c r="D2621" i="1"/>
  <c r="C2621" i="1"/>
  <c r="B2621" i="1"/>
  <c r="A2621" i="1"/>
  <c r="L2620" i="1"/>
  <c r="I2620" i="1"/>
  <c r="H2620" i="1"/>
  <c r="G2620" i="1"/>
  <c r="F2620" i="1"/>
  <c r="E2620" i="1"/>
  <c r="D2620" i="1"/>
  <c r="B2620" i="1"/>
  <c r="A2620" i="1"/>
  <c r="N2620" i="1" s="1"/>
  <c r="N2619" i="1"/>
  <c r="L2619" i="1"/>
  <c r="I2619" i="1"/>
  <c r="H2619" i="1"/>
  <c r="G2619" i="1"/>
  <c r="F2619" i="1"/>
  <c r="E2619" i="1"/>
  <c r="D2619" i="1"/>
  <c r="B2619" i="1"/>
  <c r="A2619" i="1"/>
  <c r="Q2619" i="1" s="1"/>
  <c r="N2618" i="1"/>
  <c r="M2618" i="1"/>
  <c r="P2618" i="1" s="1"/>
  <c r="L2618" i="1"/>
  <c r="I2618" i="1"/>
  <c r="H2618" i="1"/>
  <c r="G2618" i="1"/>
  <c r="F2618" i="1"/>
  <c r="E2618" i="1"/>
  <c r="D2618" i="1"/>
  <c r="C2618" i="1"/>
  <c r="A2618" i="1"/>
  <c r="Q2617" i="1"/>
  <c r="N2617" i="1"/>
  <c r="M2617" i="1"/>
  <c r="L2617" i="1"/>
  <c r="I2617" i="1"/>
  <c r="H2617" i="1"/>
  <c r="G2617" i="1"/>
  <c r="F2617" i="1"/>
  <c r="E2617" i="1"/>
  <c r="D2617" i="1"/>
  <c r="C2617" i="1"/>
  <c r="B2617" i="1"/>
  <c r="A2617" i="1"/>
  <c r="M2616" i="1"/>
  <c r="L2616" i="1"/>
  <c r="I2616" i="1"/>
  <c r="H2616" i="1"/>
  <c r="G2616" i="1"/>
  <c r="F2616" i="1"/>
  <c r="E2616" i="1"/>
  <c r="D2616" i="1"/>
  <c r="C2616" i="1"/>
  <c r="B2616" i="1"/>
  <c r="A2616" i="1"/>
  <c r="N2616" i="1" s="1"/>
  <c r="Q2615" i="1"/>
  <c r="N2615" i="1"/>
  <c r="L2615" i="1"/>
  <c r="I2615" i="1"/>
  <c r="H2615" i="1"/>
  <c r="G2615" i="1"/>
  <c r="F2615" i="1"/>
  <c r="E2615" i="1"/>
  <c r="D2615" i="1"/>
  <c r="B2615" i="1"/>
  <c r="A2615" i="1"/>
  <c r="N2614" i="1"/>
  <c r="L2614" i="1"/>
  <c r="I2614" i="1"/>
  <c r="H2614" i="1"/>
  <c r="G2614" i="1"/>
  <c r="F2614" i="1"/>
  <c r="E2614" i="1"/>
  <c r="D2614" i="1"/>
  <c r="A2614" i="1"/>
  <c r="M2614" i="1" s="1"/>
  <c r="P2614" i="1" s="1"/>
  <c r="Q2613" i="1"/>
  <c r="N2613" i="1"/>
  <c r="M2613" i="1"/>
  <c r="L2613" i="1"/>
  <c r="I2613" i="1"/>
  <c r="H2613" i="1"/>
  <c r="G2613" i="1"/>
  <c r="F2613" i="1"/>
  <c r="E2613" i="1"/>
  <c r="D2613" i="1"/>
  <c r="C2613" i="1"/>
  <c r="B2613" i="1"/>
  <c r="A2613" i="1"/>
  <c r="M2612" i="1"/>
  <c r="P2612" i="1" s="1"/>
  <c r="L2612" i="1"/>
  <c r="I2612" i="1"/>
  <c r="H2612" i="1"/>
  <c r="G2612" i="1"/>
  <c r="F2612" i="1"/>
  <c r="E2612" i="1"/>
  <c r="D2612" i="1"/>
  <c r="C2612" i="1"/>
  <c r="A2612" i="1"/>
  <c r="N2612" i="1" s="1"/>
  <c r="Q2611" i="1"/>
  <c r="L2611" i="1"/>
  <c r="I2611" i="1"/>
  <c r="H2611" i="1"/>
  <c r="G2611" i="1"/>
  <c r="F2611" i="1"/>
  <c r="E2611" i="1"/>
  <c r="D2611" i="1"/>
  <c r="A2611" i="1"/>
  <c r="N2611" i="1" s="1"/>
  <c r="L2610" i="1"/>
  <c r="I2610" i="1"/>
  <c r="H2610" i="1"/>
  <c r="G2610" i="1"/>
  <c r="F2610" i="1"/>
  <c r="E2610" i="1"/>
  <c r="D2610" i="1"/>
  <c r="A2610" i="1"/>
  <c r="N2610" i="1" s="1"/>
  <c r="Q2609" i="1"/>
  <c r="N2609" i="1"/>
  <c r="M2609" i="1"/>
  <c r="L2609" i="1"/>
  <c r="I2609" i="1"/>
  <c r="H2609" i="1"/>
  <c r="G2609" i="1"/>
  <c r="F2609" i="1"/>
  <c r="E2609" i="1"/>
  <c r="D2609" i="1"/>
  <c r="C2609" i="1"/>
  <c r="B2609" i="1"/>
  <c r="A2609" i="1"/>
  <c r="L2608" i="1"/>
  <c r="I2608" i="1"/>
  <c r="H2608" i="1"/>
  <c r="G2608" i="1"/>
  <c r="F2608" i="1"/>
  <c r="E2608" i="1"/>
  <c r="D2608" i="1"/>
  <c r="A2608" i="1"/>
  <c r="N2608" i="1" s="1"/>
  <c r="L2607" i="1"/>
  <c r="I2607" i="1"/>
  <c r="H2607" i="1"/>
  <c r="G2607" i="1"/>
  <c r="F2607" i="1"/>
  <c r="E2607" i="1"/>
  <c r="D2607" i="1"/>
  <c r="A2607" i="1"/>
  <c r="Q2607" i="1" s="1"/>
  <c r="M2606" i="1"/>
  <c r="L2606" i="1"/>
  <c r="I2606" i="1"/>
  <c r="H2606" i="1"/>
  <c r="G2606" i="1"/>
  <c r="F2606" i="1"/>
  <c r="E2606" i="1"/>
  <c r="D2606" i="1"/>
  <c r="C2606" i="1"/>
  <c r="A2606" i="1"/>
  <c r="Q2605" i="1"/>
  <c r="N2605" i="1"/>
  <c r="M2605" i="1"/>
  <c r="L2605" i="1"/>
  <c r="I2605" i="1"/>
  <c r="H2605" i="1"/>
  <c r="G2605" i="1"/>
  <c r="F2605" i="1"/>
  <c r="E2605" i="1"/>
  <c r="D2605" i="1"/>
  <c r="C2605" i="1"/>
  <c r="B2605" i="1"/>
  <c r="A2605" i="1"/>
  <c r="L2604" i="1"/>
  <c r="I2604" i="1"/>
  <c r="H2604" i="1"/>
  <c r="G2604" i="1"/>
  <c r="F2604" i="1"/>
  <c r="E2604" i="1"/>
  <c r="D2604" i="1"/>
  <c r="B2604" i="1"/>
  <c r="A2604" i="1"/>
  <c r="N2604" i="1" s="1"/>
  <c r="N2603" i="1"/>
  <c r="L2603" i="1"/>
  <c r="I2603" i="1"/>
  <c r="H2603" i="1"/>
  <c r="G2603" i="1"/>
  <c r="F2603" i="1"/>
  <c r="E2603" i="1"/>
  <c r="D2603" i="1"/>
  <c r="B2603" i="1"/>
  <c r="A2603" i="1"/>
  <c r="Q2603" i="1" s="1"/>
  <c r="N2602" i="1"/>
  <c r="M2602" i="1"/>
  <c r="L2602" i="1"/>
  <c r="I2602" i="1"/>
  <c r="H2602" i="1"/>
  <c r="G2602" i="1"/>
  <c r="F2602" i="1"/>
  <c r="E2602" i="1"/>
  <c r="D2602" i="1"/>
  <c r="C2602" i="1"/>
  <c r="A2602" i="1"/>
  <c r="Q2601" i="1"/>
  <c r="N2601" i="1"/>
  <c r="M2601" i="1"/>
  <c r="L2601" i="1"/>
  <c r="I2601" i="1"/>
  <c r="H2601" i="1"/>
  <c r="G2601" i="1"/>
  <c r="F2601" i="1"/>
  <c r="E2601" i="1"/>
  <c r="D2601" i="1"/>
  <c r="C2601" i="1"/>
  <c r="B2601" i="1"/>
  <c r="A2601" i="1"/>
  <c r="M2600" i="1"/>
  <c r="L2600" i="1"/>
  <c r="I2600" i="1"/>
  <c r="H2600" i="1"/>
  <c r="G2600" i="1"/>
  <c r="F2600" i="1"/>
  <c r="E2600" i="1"/>
  <c r="D2600" i="1"/>
  <c r="C2600" i="1"/>
  <c r="B2600" i="1"/>
  <c r="A2600" i="1"/>
  <c r="N2600" i="1" s="1"/>
  <c r="Q2599" i="1"/>
  <c r="N2599" i="1"/>
  <c r="L2599" i="1"/>
  <c r="I2599" i="1"/>
  <c r="H2599" i="1"/>
  <c r="G2599" i="1"/>
  <c r="F2599" i="1"/>
  <c r="E2599" i="1"/>
  <c r="D2599" i="1"/>
  <c r="B2599" i="1"/>
  <c r="A2599" i="1"/>
  <c r="N2598" i="1"/>
  <c r="L2598" i="1"/>
  <c r="I2598" i="1"/>
  <c r="H2598" i="1"/>
  <c r="G2598" i="1"/>
  <c r="F2598" i="1"/>
  <c r="E2598" i="1"/>
  <c r="D2598" i="1"/>
  <c r="A2598" i="1"/>
  <c r="M2598" i="1" s="1"/>
  <c r="Q2597" i="1"/>
  <c r="N2597" i="1"/>
  <c r="M2597" i="1"/>
  <c r="P2597" i="1" s="1"/>
  <c r="R2597" i="1" s="1"/>
  <c r="L2597" i="1"/>
  <c r="I2597" i="1"/>
  <c r="H2597" i="1"/>
  <c r="G2597" i="1"/>
  <c r="F2597" i="1"/>
  <c r="E2597" i="1"/>
  <c r="D2597" i="1"/>
  <c r="C2597" i="1"/>
  <c r="B2597" i="1"/>
  <c r="A2597" i="1"/>
  <c r="M2596" i="1"/>
  <c r="L2596" i="1"/>
  <c r="I2596" i="1"/>
  <c r="H2596" i="1"/>
  <c r="G2596" i="1"/>
  <c r="F2596" i="1"/>
  <c r="E2596" i="1"/>
  <c r="D2596" i="1"/>
  <c r="C2596" i="1"/>
  <c r="A2596" i="1"/>
  <c r="N2596" i="1" s="1"/>
  <c r="Q2595" i="1"/>
  <c r="L2595" i="1"/>
  <c r="I2595" i="1"/>
  <c r="H2595" i="1"/>
  <c r="G2595" i="1"/>
  <c r="F2595" i="1"/>
  <c r="E2595" i="1"/>
  <c r="D2595" i="1"/>
  <c r="A2595" i="1"/>
  <c r="N2595" i="1" s="1"/>
  <c r="L2594" i="1"/>
  <c r="I2594" i="1"/>
  <c r="H2594" i="1"/>
  <c r="G2594" i="1"/>
  <c r="F2594" i="1"/>
  <c r="E2594" i="1"/>
  <c r="D2594" i="1"/>
  <c r="A2594" i="1"/>
  <c r="N2594" i="1" s="1"/>
  <c r="Q2593" i="1"/>
  <c r="N2593" i="1"/>
  <c r="M2593" i="1"/>
  <c r="P2593" i="1" s="1"/>
  <c r="R2593" i="1" s="1"/>
  <c r="L2593" i="1"/>
  <c r="I2593" i="1"/>
  <c r="H2593" i="1"/>
  <c r="G2593" i="1"/>
  <c r="F2593" i="1"/>
  <c r="E2593" i="1"/>
  <c r="D2593" i="1"/>
  <c r="C2593" i="1"/>
  <c r="B2593" i="1"/>
  <c r="A2593" i="1"/>
  <c r="L2592" i="1"/>
  <c r="I2592" i="1"/>
  <c r="H2592" i="1"/>
  <c r="G2592" i="1"/>
  <c r="F2592" i="1"/>
  <c r="E2592" i="1"/>
  <c r="D2592" i="1"/>
  <c r="A2592" i="1"/>
  <c r="N2592" i="1" s="1"/>
  <c r="L2591" i="1"/>
  <c r="I2591" i="1"/>
  <c r="H2591" i="1"/>
  <c r="G2591" i="1"/>
  <c r="F2591" i="1"/>
  <c r="E2591" i="1"/>
  <c r="D2591" i="1"/>
  <c r="A2591" i="1"/>
  <c r="Q2591" i="1" s="1"/>
  <c r="M2590" i="1"/>
  <c r="L2590" i="1"/>
  <c r="I2590" i="1"/>
  <c r="H2590" i="1"/>
  <c r="G2590" i="1"/>
  <c r="F2590" i="1"/>
  <c r="E2590" i="1"/>
  <c r="D2590" i="1"/>
  <c r="C2590" i="1"/>
  <c r="A2590" i="1"/>
  <c r="Q2589" i="1"/>
  <c r="N2589" i="1"/>
  <c r="M2589" i="1"/>
  <c r="L2589" i="1"/>
  <c r="I2589" i="1"/>
  <c r="H2589" i="1"/>
  <c r="G2589" i="1"/>
  <c r="F2589" i="1"/>
  <c r="E2589" i="1"/>
  <c r="D2589" i="1"/>
  <c r="C2589" i="1"/>
  <c r="B2589" i="1"/>
  <c r="A2589" i="1"/>
  <c r="L2588" i="1"/>
  <c r="I2588" i="1"/>
  <c r="H2588" i="1"/>
  <c r="G2588" i="1"/>
  <c r="F2588" i="1"/>
  <c r="E2588" i="1"/>
  <c r="D2588" i="1"/>
  <c r="B2588" i="1"/>
  <c r="A2588" i="1"/>
  <c r="N2588" i="1" s="1"/>
  <c r="N2587" i="1"/>
  <c r="L2587" i="1"/>
  <c r="I2587" i="1"/>
  <c r="H2587" i="1"/>
  <c r="G2587" i="1"/>
  <c r="F2587" i="1"/>
  <c r="E2587" i="1"/>
  <c r="D2587" i="1"/>
  <c r="B2587" i="1"/>
  <c r="A2587" i="1"/>
  <c r="Q2587" i="1" s="1"/>
  <c r="N2586" i="1"/>
  <c r="M2586" i="1"/>
  <c r="P2586" i="1" s="1"/>
  <c r="L2586" i="1"/>
  <c r="I2586" i="1"/>
  <c r="H2586" i="1"/>
  <c r="G2586" i="1"/>
  <c r="F2586" i="1"/>
  <c r="E2586" i="1"/>
  <c r="D2586" i="1"/>
  <c r="C2586" i="1"/>
  <c r="A2586" i="1"/>
  <c r="Q2585" i="1"/>
  <c r="N2585" i="1"/>
  <c r="M2585" i="1"/>
  <c r="L2585" i="1"/>
  <c r="I2585" i="1"/>
  <c r="H2585" i="1"/>
  <c r="G2585" i="1"/>
  <c r="F2585" i="1"/>
  <c r="E2585" i="1"/>
  <c r="D2585" i="1"/>
  <c r="C2585" i="1"/>
  <c r="B2585" i="1"/>
  <c r="A2585" i="1"/>
  <c r="M2584" i="1"/>
  <c r="P2584" i="1" s="1"/>
  <c r="L2584" i="1"/>
  <c r="I2584" i="1"/>
  <c r="H2584" i="1"/>
  <c r="G2584" i="1"/>
  <c r="F2584" i="1"/>
  <c r="E2584" i="1"/>
  <c r="D2584" i="1"/>
  <c r="C2584" i="1"/>
  <c r="B2584" i="1"/>
  <c r="A2584" i="1"/>
  <c r="N2584" i="1" s="1"/>
  <c r="Q2583" i="1"/>
  <c r="N2583" i="1"/>
  <c r="L2583" i="1"/>
  <c r="I2583" i="1"/>
  <c r="H2583" i="1"/>
  <c r="G2583" i="1"/>
  <c r="F2583" i="1"/>
  <c r="E2583" i="1"/>
  <c r="D2583" i="1"/>
  <c r="B2583" i="1"/>
  <c r="A2583" i="1"/>
  <c r="N2582" i="1"/>
  <c r="L2582" i="1"/>
  <c r="I2582" i="1"/>
  <c r="H2582" i="1"/>
  <c r="G2582" i="1"/>
  <c r="F2582" i="1"/>
  <c r="E2582" i="1"/>
  <c r="D2582" i="1"/>
  <c r="A2582" i="1"/>
  <c r="M2582" i="1" s="1"/>
  <c r="P2582" i="1" s="1"/>
  <c r="Q2581" i="1"/>
  <c r="N2581" i="1"/>
  <c r="M2581" i="1"/>
  <c r="L2581" i="1"/>
  <c r="I2581" i="1"/>
  <c r="H2581" i="1"/>
  <c r="G2581" i="1"/>
  <c r="F2581" i="1"/>
  <c r="E2581" i="1"/>
  <c r="D2581" i="1"/>
  <c r="C2581" i="1"/>
  <c r="B2581" i="1"/>
  <c r="A2581" i="1"/>
  <c r="M2580" i="1"/>
  <c r="P2580" i="1" s="1"/>
  <c r="L2580" i="1"/>
  <c r="I2580" i="1"/>
  <c r="H2580" i="1"/>
  <c r="G2580" i="1"/>
  <c r="F2580" i="1"/>
  <c r="E2580" i="1"/>
  <c r="D2580" i="1"/>
  <c r="C2580" i="1"/>
  <c r="A2580" i="1"/>
  <c r="N2580" i="1" s="1"/>
  <c r="Q2579" i="1"/>
  <c r="L2579" i="1"/>
  <c r="I2579" i="1"/>
  <c r="H2579" i="1"/>
  <c r="G2579" i="1"/>
  <c r="F2579" i="1"/>
  <c r="E2579" i="1"/>
  <c r="D2579" i="1"/>
  <c r="A2579" i="1"/>
  <c r="N2579" i="1" s="1"/>
  <c r="L2578" i="1"/>
  <c r="I2578" i="1"/>
  <c r="H2578" i="1"/>
  <c r="G2578" i="1"/>
  <c r="F2578" i="1"/>
  <c r="E2578" i="1"/>
  <c r="D2578" i="1"/>
  <c r="A2578" i="1"/>
  <c r="N2578" i="1" s="1"/>
  <c r="Q2577" i="1"/>
  <c r="N2577" i="1"/>
  <c r="M2577" i="1"/>
  <c r="L2577" i="1"/>
  <c r="I2577" i="1"/>
  <c r="H2577" i="1"/>
  <c r="G2577" i="1"/>
  <c r="F2577" i="1"/>
  <c r="E2577" i="1"/>
  <c r="D2577" i="1"/>
  <c r="C2577" i="1"/>
  <c r="B2577" i="1"/>
  <c r="A2577" i="1"/>
  <c r="L2576" i="1"/>
  <c r="I2576" i="1"/>
  <c r="H2576" i="1"/>
  <c r="G2576" i="1"/>
  <c r="F2576" i="1"/>
  <c r="E2576" i="1"/>
  <c r="D2576" i="1"/>
  <c r="A2576" i="1"/>
  <c r="N2576" i="1" s="1"/>
  <c r="L2575" i="1"/>
  <c r="I2575" i="1"/>
  <c r="H2575" i="1"/>
  <c r="G2575" i="1"/>
  <c r="F2575" i="1"/>
  <c r="E2575" i="1"/>
  <c r="D2575" i="1"/>
  <c r="A2575" i="1"/>
  <c r="M2574" i="1"/>
  <c r="L2574" i="1"/>
  <c r="I2574" i="1"/>
  <c r="H2574" i="1"/>
  <c r="G2574" i="1"/>
  <c r="F2574" i="1"/>
  <c r="E2574" i="1"/>
  <c r="D2574" i="1"/>
  <c r="C2574" i="1"/>
  <c r="A2574" i="1"/>
  <c r="Q2573" i="1"/>
  <c r="N2573" i="1"/>
  <c r="M2573" i="1"/>
  <c r="L2573" i="1"/>
  <c r="I2573" i="1"/>
  <c r="H2573" i="1"/>
  <c r="G2573" i="1"/>
  <c r="F2573" i="1"/>
  <c r="E2573" i="1"/>
  <c r="D2573" i="1"/>
  <c r="C2573" i="1"/>
  <c r="B2573" i="1"/>
  <c r="A2573" i="1"/>
  <c r="L2572" i="1"/>
  <c r="I2572" i="1"/>
  <c r="H2572" i="1"/>
  <c r="G2572" i="1"/>
  <c r="F2572" i="1"/>
  <c r="E2572" i="1"/>
  <c r="D2572" i="1"/>
  <c r="B2572" i="1"/>
  <c r="A2572" i="1"/>
  <c r="N2572" i="1" s="1"/>
  <c r="L2571" i="1"/>
  <c r="I2571" i="1"/>
  <c r="H2571" i="1"/>
  <c r="G2571" i="1"/>
  <c r="F2571" i="1"/>
  <c r="E2571" i="1"/>
  <c r="D2571" i="1"/>
  <c r="A2571" i="1"/>
  <c r="N2571" i="1" s="1"/>
  <c r="N2570" i="1"/>
  <c r="M2570" i="1"/>
  <c r="L2570" i="1"/>
  <c r="I2570" i="1"/>
  <c r="H2570" i="1"/>
  <c r="G2570" i="1"/>
  <c r="F2570" i="1"/>
  <c r="E2570" i="1"/>
  <c r="D2570" i="1"/>
  <c r="C2570" i="1"/>
  <c r="A2570" i="1"/>
  <c r="Q2569" i="1"/>
  <c r="N2569" i="1"/>
  <c r="M2569" i="1"/>
  <c r="L2569" i="1"/>
  <c r="I2569" i="1"/>
  <c r="H2569" i="1"/>
  <c r="G2569" i="1"/>
  <c r="F2569" i="1"/>
  <c r="E2569" i="1"/>
  <c r="D2569" i="1"/>
  <c r="C2569" i="1"/>
  <c r="B2569" i="1"/>
  <c r="A2569" i="1"/>
  <c r="M2568" i="1"/>
  <c r="L2568" i="1"/>
  <c r="I2568" i="1"/>
  <c r="H2568" i="1"/>
  <c r="G2568" i="1"/>
  <c r="F2568" i="1"/>
  <c r="E2568" i="1"/>
  <c r="D2568" i="1"/>
  <c r="C2568" i="1"/>
  <c r="B2568" i="1"/>
  <c r="A2568" i="1"/>
  <c r="N2568" i="1" s="1"/>
  <c r="Q2567" i="1"/>
  <c r="N2567" i="1"/>
  <c r="L2567" i="1"/>
  <c r="I2567" i="1"/>
  <c r="H2567" i="1"/>
  <c r="G2567" i="1"/>
  <c r="F2567" i="1"/>
  <c r="E2567" i="1"/>
  <c r="D2567" i="1"/>
  <c r="B2567" i="1"/>
  <c r="A2567" i="1"/>
  <c r="P2566" i="1"/>
  <c r="N2566" i="1"/>
  <c r="L2566" i="1"/>
  <c r="I2566" i="1"/>
  <c r="H2566" i="1"/>
  <c r="G2566" i="1"/>
  <c r="F2566" i="1"/>
  <c r="E2566" i="1"/>
  <c r="D2566" i="1"/>
  <c r="A2566" i="1"/>
  <c r="M2566" i="1" s="1"/>
  <c r="Q2565" i="1"/>
  <c r="N2565" i="1"/>
  <c r="M2565" i="1"/>
  <c r="L2565" i="1"/>
  <c r="I2565" i="1"/>
  <c r="H2565" i="1"/>
  <c r="G2565" i="1"/>
  <c r="F2565" i="1"/>
  <c r="E2565" i="1"/>
  <c r="D2565" i="1"/>
  <c r="C2565" i="1"/>
  <c r="B2565" i="1"/>
  <c r="A2565" i="1"/>
  <c r="P2564" i="1"/>
  <c r="M2564" i="1"/>
  <c r="L2564" i="1"/>
  <c r="I2564" i="1"/>
  <c r="H2564" i="1"/>
  <c r="G2564" i="1"/>
  <c r="F2564" i="1"/>
  <c r="E2564" i="1"/>
  <c r="D2564" i="1"/>
  <c r="C2564" i="1"/>
  <c r="A2564" i="1"/>
  <c r="N2564" i="1" s="1"/>
  <c r="Q2563" i="1"/>
  <c r="L2563" i="1"/>
  <c r="I2563" i="1"/>
  <c r="H2563" i="1"/>
  <c r="G2563" i="1"/>
  <c r="F2563" i="1"/>
  <c r="E2563" i="1"/>
  <c r="D2563" i="1"/>
  <c r="A2563" i="1"/>
  <c r="N2563" i="1" s="1"/>
  <c r="L2562" i="1"/>
  <c r="I2562" i="1"/>
  <c r="H2562" i="1"/>
  <c r="G2562" i="1"/>
  <c r="F2562" i="1"/>
  <c r="E2562" i="1"/>
  <c r="D2562" i="1"/>
  <c r="A2562" i="1"/>
  <c r="Q2561" i="1"/>
  <c r="N2561" i="1"/>
  <c r="M2561" i="1"/>
  <c r="P2561" i="1" s="1"/>
  <c r="L2561" i="1"/>
  <c r="I2561" i="1"/>
  <c r="H2561" i="1"/>
  <c r="G2561" i="1"/>
  <c r="F2561" i="1"/>
  <c r="E2561" i="1"/>
  <c r="D2561" i="1"/>
  <c r="C2561" i="1"/>
  <c r="B2561" i="1"/>
  <c r="A2561" i="1"/>
  <c r="Q2560" i="1"/>
  <c r="L2560" i="1"/>
  <c r="I2560" i="1"/>
  <c r="H2560" i="1"/>
  <c r="G2560" i="1"/>
  <c r="F2560" i="1"/>
  <c r="E2560" i="1"/>
  <c r="D2560" i="1"/>
  <c r="A2560" i="1"/>
  <c r="L2559" i="1"/>
  <c r="I2559" i="1"/>
  <c r="H2559" i="1"/>
  <c r="G2559" i="1"/>
  <c r="F2559" i="1"/>
  <c r="E2559" i="1"/>
  <c r="D2559" i="1"/>
  <c r="A2559" i="1"/>
  <c r="M2558" i="1"/>
  <c r="L2558" i="1"/>
  <c r="I2558" i="1"/>
  <c r="H2558" i="1"/>
  <c r="G2558" i="1"/>
  <c r="F2558" i="1"/>
  <c r="E2558" i="1"/>
  <c r="D2558" i="1"/>
  <c r="C2558" i="1"/>
  <c r="A2558" i="1"/>
  <c r="Q2557" i="1"/>
  <c r="N2557" i="1"/>
  <c r="M2557" i="1"/>
  <c r="L2557" i="1"/>
  <c r="I2557" i="1"/>
  <c r="H2557" i="1"/>
  <c r="G2557" i="1"/>
  <c r="F2557" i="1"/>
  <c r="E2557" i="1"/>
  <c r="D2557" i="1"/>
  <c r="C2557" i="1"/>
  <c r="B2557" i="1"/>
  <c r="A2557" i="1"/>
  <c r="Q2556" i="1"/>
  <c r="L2556" i="1"/>
  <c r="I2556" i="1"/>
  <c r="H2556" i="1"/>
  <c r="G2556" i="1"/>
  <c r="F2556" i="1"/>
  <c r="E2556" i="1"/>
  <c r="D2556" i="1"/>
  <c r="B2556" i="1"/>
  <c r="A2556" i="1"/>
  <c r="L2555" i="1"/>
  <c r="I2555" i="1"/>
  <c r="H2555" i="1"/>
  <c r="G2555" i="1"/>
  <c r="F2555" i="1"/>
  <c r="E2555" i="1"/>
  <c r="D2555" i="1"/>
  <c r="A2555" i="1"/>
  <c r="N2554" i="1"/>
  <c r="M2554" i="1"/>
  <c r="L2554" i="1"/>
  <c r="I2554" i="1"/>
  <c r="H2554" i="1"/>
  <c r="G2554" i="1"/>
  <c r="F2554" i="1"/>
  <c r="E2554" i="1"/>
  <c r="D2554" i="1"/>
  <c r="C2554" i="1"/>
  <c r="A2554" i="1"/>
  <c r="Q2553" i="1"/>
  <c r="N2553" i="1"/>
  <c r="M2553" i="1"/>
  <c r="L2553" i="1"/>
  <c r="I2553" i="1"/>
  <c r="H2553" i="1"/>
  <c r="G2553" i="1"/>
  <c r="F2553" i="1"/>
  <c r="E2553" i="1"/>
  <c r="D2553" i="1"/>
  <c r="C2553" i="1"/>
  <c r="B2553" i="1"/>
  <c r="A2553" i="1"/>
  <c r="M2552" i="1"/>
  <c r="L2552" i="1"/>
  <c r="I2552" i="1"/>
  <c r="H2552" i="1"/>
  <c r="G2552" i="1"/>
  <c r="F2552" i="1"/>
  <c r="E2552" i="1"/>
  <c r="D2552" i="1"/>
  <c r="C2552" i="1"/>
  <c r="B2552" i="1"/>
  <c r="A2552" i="1"/>
  <c r="N2552" i="1" s="1"/>
  <c r="Q2551" i="1"/>
  <c r="N2551" i="1"/>
  <c r="L2551" i="1"/>
  <c r="I2551" i="1"/>
  <c r="H2551" i="1"/>
  <c r="G2551" i="1"/>
  <c r="F2551" i="1"/>
  <c r="E2551" i="1"/>
  <c r="D2551" i="1"/>
  <c r="B2551" i="1"/>
  <c r="A2551" i="1"/>
  <c r="N2550" i="1"/>
  <c r="L2550" i="1"/>
  <c r="I2550" i="1"/>
  <c r="H2550" i="1"/>
  <c r="G2550" i="1"/>
  <c r="F2550" i="1"/>
  <c r="E2550" i="1"/>
  <c r="D2550" i="1"/>
  <c r="A2550" i="1"/>
  <c r="M2550" i="1" s="1"/>
  <c r="P2550" i="1" s="1"/>
  <c r="Q2549" i="1"/>
  <c r="N2549" i="1"/>
  <c r="M2549" i="1"/>
  <c r="L2549" i="1"/>
  <c r="I2549" i="1"/>
  <c r="H2549" i="1"/>
  <c r="G2549" i="1"/>
  <c r="F2549" i="1"/>
  <c r="E2549" i="1"/>
  <c r="D2549" i="1"/>
  <c r="C2549" i="1"/>
  <c r="B2549" i="1"/>
  <c r="A2549" i="1"/>
  <c r="P2548" i="1"/>
  <c r="M2548" i="1"/>
  <c r="L2548" i="1"/>
  <c r="I2548" i="1"/>
  <c r="H2548" i="1"/>
  <c r="G2548" i="1"/>
  <c r="F2548" i="1"/>
  <c r="E2548" i="1"/>
  <c r="D2548" i="1"/>
  <c r="C2548" i="1"/>
  <c r="A2548" i="1"/>
  <c r="N2548" i="1" s="1"/>
  <c r="Q2547" i="1"/>
  <c r="L2547" i="1"/>
  <c r="I2547" i="1"/>
  <c r="H2547" i="1"/>
  <c r="G2547" i="1"/>
  <c r="F2547" i="1"/>
  <c r="E2547" i="1"/>
  <c r="D2547" i="1"/>
  <c r="A2547" i="1"/>
  <c r="N2547" i="1" s="1"/>
  <c r="L2546" i="1"/>
  <c r="I2546" i="1"/>
  <c r="H2546" i="1"/>
  <c r="G2546" i="1"/>
  <c r="F2546" i="1"/>
  <c r="E2546" i="1"/>
  <c r="D2546" i="1"/>
  <c r="A2546" i="1"/>
  <c r="Q2545" i="1"/>
  <c r="N2545" i="1"/>
  <c r="M2545" i="1"/>
  <c r="L2545" i="1"/>
  <c r="I2545" i="1"/>
  <c r="H2545" i="1"/>
  <c r="G2545" i="1"/>
  <c r="F2545" i="1"/>
  <c r="E2545" i="1"/>
  <c r="D2545" i="1"/>
  <c r="C2545" i="1"/>
  <c r="B2545" i="1"/>
  <c r="A2545" i="1"/>
  <c r="Q2544" i="1"/>
  <c r="L2544" i="1"/>
  <c r="I2544" i="1"/>
  <c r="H2544" i="1"/>
  <c r="G2544" i="1"/>
  <c r="F2544" i="1"/>
  <c r="E2544" i="1"/>
  <c r="D2544" i="1"/>
  <c r="A2544" i="1"/>
  <c r="L2543" i="1"/>
  <c r="I2543" i="1"/>
  <c r="H2543" i="1"/>
  <c r="G2543" i="1"/>
  <c r="F2543" i="1"/>
  <c r="E2543" i="1"/>
  <c r="D2543" i="1"/>
  <c r="A2543" i="1"/>
  <c r="M2542" i="1"/>
  <c r="L2542" i="1"/>
  <c r="I2542" i="1"/>
  <c r="H2542" i="1"/>
  <c r="G2542" i="1"/>
  <c r="F2542" i="1"/>
  <c r="E2542" i="1"/>
  <c r="D2542" i="1"/>
  <c r="C2542" i="1"/>
  <c r="A2542" i="1"/>
  <c r="Q2541" i="1"/>
  <c r="N2541" i="1"/>
  <c r="M2541" i="1"/>
  <c r="L2541" i="1"/>
  <c r="I2541" i="1"/>
  <c r="H2541" i="1"/>
  <c r="G2541" i="1"/>
  <c r="F2541" i="1"/>
  <c r="E2541" i="1"/>
  <c r="D2541" i="1"/>
  <c r="C2541" i="1"/>
  <c r="B2541" i="1"/>
  <c r="A2541" i="1"/>
  <c r="Q2540" i="1"/>
  <c r="L2540" i="1"/>
  <c r="I2540" i="1"/>
  <c r="H2540" i="1"/>
  <c r="G2540" i="1"/>
  <c r="F2540" i="1"/>
  <c r="E2540" i="1"/>
  <c r="D2540" i="1"/>
  <c r="B2540" i="1"/>
  <c r="A2540" i="1"/>
  <c r="N2539" i="1"/>
  <c r="L2539" i="1"/>
  <c r="I2539" i="1"/>
  <c r="H2539" i="1"/>
  <c r="G2539" i="1"/>
  <c r="F2539" i="1"/>
  <c r="E2539" i="1"/>
  <c r="D2539" i="1"/>
  <c r="B2539" i="1"/>
  <c r="A2539" i="1"/>
  <c r="N2538" i="1"/>
  <c r="M2538" i="1"/>
  <c r="L2538" i="1"/>
  <c r="I2538" i="1"/>
  <c r="H2538" i="1"/>
  <c r="G2538" i="1"/>
  <c r="F2538" i="1"/>
  <c r="E2538" i="1"/>
  <c r="D2538" i="1"/>
  <c r="C2538" i="1"/>
  <c r="A2538" i="1"/>
  <c r="Q2537" i="1"/>
  <c r="N2537" i="1"/>
  <c r="M2537" i="1"/>
  <c r="L2537" i="1"/>
  <c r="I2537" i="1"/>
  <c r="H2537" i="1"/>
  <c r="G2537" i="1"/>
  <c r="F2537" i="1"/>
  <c r="E2537" i="1"/>
  <c r="D2537" i="1"/>
  <c r="C2537" i="1"/>
  <c r="B2537" i="1"/>
  <c r="A2537" i="1"/>
  <c r="M2536" i="1"/>
  <c r="L2536" i="1"/>
  <c r="I2536" i="1"/>
  <c r="H2536" i="1"/>
  <c r="G2536" i="1"/>
  <c r="F2536" i="1"/>
  <c r="E2536" i="1"/>
  <c r="D2536" i="1"/>
  <c r="C2536" i="1"/>
  <c r="B2536" i="1"/>
  <c r="A2536" i="1"/>
  <c r="N2536" i="1" s="1"/>
  <c r="Q2535" i="1"/>
  <c r="N2535" i="1"/>
  <c r="L2535" i="1"/>
  <c r="I2535" i="1"/>
  <c r="H2535" i="1"/>
  <c r="G2535" i="1"/>
  <c r="F2535" i="1"/>
  <c r="E2535" i="1"/>
  <c r="D2535" i="1"/>
  <c r="B2535" i="1"/>
  <c r="A2535" i="1"/>
  <c r="P2534" i="1"/>
  <c r="N2534" i="1"/>
  <c r="L2534" i="1"/>
  <c r="I2534" i="1"/>
  <c r="H2534" i="1"/>
  <c r="G2534" i="1"/>
  <c r="F2534" i="1"/>
  <c r="E2534" i="1"/>
  <c r="D2534" i="1"/>
  <c r="A2534" i="1"/>
  <c r="M2534" i="1" s="1"/>
  <c r="Q2533" i="1"/>
  <c r="N2533" i="1"/>
  <c r="M2533" i="1"/>
  <c r="L2533" i="1"/>
  <c r="I2533" i="1"/>
  <c r="H2533" i="1"/>
  <c r="G2533" i="1"/>
  <c r="F2533" i="1"/>
  <c r="E2533" i="1"/>
  <c r="D2533" i="1"/>
  <c r="C2533" i="1"/>
  <c r="B2533" i="1"/>
  <c r="A2533" i="1"/>
  <c r="P2532" i="1"/>
  <c r="M2532" i="1"/>
  <c r="L2532" i="1"/>
  <c r="I2532" i="1"/>
  <c r="H2532" i="1"/>
  <c r="G2532" i="1"/>
  <c r="F2532" i="1"/>
  <c r="E2532" i="1"/>
  <c r="D2532" i="1"/>
  <c r="C2532" i="1"/>
  <c r="A2532" i="1"/>
  <c r="N2532" i="1" s="1"/>
  <c r="Q2531" i="1"/>
  <c r="L2531" i="1"/>
  <c r="I2531" i="1"/>
  <c r="H2531" i="1"/>
  <c r="G2531" i="1"/>
  <c r="F2531" i="1"/>
  <c r="E2531" i="1"/>
  <c r="D2531" i="1"/>
  <c r="A2531" i="1"/>
  <c r="N2531" i="1" s="1"/>
  <c r="L2530" i="1"/>
  <c r="I2530" i="1"/>
  <c r="H2530" i="1"/>
  <c r="G2530" i="1"/>
  <c r="F2530" i="1"/>
  <c r="E2530" i="1"/>
  <c r="D2530" i="1"/>
  <c r="A2530" i="1"/>
  <c r="Q2529" i="1"/>
  <c r="N2529" i="1"/>
  <c r="M2529" i="1"/>
  <c r="P2529" i="1" s="1"/>
  <c r="L2529" i="1"/>
  <c r="I2529" i="1"/>
  <c r="H2529" i="1"/>
  <c r="G2529" i="1"/>
  <c r="F2529" i="1"/>
  <c r="E2529" i="1"/>
  <c r="D2529" i="1"/>
  <c r="C2529" i="1"/>
  <c r="B2529" i="1"/>
  <c r="A2529" i="1"/>
  <c r="L2528" i="1"/>
  <c r="I2528" i="1"/>
  <c r="H2528" i="1"/>
  <c r="G2528" i="1"/>
  <c r="F2528" i="1"/>
  <c r="E2528" i="1"/>
  <c r="D2528" i="1"/>
  <c r="A2528" i="1"/>
  <c r="L2527" i="1"/>
  <c r="I2527" i="1"/>
  <c r="H2527" i="1"/>
  <c r="G2527" i="1"/>
  <c r="F2527" i="1"/>
  <c r="E2527" i="1"/>
  <c r="D2527" i="1"/>
  <c r="A2527" i="1"/>
  <c r="L2526" i="1"/>
  <c r="I2526" i="1"/>
  <c r="H2526" i="1"/>
  <c r="G2526" i="1"/>
  <c r="F2526" i="1"/>
  <c r="E2526" i="1"/>
  <c r="D2526" i="1"/>
  <c r="A2526" i="1"/>
  <c r="Q2525" i="1"/>
  <c r="N2525" i="1"/>
  <c r="M2525" i="1"/>
  <c r="L2525" i="1"/>
  <c r="I2525" i="1"/>
  <c r="H2525" i="1"/>
  <c r="G2525" i="1"/>
  <c r="F2525" i="1"/>
  <c r="E2525" i="1"/>
  <c r="D2525" i="1"/>
  <c r="C2525" i="1"/>
  <c r="B2525" i="1"/>
  <c r="A2525" i="1"/>
  <c r="L2524" i="1"/>
  <c r="I2524" i="1"/>
  <c r="H2524" i="1"/>
  <c r="G2524" i="1"/>
  <c r="F2524" i="1"/>
  <c r="E2524" i="1"/>
  <c r="D2524" i="1"/>
  <c r="A2524" i="1"/>
  <c r="L2523" i="1"/>
  <c r="I2523" i="1"/>
  <c r="H2523" i="1"/>
  <c r="G2523" i="1"/>
  <c r="F2523" i="1"/>
  <c r="E2523" i="1"/>
  <c r="D2523" i="1"/>
  <c r="A2523" i="1"/>
  <c r="N2522" i="1"/>
  <c r="M2522" i="1"/>
  <c r="L2522" i="1"/>
  <c r="I2522" i="1"/>
  <c r="H2522" i="1"/>
  <c r="G2522" i="1"/>
  <c r="F2522" i="1"/>
  <c r="E2522" i="1"/>
  <c r="D2522" i="1"/>
  <c r="C2522" i="1"/>
  <c r="A2522" i="1"/>
  <c r="Q2521" i="1"/>
  <c r="N2521" i="1"/>
  <c r="M2521" i="1"/>
  <c r="L2521" i="1"/>
  <c r="I2521" i="1"/>
  <c r="H2521" i="1"/>
  <c r="G2521" i="1"/>
  <c r="F2521" i="1"/>
  <c r="E2521" i="1"/>
  <c r="D2521" i="1"/>
  <c r="C2521" i="1"/>
  <c r="B2521" i="1"/>
  <c r="A2521" i="1"/>
  <c r="M2520" i="1"/>
  <c r="L2520" i="1"/>
  <c r="I2520" i="1"/>
  <c r="H2520" i="1"/>
  <c r="G2520" i="1"/>
  <c r="F2520" i="1"/>
  <c r="E2520" i="1"/>
  <c r="D2520" i="1"/>
  <c r="C2520" i="1"/>
  <c r="B2520" i="1"/>
  <c r="A2520" i="1"/>
  <c r="N2520" i="1" s="1"/>
  <c r="Q2519" i="1"/>
  <c r="N2519" i="1"/>
  <c r="L2519" i="1"/>
  <c r="I2519" i="1"/>
  <c r="H2519" i="1"/>
  <c r="G2519" i="1"/>
  <c r="F2519" i="1"/>
  <c r="E2519" i="1"/>
  <c r="D2519" i="1"/>
  <c r="B2519" i="1"/>
  <c r="A2519" i="1"/>
  <c r="N2518" i="1"/>
  <c r="L2518" i="1"/>
  <c r="I2518" i="1"/>
  <c r="H2518" i="1"/>
  <c r="G2518" i="1"/>
  <c r="F2518" i="1"/>
  <c r="E2518" i="1"/>
  <c r="D2518" i="1"/>
  <c r="A2518" i="1"/>
  <c r="M2518" i="1" s="1"/>
  <c r="Q2517" i="1"/>
  <c r="N2517" i="1"/>
  <c r="M2517" i="1"/>
  <c r="P2517" i="1" s="1"/>
  <c r="R2517" i="1" s="1"/>
  <c r="L2517" i="1"/>
  <c r="I2517" i="1"/>
  <c r="H2517" i="1"/>
  <c r="G2517" i="1"/>
  <c r="F2517" i="1"/>
  <c r="E2517" i="1"/>
  <c r="D2517" i="1"/>
  <c r="C2517" i="1"/>
  <c r="B2517" i="1"/>
  <c r="A2517" i="1"/>
  <c r="M2516" i="1"/>
  <c r="L2516" i="1"/>
  <c r="I2516" i="1"/>
  <c r="H2516" i="1"/>
  <c r="G2516" i="1"/>
  <c r="F2516" i="1"/>
  <c r="E2516" i="1"/>
  <c r="D2516" i="1"/>
  <c r="C2516" i="1"/>
  <c r="A2516" i="1"/>
  <c r="N2516" i="1" s="1"/>
  <c r="Q2515" i="1"/>
  <c r="L2515" i="1"/>
  <c r="I2515" i="1"/>
  <c r="H2515" i="1"/>
  <c r="G2515" i="1"/>
  <c r="F2515" i="1"/>
  <c r="E2515" i="1"/>
  <c r="D2515" i="1"/>
  <c r="A2515" i="1"/>
  <c r="N2515" i="1" s="1"/>
  <c r="L2514" i="1"/>
  <c r="I2514" i="1"/>
  <c r="H2514" i="1"/>
  <c r="G2514" i="1"/>
  <c r="F2514" i="1"/>
  <c r="E2514" i="1"/>
  <c r="D2514" i="1"/>
  <c r="A2514" i="1"/>
  <c r="Q2513" i="1"/>
  <c r="N2513" i="1"/>
  <c r="M2513" i="1"/>
  <c r="P2513" i="1" s="1"/>
  <c r="R2513" i="1" s="1"/>
  <c r="L2513" i="1"/>
  <c r="I2513" i="1"/>
  <c r="H2513" i="1"/>
  <c r="G2513" i="1"/>
  <c r="F2513" i="1"/>
  <c r="E2513" i="1"/>
  <c r="D2513" i="1"/>
  <c r="C2513" i="1"/>
  <c r="B2513" i="1"/>
  <c r="A2513" i="1"/>
  <c r="Q2512" i="1"/>
  <c r="L2512" i="1"/>
  <c r="I2512" i="1"/>
  <c r="H2512" i="1"/>
  <c r="G2512" i="1"/>
  <c r="F2512" i="1"/>
  <c r="E2512" i="1"/>
  <c r="D2512" i="1"/>
  <c r="B2512" i="1"/>
  <c r="A2512" i="1"/>
  <c r="Q2511" i="1"/>
  <c r="N2511" i="1"/>
  <c r="L2511" i="1"/>
  <c r="I2511" i="1"/>
  <c r="H2511" i="1"/>
  <c r="G2511" i="1"/>
  <c r="F2511" i="1"/>
  <c r="E2511" i="1"/>
  <c r="D2511" i="1"/>
  <c r="B2511" i="1"/>
  <c r="A2511" i="1"/>
  <c r="N2510" i="1"/>
  <c r="M2510" i="1"/>
  <c r="L2510" i="1"/>
  <c r="I2510" i="1"/>
  <c r="H2510" i="1"/>
  <c r="G2510" i="1"/>
  <c r="F2510" i="1"/>
  <c r="E2510" i="1"/>
  <c r="D2510" i="1"/>
  <c r="C2510" i="1"/>
  <c r="A2510" i="1"/>
  <c r="Q2509" i="1"/>
  <c r="N2509" i="1"/>
  <c r="M2509" i="1"/>
  <c r="L2509" i="1"/>
  <c r="I2509" i="1"/>
  <c r="H2509" i="1"/>
  <c r="G2509" i="1"/>
  <c r="F2509" i="1"/>
  <c r="E2509" i="1"/>
  <c r="D2509" i="1"/>
  <c r="C2509" i="1"/>
  <c r="B2509" i="1"/>
  <c r="A2509" i="1"/>
  <c r="L2508" i="1"/>
  <c r="I2508" i="1"/>
  <c r="H2508" i="1"/>
  <c r="G2508" i="1"/>
  <c r="F2508" i="1"/>
  <c r="E2508" i="1"/>
  <c r="D2508" i="1"/>
  <c r="A2508" i="1"/>
  <c r="N2508" i="1" s="1"/>
  <c r="N2507" i="1"/>
  <c r="L2507" i="1"/>
  <c r="I2507" i="1"/>
  <c r="H2507" i="1"/>
  <c r="G2507" i="1"/>
  <c r="F2507" i="1"/>
  <c r="E2507" i="1"/>
  <c r="D2507" i="1"/>
  <c r="B2507" i="1"/>
  <c r="A2507" i="1"/>
  <c r="N2506" i="1"/>
  <c r="M2506" i="1"/>
  <c r="P2506" i="1" s="1"/>
  <c r="L2506" i="1"/>
  <c r="I2506" i="1"/>
  <c r="H2506" i="1"/>
  <c r="G2506" i="1"/>
  <c r="F2506" i="1"/>
  <c r="E2506" i="1"/>
  <c r="D2506" i="1"/>
  <c r="C2506" i="1"/>
  <c r="A2506" i="1"/>
  <c r="Q2505" i="1"/>
  <c r="N2505" i="1"/>
  <c r="M2505" i="1"/>
  <c r="L2505" i="1"/>
  <c r="I2505" i="1"/>
  <c r="H2505" i="1"/>
  <c r="G2505" i="1"/>
  <c r="F2505" i="1"/>
  <c r="E2505" i="1"/>
  <c r="D2505" i="1"/>
  <c r="C2505" i="1"/>
  <c r="B2505" i="1"/>
  <c r="A2505" i="1"/>
  <c r="M2504" i="1"/>
  <c r="L2504" i="1"/>
  <c r="I2504" i="1"/>
  <c r="H2504" i="1"/>
  <c r="G2504" i="1"/>
  <c r="F2504" i="1"/>
  <c r="E2504" i="1"/>
  <c r="D2504" i="1"/>
  <c r="C2504" i="1"/>
  <c r="B2504" i="1"/>
  <c r="A2504" i="1"/>
  <c r="N2504" i="1" s="1"/>
  <c r="Q2503" i="1"/>
  <c r="N2503" i="1"/>
  <c r="L2503" i="1"/>
  <c r="I2503" i="1"/>
  <c r="H2503" i="1"/>
  <c r="G2503" i="1"/>
  <c r="F2503" i="1"/>
  <c r="E2503" i="1"/>
  <c r="D2503" i="1"/>
  <c r="B2503" i="1"/>
  <c r="A2503" i="1"/>
  <c r="L2502" i="1"/>
  <c r="I2502" i="1"/>
  <c r="H2502" i="1"/>
  <c r="G2502" i="1"/>
  <c r="F2502" i="1"/>
  <c r="E2502" i="1"/>
  <c r="D2502" i="1"/>
  <c r="A2502" i="1"/>
  <c r="Q2501" i="1"/>
  <c r="N2501" i="1"/>
  <c r="M2501" i="1"/>
  <c r="L2501" i="1"/>
  <c r="I2501" i="1"/>
  <c r="H2501" i="1"/>
  <c r="G2501" i="1"/>
  <c r="F2501" i="1"/>
  <c r="E2501" i="1"/>
  <c r="D2501" i="1"/>
  <c r="C2501" i="1"/>
  <c r="B2501" i="1"/>
  <c r="A2501" i="1"/>
  <c r="Q2500" i="1"/>
  <c r="M2500" i="1"/>
  <c r="L2500" i="1"/>
  <c r="I2500" i="1"/>
  <c r="H2500" i="1"/>
  <c r="G2500" i="1"/>
  <c r="F2500" i="1"/>
  <c r="E2500" i="1"/>
  <c r="D2500" i="1"/>
  <c r="C2500" i="1"/>
  <c r="A2500" i="1"/>
  <c r="Q2499" i="1"/>
  <c r="L2499" i="1"/>
  <c r="I2499" i="1"/>
  <c r="H2499" i="1"/>
  <c r="G2499" i="1"/>
  <c r="F2499" i="1"/>
  <c r="E2499" i="1"/>
  <c r="D2499" i="1"/>
  <c r="A2499" i="1"/>
  <c r="M2498" i="1"/>
  <c r="L2498" i="1"/>
  <c r="I2498" i="1"/>
  <c r="H2498" i="1"/>
  <c r="G2498" i="1"/>
  <c r="F2498" i="1"/>
  <c r="E2498" i="1"/>
  <c r="D2498" i="1"/>
  <c r="C2498" i="1"/>
  <c r="A2498" i="1"/>
  <c r="Q2497" i="1"/>
  <c r="N2497" i="1"/>
  <c r="M2497" i="1"/>
  <c r="L2497" i="1"/>
  <c r="I2497" i="1"/>
  <c r="H2497" i="1"/>
  <c r="G2497" i="1"/>
  <c r="F2497" i="1"/>
  <c r="E2497" i="1"/>
  <c r="D2497" i="1"/>
  <c r="C2497" i="1"/>
  <c r="B2497" i="1"/>
  <c r="A2497" i="1"/>
  <c r="Q2496" i="1"/>
  <c r="L2496" i="1"/>
  <c r="I2496" i="1"/>
  <c r="H2496" i="1"/>
  <c r="G2496" i="1"/>
  <c r="F2496" i="1"/>
  <c r="E2496" i="1"/>
  <c r="D2496" i="1"/>
  <c r="B2496" i="1"/>
  <c r="A2496" i="1"/>
  <c r="Q2495" i="1"/>
  <c r="N2495" i="1"/>
  <c r="L2495" i="1"/>
  <c r="I2495" i="1"/>
  <c r="H2495" i="1"/>
  <c r="G2495" i="1"/>
  <c r="F2495" i="1"/>
  <c r="E2495" i="1"/>
  <c r="D2495" i="1"/>
  <c r="B2495" i="1"/>
  <c r="A2495" i="1"/>
  <c r="N2494" i="1"/>
  <c r="M2494" i="1"/>
  <c r="L2494" i="1"/>
  <c r="I2494" i="1"/>
  <c r="H2494" i="1"/>
  <c r="G2494" i="1"/>
  <c r="F2494" i="1"/>
  <c r="E2494" i="1"/>
  <c r="D2494" i="1"/>
  <c r="C2494" i="1"/>
  <c r="A2494" i="1"/>
  <c r="Q2493" i="1"/>
  <c r="N2493" i="1"/>
  <c r="M2493" i="1"/>
  <c r="L2493" i="1"/>
  <c r="I2493" i="1"/>
  <c r="H2493" i="1"/>
  <c r="G2493" i="1"/>
  <c r="F2493" i="1"/>
  <c r="E2493" i="1"/>
  <c r="D2493" i="1"/>
  <c r="C2493" i="1"/>
  <c r="B2493" i="1"/>
  <c r="A2493" i="1"/>
  <c r="L2492" i="1"/>
  <c r="I2492" i="1"/>
  <c r="H2492" i="1"/>
  <c r="G2492" i="1"/>
  <c r="F2492" i="1"/>
  <c r="E2492" i="1"/>
  <c r="D2492" i="1"/>
  <c r="B2492" i="1"/>
  <c r="A2492" i="1"/>
  <c r="N2492" i="1" s="1"/>
  <c r="N2491" i="1"/>
  <c r="L2491" i="1"/>
  <c r="I2491" i="1"/>
  <c r="H2491" i="1"/>
  <c r="G2491" i="1"/>
  <c r="F2491" i="1"/>
  <c r="E2491" i="1"/>
  <c r="D2491" i="1"/>
  <c r="B2491" i="1"/>
  <c r="A2491" i="1"/>
  <c r="Q2491" i="1" s="1"/>
  <c r="N2490" i="1"/>
  <c r="M2490" i="1"/>
  <c r="P2490" i="1" s="1"/>
  <c r="L2490" i="1"/>
  <c r="I2490" i="1"/>
  <c r="H2490" i="1"/>
  <c r="G2490" i="1"/>
  <c r="F2490" i="1"/>
  <c r="E2490" i="1"/>
  <c r="D2490" i="1"/>
  <c r="C2490" i="1"/>
  <c r="A2490" i="1"/>
  <c r="Q2489" i="1"/>
  <c r="N2489" i="1"/>
  <c r="M2489" i="1"/>
  <c r="L2489" i="1"/>
  <c r="I2489" i="1"/>
  <c r="H2489" i="1"/>
  <c r="G2489" i="1"/>
  <c r="F2489" i="1"/>
  <c r="E2489" i="1"/>
  <c r="D2489" i="1"/>
  <c r="C2489" i="1"/>
  <c r="B2489" i="1"/>
  <c r="A2489" i="1"/>
  <c r="M2488" i="1"/>
  <c r="P2488" i="1" s="1"/>
  <c r="L2488" i="1"/>
  <c r="I2488" i="1"/>
  <c r="H2488" i="1"/>
  <c r="G2488" i="1"/>
  <c r="F2488" i="1"/>
  <c r="E2488" i="1"/>
  <c r="D2488" i="1"/>
  <c r="C2488" i="1"/>
  <c r="B2488" i="1"/>
  <c r="A2488" i="1"/>
  <c r="N2488" i="1" s="1"/>
  <c r="N2487" i="1"/>
  <c r="L2487" i="1"/>
  <c r="I2487" i="1"/>
  <c r="H2487" i="1"/>
  <c r="G2487" i="1"/>
  <c r="F2487" i="1"/>
  <c r="E2487" i="1"/>
  <c r="D2487" i="1"/>
  <c r="B2487" i="1"/>
  <c r="A2487" i="1"/>
  <c r="N2486" i="1"/>
  <c r="M2486" i="1"/>
  <c r="P2486" i="1" s="1"/>
  <c r="L2486" i="1"/>
  <c r="I2486" i="1"/>
  <c r="H2486" i="1"/>
  <c r="G2486" i="1"/>
  <c r="F2486" i="1"/>
  <c r="E2486" i="1"/>
  <c r="D2486" i="1"/>
  <c r="C2486" i="1"/>
  <c r="A2486" i="1"/>
  <c r="Q2485" i="1"/>
  <c r="N2485" i="1"/>
  <c r="M2485" i="1"/>
  <c r="L2485" i="1"/>
  <c r="I2485" i="1"/>
  <c r="H2485" i="1"/>
  <c r="G2485" i="1"/>
  <c r="F2485" i="1"/>
  <c r="E2485" i="1"/>
  <c r="D2485" i="1"/>
  <c r="C2485" i="1"/>
  <c r="B2485" i="1"/>
  <c r="A2485" i="1"/>
  <c r="M2484" i="1"/>
  <c r="P2484" i="1" s="1"/>
  <c r="L2484" i="1"/>
  <c r="I2484" i="1"/>
  <c r="H2484" i="1"/>
  <c r="G2484" i="1"/>
  <c r="F2484" i="1"/>
  <c r="E2484" i="1"/>
  <c r="D2484" i="1"/>
  <c r="C2484" i="1"/>
  <c r="B2484" i="1"/>
  <c r="A2484" i="1"/>
  <c r="N2484" i="1" s="1"/>
  <c r="Q2483" i="1"/>
  <c r="N2483" i="1"/>
  <c r="L2483" i="1"/>
  <c r="I2483" i="1"/>
  <c r="H2483" i="1"/>
  <c r="G2483" i="1"/>
  <c r="F2483" i="1"/>
  <c r="E2483" i="1"/>
  <c r="D2483" i="1"/>
  <c r="B2483" i="1"/>
  <c r="A2483" i="1"/>
  <c r="L2482" i="1"/>
  <c r="I2482" i="1"/>
  <c r="H2482" i="1"/>
  <c r="G2482" i="1"/>
  <c r="F2482" i="1"/>
  <c r="E2482" i="1"/>
  <c r="D2482" i="1"/>
  <c r="A2482" i="1"/>
  <c r="N2482" i="1" s="1"/>
  <c r="Q2481" i="1"/>
  <c r="N2481" i="1"/>
  <c r="M2481" i="1"/>
  <c r="P2481" i="1" s="1"/>
  <c r="R2481" i="1" s="1"/>
  <c r="L2481" i="1"/>
  <c r="I2481" i="1"/>
  <c r="H2481" i="1"/>
  <c r="G2481" i="1"/>
  <c r="F2481" i="1"/>
  <c r="E2481" i="1"/>
  <c r="D2481" i="1"/>
  <c r="C2481" i="1"/>
  <c r="B2481" i="1"/>
  <c r="A2481" i="1"/>
  <c r="L2480" i="1"/>
  <c r="I2480" i="1"/>
  <c r="H2480" i="1"/>
  <c r="G2480" i="1"/>
  <c r="F2480" i="1"/>
  <c r="E2480" i="1"/>
  <c r="D2480" i="1"/>
  <c r="A2480" i="1"/>
  <c r="N2480" i="1" s="1"/>
  <c r="L2479" i="1"/>
  <c r="I2479" i="1"/>
  <c r="H2479" i="1"/>
  <c r="G2479" i="1"/>
  <c r="F2479" i="1"/>
  <c r="E2479" i="1"/>
  <c r="D2479" i="1"/>
  <c r="A2479" i="1"/>
  <c r="Q2479" i="1" s="1"/>
  <c r="M2478" i="1"/>
  <c r="L2478" i="1"/>
  <c r="I2478" i="1"/>
  <c r="H2478" i="1"/>
  <c r="G2478" i="1"/>
  <c r="F2478" i="1"/>
  <c r="E2478" i="1"/>
  <c r="D2478" i="1"/>
  <c r="C2478" i="1"/>
  <c r="A2478" i="1"/>
  <c r="Q2477" i="1"/>
  <c r="N2477" i="1"/>
  <c r="M2477" i="1"/>
  <c r="L2477" i="1"/>
  <c r="I2477" i="1"/>
  <c r="H2477" i="1"/>
  <c r="G2477" i="1"/>
  <c r="F2477" i="1"/>
  <c r="E2477" i="1"/>
  <c r="D2477" i="1"/>
  <c r="C2477" i="1"/>
  <c r="B2477" i="1"/>
  <c r="A2477" i="1"/>
  <c r="L2476" i="1"/>
  <c r="I2476" i="1"/>
  <c r="H2476" i="1"/>
  <c r="G2476" i="1"/>
  <c r="F2476" i="1"/>
  <c r="E2476" i="1"/>
  <c r="D2476" i="1"/>
  <c r="B2476" i="1"/>
  <c r="A2476" i="1"/>
  <c r="N2476" i="1" s="1"/>
  <c r="N2475" i="1"/>
  <c r="L2475" i="1"/>
  <c r="I2475" i="1"/>
  <c r="H2475" i="1"/>
  <c r="G2475" i="1"/>
  <c r="F2475" i="1"/>
  <c r="E2475" i="1"/>
  <c r="D2475" i="1"/>
  <c r="B2475" i="1"/>
  <c r="A2475" i="1"/>
  <c r="Q2475" i="1" s="1"/>
  <c r="N2474" i="1"/>
  <c r="M2474" i="1"/>
  <c r="P2474" i="1" s="1"/>
  <c r="L2474" i="1"/>
  <c r="I2474" i="1"/>
  <c r="H2474" i="1"/>
  <c r="G2474" i="1"/>
  <c r="F2474" i="1"/>
  <c r="E2474" i="1"/>
  <c r="D2474" i="1"/>
  <c r="C2474" i="1"/>
  <c r="A2474" i="1"/>
  <c r="Q2473" i="1"/>
  <c r="N2473" i="1"/>
  <c r="M2473" i="1"/>
  <c r="L2473" i="1"/>
  <c r="I2473" i="1"/>
  <c r="H2473" i="1"/>
  <c r="G2473" i="1"/>
  <c r="F2473" i="1"/>
  <c r="E2473" i="1"/>
  <c r="D2473" i="1"/>
  <c r="C2473" i="1"/>
  <c r="B2473" i="1"/>
  <c r="A2473" i="1"/>
  <c r="M2472" i="1"/>
  <c r="P2472" i="1" s="1"/>
  <c r="L2472" i="1"/>
  <c r="I2472" i="1"/>
  <c r="H2472" i="1"/>
  <c r="G2472" i="1"/>
  <c r="F2472" i="1"/>
  <c r="E2472" i="1"/>
  <c r="D2472" i="1"/>
  <c r="C2472" i="1"/>
  <c r="B2472" i="1"/>
  <c r="A2472" i="1"/>
  <c r="N2472" i="1" s="1"/>
  <c r="N2471" i="1"/>
  <c r="L2471" i="1"/>
  <c r="I2471" i="1"/>
  <c r="H2471" i="1"/>
  <c r="G2471" i="1"/>
  <c r="F2471" i="1"/>
  <c r="E2471" i="1"/>
  <c r="D2471" i="1"/>
  <c r="B2471" i="1"/>
  <c r="A2471" i="1"/>
  <c r="N2470" i="1"/>
  <c r="M2470" i="1"/>
  <c r="P2470" i="1" s="1"/>
  <c r="L2470" i="1"/>
  <c r="I2470" i="1"/>
  <c r="H2470" i="1"/>
  <c r="G2470" i="1"/>
  <c r="F2470" i="1"/>
  <c r="E2470" i="1"/>
  <c r="D2470" i="1"/>
  <c r="C2470" i="1"/>
  <c r="A2470" i="1"/>
  <c r="Q2469" i="1"/>
  <c r="N2469" i="1"/>
  <c r="M2469" i="1"/>
  <c r="L2469" i="1"/>
  <c r="I2469" i="1"/>
  <c r="H2469" i="1"/>
  <c r="G2469" i="1"/>
  <c r="F2469" i="1"/>
  <c r="E2469" i="1"/>
  <c r="D2469" i="1"/>
  <c r="C2469" i="1"/>
  <c r="B2469" i="1"/>
  <c r="A2469" i="1"/>
  <c r="M2468" i="1"/>
  <c r="P2468" i="1" s="1"/>
  <c r="L2468" i="1"/>
  <c r="I2468" i="1"/>
  <c r="H2468" i="1"/>
  <c r="G2468" i="1"/>
  <c r="F2468" i="1"/>
  <c r="E2468" i="1"/>
  <c r="D2468" i="1"/>
  <c r="C2468" i="1"/>
  <c r="B2468" i="1"/>
  <c r="A2468" i="1"/>
  <c r="N2468" i="1" s="1"/>
  <c r="Q2467" i="1"/>
  <c r="N2467" i="1"/>
  <c r="L2467" i="1"/>
  <c r="I2467" i="1"/>
  <c r="H2467" i="1"/>
  <c r="G2467" i="1"/>
  <c r="F2467" i="1"/>
  <c r="E2467" i="1"/>
  <c r="D2467" i="1"/>
  <c r="B2467" i="1"/>
  <c r="A2467" i="1"/>
  <c r="L2466" i="1"/>
  <c r="I2466" i="1"/>
  <c r="H2466" i="1"/>
  <c r="G2466" i="1"/>
  <c r="F2466" i="1"/>
  <c r="E2466" i="1"/>
  <c r="D2466" i="1"/>
  <c r="A2466" i="1"/>
  <c r="N2466" i="1" s="1"/>
  <c r="Q2465" i="1"/>
  <c r="N2465" i="1"/>
  <c r="M2465" i="1"/>
  <c r="P2465" i="1" s="1"/>
  <c r="R2465" i="1" s="1"/>
  <c r="L2465" i="1"/>
  <c r="I2465" i="1"/>
  <c r="H2465" i="1"/>
  <c r="G2465" i="1"/>
  <c r="F2465" i="1"/>
  <c r="E2465" i="1"/>
  <c r="D2465" i="1"/>
  <c r="C2465" i="1"/>
  <c r="B2465" i="1"/>
  <c r="A2465" i="1"/>
  <c r="L2464" i="1"/>
  <c r="I2464" i="1"/>
  <c r="H2464" i="1"/>
  <c r="G2464" i="1"/>
  <c r="F2464" i="1"/>
  <c r="E2464" i="1"/>
  <c r="D2464" i="1"/>
  <c r="A2464" i="1"/>
  <c r="N2464" i="1" s="1"/>
  <c r="L2463" i="1"/>
  <c r="I2463" i="1"/>
  <c r="H2463" i="1"/>
  <c r="G2463" i="1"/>
  <c r="F2463" i="1"/>
  <c r="E2463" i="1"/>
  <c r="D2463" i="1"/>
  <c r="A2463" i="1"/>
  <c r="Q2463" i="1" s="1"/>
  <c r="M2462" i="1"/>
  <c r="L2462" i="1"/>
  <c r="I2462" i="1"/>
  <c r="H2462" i="1"/>
  <c r="G2462" i="1"/>
  <c r="F2462" i="1"/>
  <c r="E2462" i="1"/>
  <c r="D2462" i="1"/>
  <c r="C2462" i="1"/>
  <c r="A2462" i="1"/>
  <c r="Q2461" i="1"/>
  <c r="N2461" i="1"/>
  <c r="M2461" i="1"/>
  <c r="L2461" i="1"/>
  <c r="I2461" i="1"/>
  <c r="H2461" i="1"/>
  <c r="G2461" i="1"/>
  <c r="F2461" i="1"/>
  <c r="E2461" i="1"/>
  <c r="D2461" i="1"/>
  <c r="C2461" i="1"/>
  <c r="B2461" i="1"/>
  <c r="A2461" i="1"/>
  <c r="L2460" i="1"/>
  <c r="I2460" i="1"/>
  <c r="H2460" i="1"/>
  <c r="G2460" i="1"/>
  <c r="F2460" i="1"/>
  <c r="E2460" i="1"/>
  <c r="D2460" i="1"/>
  <c r="B2460" i="1"/>
  <c r="A2460" i="1"/>
  <c r="N2460" i="1" s="1"/>
  <c r="N2459" i="1"/>
  <c r="L2459" i="1"/>
  <c r="I2459" i="1"/>
  <c r="H2459" i="1"/>
  <c r="G2459" i="1"/>
  <c r="F2459" i="1"/>
  <c r="E2459" i="1"/>
  <c r="D2459" i="1"/>
  <c r="B2459" i="1"/>
  <c r="A2459" i="1"/>
  <c r="Q2459" i="1" s="1"/>
  <c r="N2458" i="1"/>
  <c r="M2458" i="1"/>
  <c r="P2458" i="1" s="1"/>
  <c r="L2458" i="1"/>
  <c r="I2458" i="1"/>
  <c r="H2458" i="1"/>
  <c r="G2458" i="1"/>
  <c r="F2458" i="1"/>
  <c r="E2458" i="1"/>
  <c r="D2458" i="1"/>
  <c r="C2458" i="1"/>
  <c r="A2458" i="1"/>
  <c r="Q2457" i="1"/>
  <c r="N2457" i="1"/>
  <c r="M2457" i="1"/>
  <c r="L2457" i="1"/>
  <c r="I2457" i="1"/>
  <c r="H2457" i="1"/>
  <c r="G2457" i="1"/>
  <c r="F2457" i="1"/>
  <c r="E2457" i="1"/>
  <c r="D2457" i="1"/>
  <c r="C2457" i="1"/>
  <c r="B2457" i="1"/>
  <c r="A2457" i="1"/>
  <c r="M2456" i="1"/>
  <c r="P2456" i="1" s="1"/>
  <c r="L2456" i="1"/>
  <c r="I2456" i="1"/>
  <c r="H2456" i="1"/>
  <c r="G2456" i="1"/>
  <c r="F2456" i="1"/>
  <c r="E2456" i="1"/>
  <c r="D2456" i="1"/>
  <c r="C2456" i="1"/>
  <c r="B2456" i="1"/>
  <c r="A2456" i="1"/>
  <c r="N2456" i="1" s="1"/>
  <c r="N2455" i="1"/>
  <c r="L2455" i="1"/>
  <c r="I2455" i="1"/>
  <c r="H2455" i="1"/>
  <c r="G2455" i="1"/>
  <c r="F2455" i="1"/>
  <c r="E2455" i="1"/>
  <c r="D2455" i="1"/>
  <c r="B2455" i="1"/>
  <c r="A2455" i="1"/>
  <c r="N2454" i="1"/>
  <c r="M2454" i="1"/>
  <c r="P2454" i="1" s="1"/>
  <c r="L2454" i="1"/>
  <c r="I2454" i="1"/>
  <c r="H2454" i="1"/>
  <c r="G2454" i="1"/>
  <c r="F2454" i="1"/>
  <c r="E2454" i="1"/>
  <c r="D2454" i="1"/>
  <c r="C2454" i="1"/>
  <c r="A2454" i="1"/>
  <c r="Q2453" i="1"/>
  <c r="N2453" i="1"/>
  <c r="M2453" i="1"/>
  <c r="L2453" i="1"/>
  <c r="I2453" i="1"/>
  <c r="H2453" i="1"/>
  <c r="G2453" i="1"/>
  <c r="F2453" i="1"/>
  <c r="E2453" i="1"/>
  <c r="D2453" i="1"/>
  <c r="C2453" i="1"/>
  <c r="B2453" i="1"/>
  <c r="A2453" i="1"/>
  <c r="M2452" i="1"/>
  <c r="P2452" i="1" s="1"/>
  <c r="L2452" i="1"/>
  <c r="I2452" i="1"/>
  <c r="H2452" i="1"/>
  <c r="G2452" i="1"/>
  <c r="F2452" i="1"/>
  <c r="E2452" i="1"/>
  <c r="D2452" i="1"/>
  <c r="C2452" i="1"/>
  <c r="B2452" i="1"/>
  <c r="A2452" i="1"/>
  <c r="N2452" i="1" s="1"/>
  <c r="Q2451" i="1"/>
  <c r="N2451" i="1"/>
  <c r="L2451" i="1"/>
  <c r="I2451" i="1"/>
  <c r="H2451" i="1"/>
  <c r="G2451" i="1"/>
  <c r="F2451" i="1"/>
  <c r="E2451" i="1"/>
  <c r="D2451" i="1"/>
  <c r="B2451" i="1"/>
  <c r="A2451" i="1"/>
  <c r="L2450" i="1"/>
  <c r="I2450" i="1"/>
  <c r="H2450" i="1"/>
  <c r="G2450" i="1"/>
  <c r="F2450" i="1"/>
  <c r="E2450" i="1"/>
  <c r="D2450" i="1"/>
  <c r="A2450" i="1"/>
  <c r="N2450" i="1" s="1"/>
  <c r="Q2449" i="1"/>
  <c r="N2449" i="1"/>
  <c r="M2449" i="1"/>
  <c r="P2449" i="1" s="1"/>
  <c r="R2449" i="1" s="1"/>
  <c r="L2449" i="1"/>
  <c r="I2449" i="1"/>
  <c r="H2449" i="1"/>
  <c r="G2449" i="1"/>
  <c r="F2449" i="1"/>
  <c r="E2449" i="1"/>
  <c r="D2449" i="1"/>
  <c r="C2449" i="1"/>
  <c r="B2449" i="1"/>
  <c r="A2449" i="1"/>
  <c r="L2448" i="1"/>
  <c r="I2448" i="1"/>
  <c r="H2448" i="1"/>
  <c r="G2448" i="1"/>
  <c r="F2448" i="1"/>
  <c r="E2448" i="1"/>
  <c r="D2448" i="1"/>
  <c r="A2448" i="1"/>
  <c r="N2448" i="1" s="1"/>
  <c r="L2447" i="1"/>
  <c r="I2447" i="1"/>
  <c r="H2447" i="1"/>
  <c r="G2447" i="1"/>
  <c r="F2447" i="1"/>
  <c r="E2447" i="1"/>
  <c r="D2447" i="1"/>
  <c r="A2447" i="1"/>
  <c r="Q2447" i="1" s="1"/>
  <c r="M2446" i="1"/>
  <c r="L2446" i="1"/>
  <c r="I2446" i="1"/>
  <c r="H2446" i="1"/>
  <c r="G2446" i="1"/>
  <c r="F2446" i="1"/>
  <c r="E2446" i="1"/>
  <c r="D2446" i="1"/>
  <c r="C2446" i="1"/>
  <c r="A2446" i="1"/>
  <c r="Q2445" i="1"/>
  <c r="N2445" i="1"/>
  <c r="M2445" i="1"/>
  <c r="L2445" i="1"/>
  <c r="I2445" i="1"/>
  <c r="H2445" i="1"/>
  <c r="G2445" i="1"/>
  <c r="F2445" i="1"/>
  <c r="E2445" i="1"/>
  <c r="D2445" i="1"/>
  <c r="C2445" i="1"/>
  <c r="B2445" i="1"/>
  <c r="A2445" i="1"/>
  <c r="L2444" i="1"/>
  <c r="I2444" i="1"/>
  <c r="H2444" i="1"/>
  <c r="G2444" i="1"/>
  <c r="F2444" i="1"/>
  <c r="E2444" i="1"/>
  <c r="D2444" i="1"/>
  <c r="B2444" i="1"/>
  <c r="A2444" i="1"/>
  <c r="N2444" i="1" s="1"/>
  <c r="N2443" i="1"/>
  <c r="L2443" i="1"/>
  <c r="I2443" i="1"/>
  <c r="H2443" i="1"/>
  <c r="G2443" i="1"/>
  <c r="F2443" i="1"/>
  <c r="E2443" i="1"/>
  <c r="D2443" i="1"/>
  <c r="B2443" i="1"/>
  <c r="A2443" i="1"/>
  <c r="Q2443" i="1" s="1"/>
  <c r="N2442" i="1"/>
  <c r="M2442" i="1"/>
  <c r="P2442" i="1" s="1"/>
  <c r="L2442" i="1"/>
  <c r="I2442" i="1"/>
  <c r="H2442" i="1"/>
  <c r="G2442" i="1"/>
  <c r="F2442" i="1"/>
  <c r="E2442" i="1"/>
  <c r="D2442" i="1"/>
  <c r="C2442" i="1"/>
  <c r="A2442" i="1"/>
  <c r="Q2441" i="1"/>
  <c r="N2441" i="1"/>
  <c r="M2441" i="1"/>
  <c r="L2441" i="1"/>
  <c r="I2441" i="1"/>
  <c r="H2441" i="1"/>
  <c r="G2441" i="1"/>
  <c r="F2441" i="1"/>
  <c r="E2441" i="1"/>
  <c r="D2441" i="1"/>
  <c r="C2441" i="1"/>
  <c r="B2441" i="1"/>
  <c r="A2441" i="1"/>
  <c r="M2440" i="1"/>
  <c r="P2440" i="1" s="1"/>
  <c r="L2440" i="1"/>
  <c r="I2440" i="1"/>
  <c r="H2440" i="1"/>
  <c r="G2440" i="1"/>
  <c r="F2440" i="1"/>
  <c r="E2440" i="1"/>
  <c r="D2440" i="1"/>
  <c r="C2440" i="1"/>
  <c r="B2440" i="1"/>
  <c r="A2440" i="1"/>
  <c r="N2440" i="1" s="1"/>
  <c r="N2439" i="1"/>
  <c r="L2439" i="1"/>
  <c r="I2439" i="1"/>
  <c r="H2439" i="1"/>
  <c r="G2439" i="1"/>
  <c r="F2439" i="1"/>
  <c r="E2439" i="1"/>
  <c r="D2439" i="1"/>
  <c r="B2439" i="1"/>
  <c r="A2439" i="1"/>
  <c r="N2438" i="1"/>
  <c r="M2438" i="1"/>
  <c r="P2438" i="1" s="1"/>
  <c r="L2438" i="1"/>
  <c r="I2438" i="1"/>
  <c r="H2438" i="1"/>
  <c r="G2438" i="1"/>
  <c r="F2438" i="1"/>
  <c r="E2438" i="1"/>
  <c r="D2438" i="1"/>
  <c r="C2438" i="1"/>
  <c r="A2438" i="1"/>
  <c r="Q2437" i="1"/>
  <c r="N2437" i="1"/>
  <c r="M2437" i="1"/>
  <c r="L2437" i="1"/>
  <c r="I2437" i="1"/>
  <c r="H2437" i="1"/>
  <c r="G2437" i="1"/>
  <c r="F2437" i="1"/>
  <c r="E2437" i="1"/>
  <c r="D2437" i="1"/>
  <c r="C2437" i="1"/>
  <c r="B2437" i="1"/>
  <c r="A2437" i="1"/>
  <c r="M2436" i="1"/>
  <c r="P2436" i="1" s="1"/>
  <c r="L2436" i="1"/>
  <c r="I2436" i="1"/>
  <c r="H2436" i="1"/>
  <c r="G2436" i="1"/>
  <c r="F2436" i="1"/>
  <c r="E2436" i="1"/>
  <c r="D2436" i="1"/>
  <c r="C2436" i="1"/>
  <c r="B2436" i="1"/>
  <c r="A2436" i="1"/>
  <c r="N2436" i="1" s="1"/>
  <c r="Q2435" i="1"/>
  <c r="N2435" i="1"/>
  <c r="L2435" i="1"/>
  <c r="I2435" i="1"/>
  <c r="H2435" i="1"/>
  <c r="G2435" i="1"/>
  <c r="F2435" i="1"/>
  <c r="E2435" i="1"/>
  <c r="D2435" i="1"/>
  <c r="B2435" i="1"/>
  <c r="A2435" i="1"/>
  <c r="L2434" i="1"/>
  <c r="I2434" i="1"/>
  <c r="H2434" i="1"/>
  <c r="G2434" i="1"/>
  <c r="F2434" i="1"/>
  <c r="E2434" i="1"/>
  <c r="D2434" i="1"/>
  <c r="A2434" i="1"/>
  <c r="N2434" i="1" s="1"/>
  <c r="Q2433" i="1"/>
  <c r="N2433" i="1"/>
  <c r="M2433" i="1"/>
  <c r="P2433" i="1" s="1"/>
  <c r="R2433" i="1" s="1"/>
  <c r="L2433" i="1"/>
  <c r="I2433" i="1"/>
  <c r="H2433" i="1"/>
  <c r="G2433" i="1"/>
  <c r="F2433" i="1"/>
  <c r="E2433" i="1"/>
  <c r="D2433" i="1"/>
  <c r="C2433" i="1"/>
  <c r="B2433" i="1"/>
  <c r="A2433" i="1"/>
  <c r="L2432" i="1"/>
  <c r="I2432" i="1"/>
  <c r="H2432" i="1"/>
  <c r="G2432" i="1"/>
  <c r="F2432" i="1"/>
  <c r="E2432" i="1"/>
  <c r="D2432" i="1"/>
  <c r="A2432" i="1"/>
  <c r="N2432" i="1" s="1"/>
  <c r="L2431" i="1"/>
  <c r="I2431" i="1"/>
  <c r="H2431" i="1"/>
  <c r="G2431" i="1"/>
  <c r="F2431" i="1"/>
  <c r="E2431" i="1"/>
  <c r="D2431" i="1"/>
  <c r="A2431" i="1"/>
  <c r="Q2431" i="1" s="1"/>
  <c r="M2430" i="1"/>
  <c r="L2430" i="1"/>
  <c r="I2430" i="1"/>
  <c r="H2430" i="1"/>
  <c r="G2430" i="1"/>
  <c r="F2430" i="1"/>
  <c r="E2430" i="1"/>
  <c r="D2430" i="1"/>
  <c r="C2430" i="1"/>
  <c r="A2430" i="1"/>
  <c r="Q2429" i="1"/>
  <c r="N2429" i="1"/>
  <c r="M2429" i="1"/>
  <c r="L2429" i="1"/>
  <c r="I2429" i="1"/>
  <c r="H2429" i="1"/>
  <c r="G2429" i="1"/>
  <c r="F2429" i="1"/>
  <c r="E2429" i="1"/>
  <c r="D2429" i="1"/>
  <c r="C2429" i="1"/>
  <c r="B2429" i="1"/>
  <c r="A2429" i="1"/>
  <c r="L2428" i="1"/>
  <c r="I2428" i="1"/>
  <c r="H2428" i="1"/>
  <c r="G2428" i="1"/>
  <c r="F2428" i="1"/>
  <c r="E2428" i="1"/>
  <c r="D2428" i="1"/>
  <c r="B2428" i="1"/>
  <c r="A2428" i="1"/>
  <c r="N2428" i="1" s="1"/>
  <c r="N2427" i="1"/>
  <c r="L2427" i="1"/>
  <c r="I2427" i="1"/>
  <c r="H2427" i="1"/>
  <c r="G2427" i="1"/>
  <c r="F2427" i="1"/>
  <c r="E2427" i="1"/>
  <c r="D2427" i="1"/>
  <c r="B2427" i="1"/>
  <c r="A2427" i="1"/>
  <c r="Q2427" i="1" s="1"/>
  <c r="N2426" i="1"/>
  <c r="M2426" i="1"/>
  <c r="P2426" i="1" s="1"/>
  <c r="L2426" i="1"/>
  <c r="I2426" i="1"/>
  <c r="H2426" i="1"/>
  <c r="G2426" i="1"/>
  <c r="F2426" i="1"/>
  <c r="E2426" i="1"/>
  <c r="D2426" i="1"/>
  <c r="C2426" i="1"/>
  <c r="A2426" i="1"/>
  <c r="Q2425" i="1"/>
  <c r="N2425" i="1"/>
  <c r="M2425" i="1"/>
  <c r="L2425" i="1"/>
  <c r="I2425" i="1"/>
  <c r="H2425" i="1"/>
  <c r="G2425" i="1"/>
  <c r="F2425" i="1"/>
  <c r="E2425" i="1"/>
  <c r="D2425" i="1"/>
  <c r="C2425" i="1"/>
  <c r="B2425" i="1"/>
  <c r="A2425" i="1"/>
  <c r="M2424" i="1"/>
  <c r="L2424" i="1"/>
  <c r="I2424" i="1"/>
  <c r="H2424" i="1"/>
  <c r="G2424" i="1"/>
  <c r="F2424" i="1"/>
  <c r="E2424" i="1"/>
  <c r="D2424" i="1"/>
  <c r="C2424" i="1"/>
  <c r="B2424" i="1"/>
  <c r="A2424" i="1"/>
  <c r="N2424" i="1" s="1"/>
  <c r="N2423" i="1"/>
  <c r="L2423" i="1"/>
  <c r="I2423" i="1"/>
  <c r="H2423" i="1"/>
  <c r="G2423" i="1"/>
  <c r="F2423" i="1"/>
  <c r="E2423" i="1"/>
  <c r="D2423" i="1"/>
  <c r="B2423" i="1"/>
  <c r="A2423" i="1"/>
  <c r="N2422" i="1"/>
  <c r="M2422" i="1"/>
  <c r="P2422" i="1" s="1"/>
  <c r="L2422" i="1"/>
  <c r="I2422" i="1"/>
  <c r="H2422" i="1"/>
  <c r="G2422" i="1"/>
  <c r="F2422" i="1"/>
  <c r="E2422" i="1"/>
  <c r="D2422" i="1"/>
  <c r="C2422" i="1"/>
  <c r="A2422" i="1"/>
  <c r="Q2421" i="1"/>
  <c r="N2421" i="1"/>
  <c r="M2421" i="1"/>
  <c r="L2421" i="1"/>
  <c r="I2421" i="1"/>
  <c r="H2421" i="1"/>
  <c r="G2421" i="1"/>
  <c r="F2421" i="1"/>
  <c r="E2421" i="1"/>
  <c r="D2421" i="1"/>
  <c r="C2421" i="1"/>
  <c r="B2421" i="1"/>
  <c r="A2421" i="1"/>
  <c r="M2420" i="1"/>
  <c r="P2420" i="1" s="1"/>
  <c r="L2420" i="1"/>
  <c r="I2420" i="1"/>
  <c r="H2420" i="1"/>
  <c r="G2420" i="1"/>
  <c r="F2420" i="1"/>
  <c r="E2420" i="1"/>
  <c r="D2420" i="1"/>
  <c r="C2420" i="1"/>
  <c r="B2420" i="1"/>
  <c r="A2420" i="1"/>
  <c r="N2420" i="1" s="1"/>
  <c r="Q2419" i="1"/>
  <c r="N2419" i="1"/>
  <c r="L2419" i="1"/>
  <c r="I2419" i="1"/>
  <c r="H2419" i="1"/>
  <c r="G2419" i="1"/>
  <c r="F2419" i="1"/>
  <c r="E2419" i="1"/>
  <c r="D2419" i="1"/>
  <c r="B2419" i="1"/>
  <c r="A2419" i="1"/>
  <c r="L2418" i="1"/>
  <c r="I2418" i="1"/>
  <c r="H2418" i="1"/>
  <c r="G2418" i="1"/>
  <c r="F2418" i="1"/>
  <c r="E2418" i="1"/>
  <c r="D2418" i="1"/>
  <c r="A2418" i="1"/>
  <c r="Q2417" i="1"/>
  <c r="N2417" i="1"/>
  <c r="M2417" i="1"/>
  <c r="P2417" i="1" s="1"/>
  <c r="R2417" i="1" s="1"/>
  <c r="L2417" i="1"/>
  <c r="I2417" i="1"/>
  <c r="H2417" i="1"/>
  <c r="G2417" i="1"/>
  <c r="F2417" i="1"/>
  <c r="E2417" i="1"/>
  <c r="D2417" i="1"/>
  <c r="C2417" i="1"/>
  <c r="B2417" i="1"/>
  <c r="A2417" i="1"/>
  <c r="L2416" i="1"/>
  <c r="I2416" i="1"/>
  <c r="H2416" i="1"/>
  <c r="G2416" i="1"/>
  <c r="F2416" i="1"/>
  <c r="E2416" i="1"/>
  <c r="D2416" i="1"/>
  <c r="A2416" i="1"/>
  <c r="L2415" i="1"/>
  <c r="I2415" i="1"/>
  <c r="H2415" i="1"/>
  <c r="G2415" i="1"/>
  <c r="F2415" i="1"/>
  <c r="E2415" i="1"/>
  <c r="D2415" i="1"/>
  <c r="A2415" i="1"/>
  <c r="M2414" i="1"/>
  <c r="L2414" i="1"/>
  <c r="I2414" i="1"/>
  <c r="H2414" i="1"/>
  <c r="G2414" i="1"/>
  <c r="F2414" i="1"/>
  <c r="E2414" i="1"/>
  <c r="D2414" i="1"/>
  <c r="C2414" i="1"/>
  <c r="A2414" i="1"/>
  <c r="Q2413" i="1"/>
  <c r="N2413" i="1"/>
  <c r="M2413" i="1"/>
  <c r="L2413" i="1"/>
  <c r="I2413" i="1"/>
  <c r="H2413" i="1"/>
  <c r="G2413" i="1"/>
  <c r="F2413" i="1"/>
  <c r="E2413" i="1"/>
  <c r="D2413" i="1"/>
  <c r="C2413" i="1"/>
  <c r="B2413" i="1"/>
  <c r="A2413" i="1"/>
  <c r="L2412" i="1"/>
  <c r="I2412" i="1"/>
  <c r="H2412" i="1"/>
  <c r="G2412" i="1"/>
  <c r="F2412" i="1"/>
  <c r="E2412" i="1"/>
  <c r="D2412" i="1"/>
  <c r="B2412" i="1"/>
  <c r="A2412" i="1"/>
  <c r="N2412" i="1" s="1"/>
  <c r="N2411" i="1"/>
  <c r="L2411" i="1"/>
  <c r="I2411" i="1"/>
  <c r="H2411" i="1"/>
  <c r="G2411" i="1"/>
  <c r="F2411" i="1"/>
  <c r="E2411" i="1"/>
  <c r="D2411" i="1"/>
  <c r="B2411" i="1"/>
  <c r="A2411" i="1"/>
  <c r="Q2411" i="1" s="1"/>
  <c r="N2410" i="1"/>
  <c r="M2410" i="1"/>
  <c r="L2410" i="1"/>
  <c r="I2410" i="1"/>
  <c r="H2410" i="1"/>
  <c r="G2410" i="1"/>
  <c r="F2410" i="1"/>
  <c r="E2410" i="1"/>
  <c r="D2410" i="1"/>
  <c r="C2410" i="1"/>
  <c r="A2410" i="1"/>
  <c r="Q2409" i="1"/>
  <c r="N2409" i="1"/>
  <c r="M2409" i="1"/>
  <c r="L2409" i="1"/>
  <c r="I2409" i="1"/>
  <c r="H2409" i="1"/>
  <c r="G2409" i="1"/>
  <c r="F2409" i="1"/>
  <c r="E2409" i="1"/>
  <c r="D2409" i="1"/>
  <c r="C2409" i="1"/>
  <c r="B2409" i="1"/>
  <c r="A2409" i="1"/>
  <c r="M2408" i="1"/>
  <c r="L2408" i="1"/>
  <c r="I2408" i="1"/>
  <c r="H2408" i="1"/>
  <c r="G2408" i="1"/>
  <c r="F2408" i="1"/>
  <c r="E2408" i="1"/>
  <c r="D2408" i="1"/>
  <c r="C2408" i="1"/>
  <c r="B2408" i="1"/>
  <c r="A2408" i="1"/>
  <c r="N2408" i="1" s="1"/>
  <c r="N2407" i="1"/>
  <c r="L2407" i="1"/>
  <c r="I2407" i="1"/>
  <c r="H2407" i="1"/>
  <c r="G2407" i="1"/>
  <c r="F2407" i="1"/>
  <c r="E2407" i="1"/>
  <c r="D2407" i="1"/>
  <c r="B2407" i="1"/>
  <c r="A2407" i="1"/>
  <c r="N2406" i="1"/>
  <c r="M2406" i="1"/>
  <c r="P2406" i="1" s="1"/>
  <c r="L2406" i="1"/>
  <c r="I2406" i="1"/>
  <c r="H2406" i="1"/>
  <c r="G2406" i="1"/>
  <c r="F2406" i="1"/>
  <c r="E2406" i="1"/>
  <c r="D2406" i="1"/>
  <c r="C2406" i="1"/>
  <c r="A2406" i="1"/>
  <c r="Q2405" i="1"/>
  <c r="N2405" i="1"/>
  <c r="M2405" i="1"/>
  <c r="L2405" i="1"/>
  <c r="I2405" i="1"/>
  <c r="H2405" i="1"/>
  <c r="G2405" i="1"/>
  <c r="F2405" i="1"/>
  <c r="E2405" i="1"/>
  <c r="D2405" i="1"/>
  <c r="C2405" i="1"/>
  <c r="B2405" i="1"/>
  <c r="A2405" i="1"/>
  <c r="M2404" i="1"/>
  <c r="P2404" i="1" s="1"/>
  <c r="L2404" i="1"/>
  <c r="I2404" i="1"/>
  <c r="H2404" i="1"/>
  <c r="G2404" i="1"/>
  <c r="F2404" i="1"/>
  <c r="E2404" i="1"/>
  <c r="D2404" i="1"/>
  <c r="C2404" i="1"/>
  <c r="B2404" i="1"/>
  <c r="A2404" i="1"/>
  <c r="N2404" i="1" s="1"/>
  <c r="Q2403" i="1"/>
  <c r="N2403" i="1"/>
  <c r="L2403" i="1"/>
  <c r="I2403" i="1"/>
  <c r="H2403" i="1"/>
  <c r="G2403" i="1"/>
  <c r="F2403" i="1"/>
  <c r="E2403" i="1"/>
  <c r="D2403" i="1"/>
  <c r="B2403" i="1"/>
  <c r="A2403" i="1"/>
  <c r="L2402" i="1"/>
  <c r="I2402" i="1"/>
  <c r="H2402" i="1"/>
  <c r="G2402" i="1"/>
  <c r="F2402" i="1"/>
  <c r="E2402" i="1"/>
  <c r="D2402" i="1"/>
  <c r="A2402" i="1"/>
  <c r="Q2401" i="1"/>
  <c r="N2401" i="1"/>
  <c r="M2401" i="1"/>
  <c r="L2401" i="1"/>
  <c r="I2401" i="1"/>
  <c r="H2401" i="1"/>
  <c r="G2401" i="1"/>
  <c r="F2401" i="1"/>
  <c r="E2401" i="1"/>
  <c r="D2401" i="1"/>
  <c r="C2401" i="1"/>
  <c r="B2401" i="1"/>
  <c r="A2401" i="1"/>
  <c r="L2400" i="1"/>
  <c r="I2400" i="1"/>
  <c r="H2400" i="1"/>
  <c r="G2400" i="1"/>
  <c r="F2400" i="1"/>
  <c r="E2400" i="1"/>
  <c r="D2400" i="1"/>
  <c r="A2400" i="1"/>
  <c r="Q2400" i="1" s="1"/>
  <c r="L2399" i="1"/>
  <c r="I2399" i="1"/>
  <c r="H2399" i="1"/>
  <c r="G2399" i="1"/>
  <c r="F2399" i="1"/>
  <c r="E2399" i="1"/>
  <c r="D2399" i="1"/>
  <c r="A2399" i="1"/>
  <c r="L2398" i="1"/>
  <c r="I2398" i="1"/>
  <c r="H2398" i="1"/>
  <c r="G2398" i="1"/>
  <c r="F2398" i="1"/>
  <c r="E2398" i="1"/>
  <c r="D2398" i="1"/>
  <c r="A2398" i="1"/>
  <c r="M2398" i="1" s="1"/>
  <c r="Q2397" i="1"/>
  <c r="N2397" i="1"/>
  <c r="M2397" i="1"/>
  <c r="L2397" i="1"/>
  <c r="I2397" i="1"/>
  <c r="H2397" i="1"/>
  <c r="G2397" i="1"/>
  <c r="F2397" i="1"/>
  <c r="E2397" i="1"/>
  <c r="D2397" i="1"/>
  <c r="C2397" i="1"/>
  <c r="B2397" i="1"/>
  <c r="A2397" i="1"/>
  <c r="Q2396" i="1"/>
  <c r="L2396" i="1"/>
  <c r="I2396" i="1"/>
  <c r="H2396" i="1"/>
  <c r="G2396" i="1"/>
  <c r="F2396" i="1"/>
  <c r="E2396" i="1"/>
  <c r="D2396" i="1"/>
  <c r="B2396" i="1"/>
  <c r="A2396" i="1"/>
  <c r="N2395" i="1"/>
  <c r="L2395" i="1"/>
  <c r="I2395" i="1"/>
  <c r="H2395" i="1"/>
  <c r="G2395" i="1"/>
  <c r="F2395" i="1"/>
  <c r="E2395" i="1"/>
  <c r="D2395" i="1"/>
  <c r="B2395" i="1"/>
  <c r="A2395" i="1"/>
  <c r="N2394" i="1"/>
  <c r="M2394" i="1"/>
  <c r="L2394" i="1"/>
  <c r="I2394" i="1"/>
  <c r="H2394" i="1"/>
  <c r="G2394" i="1"/>
  <c r="F2394" i="1"/>
  <c r="E2394" i="1"/>
  <c r="D2394" i="1"/>
  <c r="C2394" i="1"/>
  <c r="A2394" i="1"/>
  <c r="Q2393" i="1"/>
  <c r="N2393" i="1"/>
  <c r="M2393" i="1"/>
  <c r="L2393" i="1"/>
  <c r="I2393" i="1"/>
  <c r="H2393" i="1"/>
  <c r="G2393" i="1"/>
  <c r="F2393" i="1"/>
  <c r="E2393" i="1"/>
  <c r="D2393" i="1"/>
  <c r="C2393" i="1"/>
  <c r="B2393" i="1"/>
  <c r="A2393" i="1"/>
  <c r="M2392" i="1"/>
  <c r="L2392" i="1"/>
  <c r="I2392" i="1"/>
  <c r="H2392" i="1"/>
  <c r="G2392" i="1"/>
  <c r="F2392" i="1"/>
  <c r="E2392" i="1"/>
  <c r="D2392" i="1"/>
  <c r="C2392" i="1"/>
  <c r="B2392" i="1"/>
  <c r="A2392" i="1"/>
  <c r="N2392" i="1" s="1"/>
  <c r="N2391" i="1"/>
  <c r="L2391" i="1"/>
  <c r="I2391" i="1"/>
  <c r="H2391" i="1"/>
  <c r="G2391" i="1"/>
  <c r="F2391" i="1"/>
  <c r="E2391" i="1"/>
  <c r="D2391" i="1"/>
  <c r="B2391" i="1"/>
  <c r="A2391" i="1"/>
  <c r="N2390" i="1"/>
  <c r="P2390" i="1" s="1"/>
  <c r="M2390" i="1"/>
  <c r="L2390" i="1"/>
  <c r="I2390" i="1"/>
  <c r="H2390" i="1"/>
  <c r="G2390" i="1"/>
  <c r="F2390" i="1"/>
  <c r="E2390" i="1"/>
  <c r="D2390" i="1"/>
  <c r="C2390" i="1"/>
  <c r="A2390" i="1"/>
  <c r="Q2389" i="1"/>
  <c r="N2389" i="1"/>
  <c r="M2389" i="1"/>
  <c r="L2389" i="1"/>
  <c r="I2389" i="1"/>
  <c r="H2389" i="1"/>
  <c r="G2389" i="1"/>
  <c r="F2389" i="1"/>
  <c r="E2389" i="1"/>
  <c r="D2389" i="1"/>
  <c r="C2389" i="1"/>
  <c r="B2389" i="1"/>
  <c r="A2389" i="1"/>
  <c r="M2388" i="1"/>
  <c r="L2388" i="1"/>
  <c r="I2388" i="1"/>
  <c r="H2388" i="1"/>
  <c r="G2388" i="1"/>
  <c r="F2388" i="1"/>
  <c r="E2388" i="1"/>
  <c r="D2388" i="1"/>
  <c r="C2388" i="1"/>
  <c r="B2388" i="1"/>
  <c r="A2388" i="1"/>
  <c r="N2388" i="1" s="1"/>
  <c r="Q2387" i="1"/>
  <c r="N2387" i="1"/>
  <c r="L2387" i="1"/>
  <c r="I2387" i="1"/>
  <c r="H2387" i="1"/>
  <c r="G2387" i="1"/>
  <c r="F2387" i="1"/>
  <c r="E2387" i="1"/>
  <c r="D2387" i="1"/>
  <c r="B2387" i="1"/>
  <c r="A2387" i="1"/>
  <c r="L2386" i="1"/>
  <c r="I2386" i="1"/>
  <c r="H2386" i="1"/>
  <c r="G2386" i="1"/>
  <c r="F2386" i="1"/>
  <c r="E2386" i="1"/>
  <c r="D2386" i="1"/>
  <c r="A2386" i="1"/>
  <c r="Q2385" i="1"/>
  <c r="N2385" i="1"/>
  <c r="M2385" i="1"/>
  <c r="P2385" i="1" s="1"/>
  <c r="L2385" i="1"/>
  <c r="I2385" i="1"/>
  <c r="H2385" i="1"/>
  <c r="G2385" i="1"/>
  <c r="F2385" i="1"/>
  <c r="E2385" i="1"/>
  <c r="D2385" i="1"/>
  <c r="C2385" i="1"/>
  <c r="B2385" i="1"/>
  <c r="A2385" i="1"/>
  <c r="L2384" i="1"/>
  <c r="I2384" i="1"/>
  <c r="H2384" i="1"/>
  <c r="G2384" i="1"/>
  <c r="F2384" i="1"/>
  <c r="E2384" i="1"/>
  <c r="D2384" i="1"/>
  <c r="A2384" i="1"/>
  <c r="L2383" i="1"/>
  <c r="I2383" i="1"/>
  <c r="H2383" i="1"/>
  <c r="G2383" i="1"/>
  <c r="F2383" i="1"/>
  <c r="E2383" i="1"/>
  <c r="D2383" i="1"/>
  <c r="A2383" i="1"/>
  <c r="L2382" i="1"/>
  <c r="I2382" i="1"/>
  <c r="H2382" i="1"/>
  <c r="G2382" i="1"/>
  <c r="F2382" i="1"/>
  <c r="E2382" i="1"/>
  <c r="D2382" i="1"/>
  <c r="A2382" i="1"/>
  <c r="Q2381" i="1"/>
  <c r="N2381" i="1"/>
  <c r="M2381" i="1"/>
  <c r="L2381" i="1"/>
  <c r="I2381" i="1"/>
  <c r="H2381" i="1"/>
  <c r="G2381" i="1"/>
  <c r="F2381" i="1"/>
  <c r="E2381" i="1"/>
  <c r="D2381" i="1"/>
  <c r="C2381" i="1"/>
  <c r="B2381" i="1"/>
  <c r="A2381" i="1"/>
  <c r="L2380" i="1"/>
  <c r="I2380" i="1"/>
  <c r="H2380" i="1"/>
  <c r="G2380" i="1"/>
  <c r="F2380" i="1"/>
  <c r="E2380" i="1"/>
  <c r="D2380" i="1"/>
  <c r="A2380" i="1"/>
  <c r="L2379" i="1"/>
  <c r="I2379" i="1"/>
  <c r="H2379" i="1"/>
  <c r="G2379" i="1"/>
  <c r="F2379" i="1"/>
  <c r="E2379" i="1"/>
  <c r="D2379" i="1"/>
  <c r="A2379" i="1"/>
  <c r="N2378" i="1"/>
  <c r="M2378" i="1"/>
  <c r="L2378" i="1"/>
  <c r="I2378" i="1"/>
  <c r="H2378" i="1"/>
  <c r="G2378" i="1"/>
  <c r="F2378" i="1"/>
  <c r="E2378" i="1"/>
  <c r="D2378" i="1"/>
  <c r="C2378" i="1"/>
  <c r="A2378" i="1"/>
  <c r="Q2377" i="1"/>
  <c r="N2377" i="1"/>
  <c r="M2377" i="1"/>
  <c r="L2377" i="1"/>
  <c r="I2377" i="1"/>
  <c r="H2377" i="1"/>
  <c r="G2377" i="1"/>
  <c r="F2377" i="1"/>
  <c r="E2377" i="1"/>
  <c r="D2377" i="1"/>
  <c r="C2377" i="1"/>
  <c r="B2377" i="1"/>
  <c r="A2377" i="1"/>
  <c r="M2376" i="1"/>
  <c r="L2376" i="1"/>
  <c r="I2376" i="1"/>
  <c r="H2376" i="1"/>
  <c r="G2376" i="1"/>
  <c r="F2376" i="1"/>
  <c r="E2376" i="1"/>
  <c r="D2376" i="1"/>
  <c r="C2376" i="1"/>
  <c r="B2376" i="1"/>
  <c r="A2376" i="1"/>
  <c r="N2376" i="1" s="1"/>
  <c r="N2375" i="1"/>
  <c r="L2375" i="1"/>
  <c r="I2375" i="1"/>
  <c r="H2375" i="1"/>
  <c r="G2375" i="1"/>
  <c r="F2375" i="1"/>
  <c r="E2375" i="1"/>
  <c r="D2375" i="1"/>
  <c r="B2375" i="1"/>
  <c r="A2375" i="1"/>
  <c r="N2374" i="1"/>
  <c r="M2374" i="1"/>
  <c r="L2374" i="1"/>
  <c r="I2374" i="1"/>
  <c r="H2374" i="1"/>
  <c r="G2374" i="1"/>
  <c r="F2374" i="1"/>
  <c r="E2374" i="1"/>
  <c r="D2374" i="1"/>
  <c r="C2374" i="1"/>
  <c r="A2374" i="1"/>
  <c r="Q2373" i="1"/>
  <c r="N2373" i="1"/>
  <c r="M2373" i="1"/>
  <c r="L2373" i="1"/>
  <c r="I2373" i="1"/>
  <c r="H2373" i="1"/>
  <c r="G2373" i="1"/>
  <c r="F2373" i="1"/>
  <c r="E2373" i="1"/>
  <c r="D2373" i="1"/>
  <c r="C2373" i="1"/>
  <c r="B2373" i="1"/>
  <c r="A2373" i="1"/>
  <c r="M2372" i="1"/>
  <c r="P2372" i="1" s="1"/>
  <c r="L2372" i="1"/>
  <c r="I2372" i="1"/>
  <c r="H2372" i="1"/>
  <c r="G2372" i="1"/>
  <c r="F2372" i="1"/>
  <c r="E2372" i="1"/>
  <c r="D2372" i="1"/>
  <c r="C2372" i="1"/>
  <c r="B2372" i="1"/>
  <c r="A2372" i="1"/>
  <c r="N2372" i="1" s="1"/>
  <c r="Q2371" i="1"/>
  <c r="N2371" i="1"/>
  <c r="L2371" i="1"/>
  <c r="I2371" i="1"/>
  <c r="H2371" i="1"/>
  <c r="G2371" i="1"/>
  <c r="F2371" i="1"/>
  <c r="E2371" i="1"/>
  <c r="D2371" i="1"/>
  <c r="B2371" i="1"/>
  <c r="A2371" i="1"/>
  <c r="L2370" i="1"/>
  <c r="I2370" i="1"/>
  <c r="H2370" i="1"/>
  <c r="G2370" i="1"/>
  <c r="F2370" i="1"/>
  <c r="E2370" i="1"/>
  <c r="D2370" i="1"/>
  <c r="A2370" i="1"/>
  <c r="Q2369" i="1"/>
  <c r="N2369" i="1"/>
  <c r="M2369" i="1"/>
  <c r="L2369" i="1"/>
  <c r="I2369" i="1"/>
  <c r="H2369" i="1"/>
  <c r="G2369" i="1"/>
  <c r="F2369" i="1"/>
  <c r="E2369" i="1"/>
  <c r="D2369" i="1"/>
  <c r="C2369" i="1"/>
  <c r="B2369" i="1"/>
  <c r="A2369" i="1"/>
  <c r="Q2368" i="1"/>
  <c r="L2368" i="1"/>
  <c r="I2368" i="1"/>
  <c r="H2368" i="1"/>
  <c r="G2368" i="1"/>
  <c r="F2368" i="1"/>
  <c r="E2368" i="1"/>
  <c r="D2368" i="1"/>
  <c r="A2368" i="1"/>
  <c r="L2367" i="1"/>
  <c r="I2367" i="1"/>
  <c r="H2367" i="1"/>
  <c r="G2367" i="1"/>
  <c r="F2367" i="1"/>
  <c r="E2367" i="1"/>
  <c r="D2367" i="1"/>
  <c r="A2367" i="1"/>
  <c r="M2366" i="1"/>
  <c r="L2366" i="1"/>
  <c r="I2366" i="1"/>
  <c r="H2366" i="1"/>
  <c r="G2366" i="1"/>
  <c r="F2366" i="1"/>
  <c r="E2366" i="1"/>
  <c r="D2366" i="1"/>
  <c r="C2366" i="1"/>
  <c r="A2366" i="1"/>
  <c r="Q2365" i="1"/>
  <c r="N2365" i="1"/>
  <c r="M2365" i="1"/>
  <c r="L2365" i="1"/>
  <c r="I2365" i="1"/>
  <c r="H2365" i="1"/>
  <c r="G2365" i="1"/>
  <c r="F2365" i="1"/>
  <c r="E2365" i="1"/>
  <c r="D2365" i="1"/>
  <c r="C2365" i="1"/>
  <c r="B2365" i="1"/>
  <c r="A2365" i="1"/>
  <c r="Q2364" i="1"/>
  <c r="L2364" i="1"/>
  <c r="I2364" i="1"/>
  <c r="H2364" i="1"/>
  <c r="G2364" i="1"/>
  <c r="F2364" i="1"/>
  <c r="E2364" i="1"/>
  <c r="D2364" i="1"/>
  <c r="B2364" i="1"/>
  <c r="A2364" i="1"/>
  <c r="L2363" i="1"/>
  <c r="I2363" i="1"/>
  <c r="H2363" i="1"/>
  <c r="G2363" i="1"/>
  <c r="F2363" i="1"/>
  <c r="E2363" i="1"/>
  <c r="D2363" i="1"/>
  <c r="A2363" i="1"/>
  <c r="N2363" i="1" s="1"/>
  <c r="N2362" i="1"/>
  <c r="M2362" i="1"/>
  <c r="L2362" i="1"/>
  <c r="I2362" i="1"/>
  <c r="H2362" i="1"/>
  <c r="G2362" i="1"/>
  <c r="F2362" i="1"/>
  <c r="E2362" i="1"/>
  <c r="D2362" i="1"/>
  <c r="C2362" i="1"/>
  <c r="A2362" i="1"/>
  <c r="Q2361" i="1"/>
  <c r="N2361" i="1"/>
  <c r="M2361" i="1"/>
  <c r="L2361" i="1"/>
  <c r="I2361" i="1"/>
  <c r="H2361" i="1"/>
  <c r="G2361" i="1"/>
  <c r="F2361" i="1"/>
  <c r="E2361" i="1"/>
  <c r="D2361" i="1"/>
  <c r="C2361" i="1"/>
  <c r="B2361" i="1"/>
  <c r="A2361" i="1"/>
  <c r="M2360" i="1"/>
  <c r="L2360" i="1"/>
  <c r="I2360" i="1"/>
  <c r="H2360" i="1"/>
  <c r="G2360" i="1"/>
  <c r="F2360" i="1"/>
  <c r="E2360" i="1"/>
  <c r="D2360" i="1"/>
  <c r="C2360" i="1"/>
  <c r="B2360" i="1"/>
  <c r="A2360" i="1"/>
  <c r="N2360" i="1" s="1"/>
  <c r="L2359" i="1"/>
  <c r="I2359" i="1"/>
  <c r="H2359" i="1"/>
  <c r="G2359" i="1"/>
  <c r="F2359" i="1"/>
  <c r="E2359" i="1"/>
  <c r="D2359" i="1"/>
  <c r="A2359" i="1"/>
  <c r="N2358" i="1"/>
  <c r="M2358" i="1"/>
  <c r="L2358" i="1"/>
  <c r="I2358" i="1"/>
  <c r="H2358" i="1"/>
  <c r="G2358" i="1"/>
  <c r="F2358" i="1"/>
  <c r="E2358" i="1"/>
  <c r="D2358" i="1"/>
  <c r="C2358" i="1"/>
  <c r="A2358" i="1"/>
  <c r="Q2357" i="1"/>
  <c r="N2357" i="1"/>
  <c r="M2357" i="1"/>
  <c r="L2357" i="1"/>
  <c r="I2357" i="1"/>
  <c r="H2357" i="1"/>
  <c r="G2357" i="1"/>
  <c r="F2357" i="1"/>
  <c r="E2357" i="1"/>
  <c r="D2357" i="1"/>
  <c r="C2357" i="1"/>
  <c r="B2357" i="1"/>
  <c r="A2357" i="1"/>
  <c r="M2356" i="1"/>
  <c r="L2356" i="1"/>
  <c r="I2356" i="1"/>
  <c r="H2356" i="1"/>
  <c r="G2356" i="1"/>
  <c r="F2356" i="1"/>
  <c r="E2356" i="1"/>
  <c r="D2356" i="1"/>
  <c r="C2356" i="1"/>
  <c r="B2356" i="1"/>
  <c r="A2356" i="1"/>
  <c r="N2356" i="1" s="1"/>
  <c r="Q2355" i="1"/>
  <c r="N2355" i="1"/>
  <c r="L2355" i="1"/>
  <c r="I2355" i="1"/>
  <c r="H2355" i="1"/>
  <c r="G2355" i="1"/>
  <c r="F2355" i="1"/>
  <c r="E2355" i="1"/>
  <c r="D2355" i="1"/>
  <c r="B2355" i="1"/>
  <c r="A2355" i="1"/>
  <c r="L2354" i="1"/>
  <c r="I2354" i="1"/>
  <c r="H2354" i="1"/>
  <c r="G2354" i="1"/>
  <c r="F2354" i="1"/>
  <c r="E2354" i="1"/>
  <c r="D2354" i="1"/>
  <c r="A2354" i="1"/>
  <c r="Q2353" i="1"/>
  <c r="N2353" i="1"/>
  <c r="M2353" i="1"/>
  <c r="L2353" i="1"/>
  <c r="I2353" i="1"/>
  <c r="H2353" i="1"/>
  <c r="G2353" i="1"/>
  <c r="F2353" i="1"/>
  <c r="E2353" i="1"/>
  <c r="D2353" i="1"/>
  <c r="C2353" i="1"/>
  <c r="B2353" i="1"/>
  <c r="A2353" i="1"/>
  <c r="Q2352" i="1"/>
  <c r="M2352" i="1"/>
  <c r="L2352" i="1"/>
  <c r="I2352" i="1"/>
  <c r="H2352" i="1"/>
  <c r="G2352" i="1"/>
  <c r="F2352" i="1"/>
  <c r="E2352" i="1"/>
  <c r="D2352" i="1"/>
  <c r="C2352" i="1"/>
  <c r="A2352" i="1"/>
  <c r="L2351" i="1"/>
  <c r="I2351" i="1"/>
  <c r="H2351" i="1"/>
  <c r="G2351" i="1"/>
  <c r="F2351" i="1"/>
  <c r="E2351" i="1"/>
  <c r="D2351" i="1"/>
  <c r="A2351" i="1"/>
  <c r="L2350" i="1"/>
  <c r="I2350" i="1"/>
  <c r="H2350" i="1"/>
  <c r="G2350" i="1"/>
  <c r="F2350" i="1"/>
  <c r="E2350" i="1"/>
  <c r="D2350" i="1"/>
  <c r="A2350" i="1"/>
  <c r="Q2349" i="1"/>
  <c r="N2349" i="1"/>
  <c r="M2349" i="1"/>
  <c r="L2349" i="1"/>
  <c r="I2349" i="1"/>
  <c r="H2349" i="1"/>
  <c r="G2349" i="1"/>
  <c r="F2349" i="1"/>
  <c r="E2349" i="1"/>
  <c r="D2349" i="1"/>
  <c r="C2349" i="1"/>
  <c r="B2349" i="1"/>
  <c r="A2349" i="1"/>
  <c r="Q2348" i="1"/>
  <c r="L2348" i="1"/>
  <c r="I2348" i="1"/>
  <c r="H2348" i="1"/>
  <c r="G2348" i="1"/>
  <c r="F2348" i="1"/>
  <c r="E2348" i="1"/>
  <c r="D2348" i="1"/>
  <c r="B2348" i="1"/>
  <c r="A2348" i="1"/>
  <c r="Q2347" i="1"/>
  <c r="N2347" i="1"/>
  <c r="L2347" i="1"/>
  <c r="I2347" i="1"/>
  <c r="H2347" i="1"/>
  <c r="G2347" i="1"/>
  <c r="F2347" i="1"/>
  <c r="E2347" i="1"/>
  <c r="D2347" i="1"/>
  <c r="B2347" i="1"/>
  <c r="A2347" i="1"/>
  <c r="N2346" i="1"/>
  <c r="M2346" i="1"/>
  <c r="P2346" i="1" s="1"/>
  <c r="L2346" i="1"/>
  <c r="I2346" i="1"/>
  <c r="H2346" i="1"/>
  <c r="G2346" i="1"/>
  <c r="F2346" i="1"/>
  <c r="E2346" i="1"/>
  <c r="D2346" i="1"/>
  <c r="C2346" i="1"/>
  <c r="A2346" i="1"/>
  <c r="Q2345" i="1"/>
  <c r="N2345" i="1"/>
  <c r="M2345" i="1"/>
  <c r="P2345" i="1" s="1"/>
  <c r="L2345" i="1"/>
  <c r="I2345" i="1"/>
  <c r="H2345" i="1"/>
  <c r="G2345" i="1"/>
  <c r="F2345" i="1"/>
  <c r="E2345" i="1"/>
  <c r="D2345" i="1"/>
  <c r="C2345" i="1"/>
  <c r="B2345" i="1"/>
  <c r="A2345" i="1"/>
  <c r="Q2344" i="1"/>
  <c r="L2344" i="1"/>
  <c r="I2344" i="1"/>
  <c r="H2344" i="1"/>
  <c r="G2344" i="1"/>
  <c r="F2344" i="1"/>
  <c r="E2344" i="1"/>
  <c r="D2344" i="1"/>
  <c r="A2344" i="1"/>
  <c r="N2344" i="1" s="1"/>
  <c r="N2343" i="1"/>
  <c r="L2343" i="1"/>
  <c r="I2343" i="1"/>
  <c r="H2343" i="1"/>
  <c r="G2343" i="1"/>
  <c r="F2343" i="1"/>
  <c r="E2343" i="1"/>
  <c r="D2343" i="1"/>
  <c r="B2343" i="1"/>
  <c r="A2343" i="1"/>
  <c r="N2342" i="1"/>
  <c r="P2342" i="1" s="1"/>
  <c r="M2342" i="1"/>
  <c r="L2342" i="1"/>
  <c r="I2342" i="1"/>
  <c r="H2342" i="1"/>
  <c r="G2342" i="1"/>
  <c r="F2342" i="1"/>
  <c r="E2342" i="1"/>
  <c r="D2342" i="1"/>
  <c r="C2342" i="1"/>
  <c r="A2342" i="1"/>
  <c r="Q2341" i="1"/>
  <c r="N2341" i="1"/>
  <c r="M2341" i="1"/>
  <c r="L2341" i="1"/>
  <c r="I2341" i="1"/>
  <c r="H2341" i="1"/>
  <c r="G2341" i="1"/>
  <c r="F2341" i="1"/>
  <c r="E2341" i="1"/>
  <c r="D2341" i="1"/>
  <c r="C2341" i="1"/>
  <c r="B2341" i="1"/>
  <c r="A2341" i="1"/>
  <c r="M2340" i="1"/>
  <c r="P2340" i="1" s="1"/>
  <c r="L2340" i="1"/>
  <c r="I2340" i="1"/>
  <c r="H2340" i="1"/>
  <c r="G2340" i="1"/>
  <c r="F2340" i="1"/>
  <c r="E2340" i="1"/>
  <c r="D2340" i="1"/>
  <c r="C2340" i="1"/>
  <c r="B2340" i="1"/>
  <c r="A2340" i="1"/>
  <c r="N2340" i="1" s="1"/>
  <c r="Q2339" i="1"/>
  <c r="N2339" i="1"/>
  <c r="L2339" i="1"/>
  <c r="I2339" i="1"/>
  <c r="H2339" i="1"/>
  <c r="G2339" i="1"/>
  <c r="F2339" i="1"/>
  <c r="E2339" i="1"/>
  <c r="D2339" i="1"/>
  <c r="B2339" i="1"/>
  <c r="A2339" i="1"/>
  <c r="L2338" i="1"/>
  <c r="I2338" i="1"/>
  <c r="H2338" i="1"/>
  <c r="G2338" i="1"/>
  <c r="F2338" i="1"/>
  <c r="E2338" i="1"/>
  <c r="D2338" i="1"/>
  <c r="A2338" i="1"/>
  <c r="Q2337" i="1"/>
  <c r="N2337" i="1"/>
  <c r="M2337" i="1"/>
  <c r="P2337" i="1" s="1"/>
  <c r="R2337" i="1" s="1"/>
  <c r="L2337" i="1"/>
  <c r="I2337" i="1"/>
  <c r="H2337" i="1"/>
  <c r="G2337" i="1"/>
  <c r="F2337" i="1"/>
  <c r="E2337" i="1"/>
  <c r="D2337" i="1"/>
  <c r="C2337" i="1"/>
  <c r="B2337" i="1"/>
  <c r="A2337" i="1"/>
  <c r="Q2336" i="1"/>
  <c r="M2336" i="1"/>
  <c r="L2336" i="1"/>
  <c r="I2336" i="1"/>
  <c r="H2336" i="1"/>
  <c r="G2336" i="1"/>
  <c r="F2336" i="1"/>
  <c r="E2336" i="1"/>
  <c r="D2336" i="1"/>
  <c r="C2336" i="1"/>
  <c r="A2336" i="1"/>
  <c r="L2335" i="1"/>
  <c r="I2335" i="1"/>
  <c r="H2335" i="1"/>
  <c r="G2335" i="1"/>
  <c r="F2335" i="1"/>
  <c r="E2335" i="1"/>
  <c r="D2335" i="1"/>
  <c r="A2335" i="1"/>
  <c r="L2334" i="1"/>
  <c r="I2334" i="1"/>
  <c r="H2334" i="1"/>
  <c r="G2334" i="1"/>
  <c r="F2334" i="1"/>
  <c r="E2334" i="1"/>
  <c r="D2334" i="1"/>
  <c r="A2334" i="1"/>
  <c r="Q2333" i="1"/>
  <c r="N2333" i="1"/>
  <c r="M2333" i="1"/>
  <c r="P2333" i="1" s="1"/>
  <c r="R2333" i="1" s="1"/>
  <c r="L2333" i="1"/>
  <c r="I2333" i="1"/>
  <c r="H2333" i="1"/>
  <c r="G2333" i="1"/>
  <c r="F2333" i="1"/>
  <c r="E2333" i="1"/>
  <c r="D2333" i="1"/>
  <c r="C2333" i="1"/>
  <c r="B2333" i="1"/>
  <c r="A2333" i="1"/>
  <c r="Q2332" i="1"/>
  <c r="L2332" i="1"/>
  <c r="I2332" i="1"/>
  <c r="H2332" i="1"/>
  <c r="G2332" i="1"/>
  <c r="F2332" i="1"/>
  <c r="E2332" i="1"/>
  <c r="D2332" i="1"/>
  <c r="B2332" i="1"/>
  <c r="A2332" i="1"/>
  <c r="Q2331" i="1"/>
  <c r="N2331" i="1"/>
  <c r="L2331" i="1"/>
  <c r="I2331" i="1"/>
  <c r="H2331" i="1"/>
  <c r="G2331" i="1"/>
  <c r="F2331" i="1"/>
  <c r="E2331" i="1"/>
  <c r="D2331" i="1"/>
  <c r="B2331" i="1"/>
  <c r="A2331" i="1"/>
  <c r="N2330" i="1"/>
  <c r="M2330" i="1"/>
  <c r="L2330" i="1"/>
  <c r="I2330" i="1"/>
  <c r="H2330" i="1"/>
  <c r="G2330" i="1"/>
  <c r="F2330" i="1"/>
  <c r="E2330" i="1"/>
  <c r="D2330" i="1"/>
  <c r="C2330" i="1"/>
  <c r="A2330" i="1"/>
  <c r="Q2329" i="1"/>
  <c r="N2329" i="1"/>
  <c r="M2329" i="1"/>
  <c r="L2329" i="1"/>
  <c r="I2329" i="1"/>
  <c r="H2329" i="1"/>
  <c r="G2329" i="1"/>
  <c r="F2329" i="1"/>
  <c r="E2329" i="1"/>
  <c r="D2329" i="1"/>
  <c r="C2329" i="1"/>
  <c r="B2329" i="1"/>
  <c r="A2329" i="1"/>
  <c r="Q2328" i="1"/>
  <c r="L2328" i="1"/>
  <c r="I2328" i="1"/>
  <c r="H2328" i="1"/>
  <c r="G2328" i="1"/>
  <c r="F2328" i="1"/>
  <c r="E2328" i="1"/>
  <c r="D2328" i="1"/>
  <c r="A2328" i="1"/>
  <c r="N2328" i="1" s="1"/>
  <c r="N2327" i="1"/>
  <c r="L2327" i="1"/>
  <c r="I2327" i="1"/>
  <c r="H2327" i="1"/>
  <c r="G2327" i="1"/>
  <c r="F2327" i="1"/>
  <c r="E2327" i="1"/>
  <c r="D2327" i="1"/>
  <c r="B2327" i="1"/>
  <c r="A2327" i="1"/>
  <c r="N2326" i="1"/>
  <c r="M2326" i="1"/>
  <c r="L2326" i="1"/>
  <c r="I2326" i="1"/>
  <c r="H2326" i="1"/>
  <c r="G2326" i="1"/>
  <c r="F2326" i="1"/>
  <c r="E2326" i="1"/>
  <c r="D2326" i="1"/>
  <c r="C2326" i="1"/>
  <c r="A2326" i="1"/>
  <c r="Q2325" i="1"/>
  <c r="N2325" i="1"/>
  <c r="M2325" i="1"/>
  <c r="L2325" i="1"/>
  <c r="I2325" i="1"/>
  <c r="H2325" i="1"/>
  <c r="G2325" i="1"/>
  <c r="F2325" i="1"/>
  <c r="E2325" i="1"/>
  <c r="D2325" i="1"/>
  <c r="C2325" i="1"/>
  <c r="B2325" i="1"/>
  <c r="A2325" i="1"/>
  <c r="M2324" i="1"/>
  <c r="P2324" i="1" s="1"/>
  <c r="L2324" i="1"/>
  <c r="I2324" i="1"/>
  <c r="H2324" i="1"/>
  <c r="G2324" i="1"/>
  <c r="F2324" i="1"/>
  <c r="E2324" i="1"/>
  <c r="D2324" i="1"/>
  <c r="C2324" i="1"/>
  <c r="B2324" i="1"/>
  <c r="A2324" i="1"/>
  <c r="N2324" i="1" s="1"/>
  <c r="Q2323" i="1"/>
  <c r="N2323" i="1"/>
  <c r="L2323" i="1"/>
  <c r="I2323" i="1"/>
  <c r="H2323" i="1"/>
  <c r="G2323" i="1"/>
  <c r="F2323" i="1"/>
  <c r="E2323" i="1"/>
  <c r="D2323" i="1"/>
  <c r="B2323" i="1"/>
  <c r="A2323" i="1"/>
  <c r="L2322" i="1"/>
  <c r="I2322" i="1"/>
  <c r="H2322" i="1"/>
  <c r="G2322" i="1"/>
  <c r="F2322" i="1"/>
  <c r="E2322" i="1"/>
  <c r="D2322" i="1"/>
  <c r="A2322" i="1"/>
  <c r="Q2321" i="1"/>
  <c r="N2321" i="1"/>
  <c r="M2321" i="1"/>
  <c r="L2321" i="1"/>
  <c r="I2321" i="1"/>
  <c r="H2321" i="1"/>
  <c r="G2321" i="1"/>
  <c r="F2321" i="1"/>
  <c r="E2321" i="1"/>
  <c r="D2321" i="1"/>
  <c r="C2321" i="1"/>
  <c r="B2321" i="1"/>
  <c r="A2321" i="1"/>
  <c r="Q2320" i="1"/>
  <c r="M2320" i="1"/>
  <c r="L2320" i="1"/>
  <c r="I2320" i="1"/>
  <c r="H2320" i="1"/>
  <c r="G2320" i="1"/>
  <c r="F2320" i="1"/>
  <c r="E2320" i="1"/>
  <c r="D2320" i="1"/>
  <c r="C2320" i="1"/>
  <c r="A2320" i="1"/>
  <c r="L2319" i="1"/>
  <c r="I2319" i="1"/>
  <c r="H2319" i="1"/>
  <c r="G2319" i="1"/>
  <c r="F2319" i="1"/>
  <c r="E2319" i="1"/>
  <c r="D2319" i="1"/>
  <c r="A2319" i="1"/>
  <c r="Q2318" i="1"/>
  <c r="N2318" i="1"/>
  <c r="M2318" i="1"/>
  <c r="L2318" i="1"/>
  <c r="I2318" i="1"/>
  <c r="H2318" i="1"/>
  <c r="G2318" i="1"/>
  <c r="F2318" i="1"/>
  <c r="E2318" i="1"/>
  <c r="D2318" i="1"/>
  <c r="C2318" i="1"/>
  <c r="B2318" i="1"/>
  <c r="A2318" i="1"/>
  <c r="L2317" i="1"/>
  <c r="I2317" i="1"/>
  <c r="H2317" i="1"/>
  <c r="G2317" i="1"/>
  <c r="F2317" i="1"/>
  <c r="E2317" i="1"/>
  <c r="D2317" i="1"/>
  <c r="A2317" i="1"/>
  <c r="N2317" i="1" s="1"/>
  <c r="L2316" i="1"/>
  <c r="I2316" i="1"/>
  <c r="H2316" i="1"/>
  <c r="G2316" i="1"/>
  <c r="F2316" i="1"/>
  <c r="E2316" i="1"/>
  <c r="D2316" i="1"/>
  <c r="A2316" i="1"/>
  <c r="Q2316" i="1" s="1"/>
  <c r="N2315" i="1"/>
  <c r="M2315" i="1"/>
  <c r="L2315" i="1"/>
  <c r="I2315" i="1"/>
  <c r="H2315" i="1"/>
  <c r="G2315" i="1"/>
  <c r="F2315" i="1"/>
  <c r="E2315" i="1"/>
  <c r="D2315" i="1"/>
  <c r="C2315" i="1"/>
  <c r="A2315" i="1"/>
  <c r="Q2314" i="1"/>
  <c r="N2314" i="1"/>
  <c r="M2314" i="1"/>
  <c r="L2314" i="1"/>
  <c r="I2314" i="1"/>
  <c r="H2314" i="1"/>
  <c r="G2314" i="1"/>
  <c r="F2314" i="1"/>
  <c r="E2314" i="1"/>
  <c r="D2314" i="1"/>
  <c r="C2314" i="1"/>
  <c r="B2314" i="1"/>
  <c r="A2314" i="1"/>
  <c r="M2313" i="1"/>
  <c r="L2313" i="1"/>
  <c r="I2313" i="1"/>
  <c r="H2313" i="1"/>
  <c r="G2313" i="1"/>
  <c r="F2313" i="1"/>
  <c r="E2313" i="1"/>
  <c r="D2313" i="1"/>
  <c r="C2313" i="1"/>
  <c r="B2313" i="1"/>
  <c r="A2313" i="1"/>
  <c r="N2313" i="1" s="1"/>
  <c r="N2312" i="1"/>
  <c r="L2312" i="1"/>
  <c r="I2312" i="1"/>
  <c r="H2312" i="1"/>
  <c r="G2312" i="1"/>
  <c r="F2312" i="1"/>
  <c r="E2312" i="1"/>
  <c r="D2312" i="1"/>
  <c r="B2312" i="1"/>
  <c r="A2312" i="1"/>
  <c r="Q2312" i="1" s="1"/>
  <c r="N2311" i="1"/>
  <c r="M2311" i="1"/>
  <c r="L2311" i="1"/>
  <c r="I2311" i="1"/>
  <c r="H2311" i="1"/>
  <c r="G2311" i="1"/>
  <c r="F2311" i="1"/>
  <c r="E2311" i="1"/>
  <c r="D2311" i="1"/>
  <c r="C2311" i="1"/>
  <c r="A2311" i="1"/>
  <c r="Q2310" i="1"/>
  <c r="N2310" i="1"/>
  <c r="M2310" i="1"/>
  <c r="L2310" i="1"/>
  <c r="I2310" i="1"/>
  <c r="H2310" i="1"/>
  <c r="G2310" i="1"/>
  <c r="F2310" i="1"/>
  <c r="E2310" i="1"/>
  <c r="D2310" i="1"/>
  <c r="C2310" i="1"/>
  <c r="B2310" i="1"/>
  <c r="A2310" i="1"/>
  <c r="M2309" i="1"/>
  <c r="P2309" i="1" s="1"/>
  <c r="L2309" i="1"/>
  <c r="I2309" i="1"/>
  <c r="H2309" i="1"/>
  <c r="G2309" i="1"/>
  <c r="F2309" i="1"/>
  <c r="E2309" i="1"/>
  <c r="D2309" i="1"/>
  <c r="C2309" i="1"/>
  <c r="B2309" i="1"/>
  <c r="A2309" i="1"/>
  <c r="N2309" i="1" s="1"/>
  <c r="Q2308" i="1"/>
  <c r="N2308" i="1"/>
  <c r="L2308" i="1"/>
  <c r="I2308" i="1"/>
  <c r="H2308" i="1"/>
  <c r="G2308" i="1"/>
  <c r="F2308" i="1"/>
  <c r="E2308" i="1"/>
  <c r="D2308" i="1"/>
  <c r="B2308" i="1"/>
  <c r="A2308" i="1"/>
  <c r="L2307" i="1"/>
  <c r="I2307" i="1"/>
  <c r="H2307" i="1"/>
  <c r="G2307" i="1"/>
  <c r="F2307" i="1"/>
  <c r="E2307" i="1"/>
  <c r="D2307" i="1"/>
  <c r="A2307" i="1"/>
  <c r="N2307" i="1" s="1"/>
  <c r="Q2306" i="1"/>
  <c r="N2306" i="1"/>
  <c r="M2306" i="1"/>
  <c r="P2306" i="1" s="1"/>
  <c r="R2306" i="1" s="1"/>
  <c r="L2306" i="1"/>
  <c r="I2306" i="1"/>
  <c r="H2306" i="1"/>
  <c r="G2306" i="1"/>
  <c r="F2306" i="1"/>
  <c r="E2306" i="1"/>
  <c r="D2306" i="1"/>
  <c r="C2306" i="1"/>
  <c r="B2306" i="1"/>
  <c r="A2306" i="1"/>
  <c r="L2305" i="1"/>
  <c r="I2305" i="1"/>
  <c r="H2305" i="1"/>
  <c r="G2305" i="1"/>
  <c r="F2305" i="1"/>
  <c r="E2305" i="1"/>
  <c r="D2305" i="1"/>
  <c r="A2305" i="1"/>
  <c r="N2305" i="1" s="1"/>
  <c r="Q2304" i="1"/>
  <c r="L2304" i="1"/>
  <c r="I2304" i="1"/>
  <c r="H2304" i="1"/>
  <c r="G2304" i="1"/>
  <c r="F2304" i="1"/>
  <c r="E2304" i="1"/>
  <c r="D2304" i="1"/>
  <c r="A2304" i="1"/>
  <c r="N2304" i="1" s="1"/>
  <c r="L2303" i="1"/>
  <c r="I2303" i="1"/>
  <c r="H2303" i="1"/>
  <c r="G2303" i="1"/>
  <c r="F2303" i="1"/>
  <c r="E2303" i="1"/>
  <c r="D2303" i="1"/>
  <c r="A2303" i="1"/>
  <c r="N2303" i="1" s="1"/>
  <c r="Q2302" i="1"/>
  <c r="N2302" i="1"/>
  <c r="M2302" i="1"/>
  <c r="P2302" i="1" s="1"/>
  <c r="L2302" i="1"/>
  <c r="I2302" i="1"/>
  <c r="H2302" i="1"/>
  <c r="G2302" i="1"/>
  <c r="F2302" i="1"/>
  <c r="E2302" i="1"/>
  <c r="D2302" i="1"/>
  <c r="C2302" i="1"/>
  <c r="B2302" i="1"/>
  <c r="A2302" i="1"/>
  <c r="L2301" i="1"/>
  <c r="I2301" i="1"/>
  <c r="H2301" i="1"/>
  <c r="G2301" i="1"/>
  <c r="F2301" i="1"/>
  <c r="E2301" i="1"/>
  <c r="D2301" i="1"/>
  <c r="A2301" i="1"/>
  <c r="N2301" i="1" s="1"/>
  <c r="L2300" i="1"/>
  <c r="I2300" i="1"/>
  <c r="H2300" i="1"/>
  <c r="G2300" i="1"/>
  <c r="F2300" i="1"/>
  <c r="E2300" i="1"/>
  <c r="D2300" i="1"/>
  <c r="A2300" i="1"/>
  <c r="Q2300" i="1" s="1"/>
  <c r="N2299" i="1"/>
  <c r="M2299" i="1"/>
  <c r="P2299" i="1" s="1"/>
  <c r="L2299" i="1"/>
  <c r="I2299" i="1"/>
  <c r="H2299" i="1"/>
  <c r="G2299" i="1"/>
  <c r="F2299" i="1"/>
  <c r="E2299" i="1"/>
  <c r="D2299" i="1"/>
  <c r="C2299" i="1"/>
  <c r="A2299" i="1"/>
  <c r="Q2298" i="1"/>
  <c r="N2298" i="1"/>
  <c r="M2298" i="1"/>
  <c r="L2298" i="1"/>
  <c r="I2298" i="1"/>
  <c r="H2298" i="1"/>
  <c r="G2298" i="1"/>
  <c r="F2298" i="1"/>
  <c r="E2298" i="1"/>
  <c r="D2298" i="1"/>
  <c r="C2298" i="1"/>
  <c r="B2298" i="1"/>
  <c r="A2298" i="1"/>
  <c r="M2297" i="1"/>
  <c r="L2297" i="1"/>
  <c r="I2297" i="1"/>
  <c r="H2297" i="1"/>
  <c r="G2297" i="1"/>
  <c r="F2297" i="1"/>
  <c r="E2297" i="1"/>
  <c r="D2297" i="1"/>
  <c r="C2297" i="1"/>
  <c r="B2297" i="1"/>
  <c r="A2297" i="1"/>
  <c r="N2297" i="1" s="1"/>
  <c r="N2296" i="1"/>
  <c r="L2296" i="1"/>
  <c r="I2296" i="1"/>
  <c r="H2296" i="1"/>
  <c r="G2296" i="1"/>
  <c r="F2296" i="1"/>
  <c r="E2296" i="1"/>
  <c r="D2296" i="1"/>
  <c r="B2296" i="1"/>
  <c r="A2296" i="1"/>
  <c r="Q2296" i="1" s="1"/>
  <c r="N2295" i="1"/>
  <c r="P2295" i="1" s="1"/>
  <c r="M2295" i="1"/>
  <c r="L2295" i="1"/>
  <c r="I2295" i="1"/>
  <c r="H2295" i="1"/>
  <c r="G2295" i="1"/>
  <c r="F2295" i="1"/>
  <c r="E2295" i="1"/>
  <c r="D2295" i="1"/>
  <c r="C2295" i="1"/>
  <c r="A2295" i="1"/>
  <c r="Q2294" i="1"/>
  <c r="N2294" i="1"/>
  <c r="M2294" i="1"/>
  <c r="L2294" i="1"/>
  <c r="I2294" i="1"/>
  <c r="H2294" i="1"/>
  <c r="G2294" i="1"/>
  <c r="F2294" i="1"/>
  <c r="E2294" i="1"/>
  <c r="D2294" i="1"/>
  <c r="C2294" i="1"/>
  <c r="B2294" i="1"/>
  <c r="A2294" i="1"/>
  <c r="M2293" i="1"/>
  <c r="L2293" i="1"/>
  <c r="I2293" i="1"/>
  <c r="H2293" i="1"/>
  <c r="G2293" i="1"/>
  <c r="F2293" i="1"/>
  <c r="E2293" i="1"/>
  <c r="D2293" i="1"/>
  <c r="C2293" i="1"/>
  <c r="B2293" i="1"/>
  <c r="A2293" i="1"/>
  <c r="N2293" i="1" s="1"/>
  <c r="Q2292" i="1"/>
  <c r="N2292" i="1"/>
  <c r="L2292" i="1"/>
  <c r="I2292" i="1"/>
  <c r="H2292" i="1"/>
  <c r="G2292" i="1"/>
  <c r="F2292" i="1"/>
  <c r="E2292" i="1"/>
  <c r="D2292" i="1"/>
  <c r="B2292" i="1"/>
  <c r="A2292" i="1"/>
  <c r="L2291" i="1"/>
  <c r="I2291" i="1"/>
  <c r="H2291" i="1"/>
  <c r="G2291" i="1"/>
  <c r="F2291" i="1"/>
  <c r="E2291" i="1"/>
  <c r="D2291" i="1"/>
  <c r="A2291" i="1"/>
  <c r="N2291" i="1" s="1"/>
  <c r="Q2290" i="1"/>
  <c r="N2290" i="1"/>
  <c r="M2290" i="1"/>
  <c r="L2290" i="1"/>
  <c r="I2290" i="1"/>
  <c r="H2290" i="1"/>
  <c r="G2290" i="1"/>
  <c r="F2290" i="1"/>
  <c r="E2290" i="1"/>
  <c r="D2290" i="1"/>
  <c r="C2290" i="1"/>
  <c r="B2290" i="1"/>
  <c r="A2290" i="1"/>
  <c r="L2289" i="1"/>
  <c r="I2289" i="1"/>
  <c r="H2289" i="1"/>
  <c r="G2289" i="1"/>
  <c r="F2289" i="1"/>
  <c r="E2289" i="1"/>
  <c r="D2289" i="1"/>
  <c r="A2289" i="1"/>
  <c r="N2289" i="1" s="1"/>
  <c r="Q2288" i="1"/>
  <c r="L2288" i="1"/>
  <c r="I2288" i="1"/>
  <c r="H2288" i="1"/>
  <c r="G2288" i="1"/>
  <c r="F2288" i="1"/>
  <c r="E2288" i="1"/>
  <c r="D2288" i="1"/>
  <c r="A2288" i="1"/>
  <c r="N2288" i="1" s="1"/>
  <c r="L2287" i="1"/>
  <c r="I2287" i="1"/>
  <c r="H2287" i="1"/>
  <c r="G2287" i="1"/>
  <c r="F2287" i="1"/>
  <c r="E2287" i="1"/>
  <c r="D2287" i="1"/>
  <c r="A2287" i="1"/>
  <c r="N2287" i="1" s="1"/>
  <c r="Q2286" i="1"/>
  <c r="N2286" i="1"/>
  <c r="M2286" i="1"/>
  <c r="L2286" i="1"/>
  <c r="I2286" i="1"/>
  <c r="H2286" i="1"/>
  <c r="G2286" i="1"/>
  <c r="F2286" i="1"/>
  <c r="E2286" i="1"/>
  <c r="D2286" i="1"/>
  <c r="C2286" i="1"/>
  <c r="B2286" i="1"/>
  <c r="A2286" i="1"/>
  <c r="L2285" i="1"/>
  <c r="I2285" i="1"/>
  <c r="H2285" i="1"/>
  <c r="G2285" i="1"/>
  <c r="F2285" i="1"/>
  <c r="E2285" i="1"/>
  <c r="D2285" i="1"/>
  <c r="A2285" i="1"/>
  <c r="N2285" i="1" s="1"/>
  <c r="L2284" i="1"/>
  <c r="I2284" i="1"/>
  <c r="H2284" i="1"/>
  <c r="G2284" i="1"/>
  <c r="F2284" i="1"/>
  <c r="E2284" i="1"/>
  <c r="D2284" i="1"/>
  <c r="A2284" i="1"/>
  <c r="Q2284" i="1" s="1"/>
  <c r="N2283" i="1"/>
  <c r="M2283" i="1"/>
  <c r="L2283" i="1"/>
  <c r="I2283" i="1"/>
  <c r="H2283" i="1"/>
  <c r="G2283" i="1"/>
  <c r="F2283" i="1"/>
  <c r="E2283" i="1"/>
  <c r="D2283" i="1"/>
  <c r="C2283" i="1"/>
  <c r="A2283" i="1"/>
  <c r="Q2282" i="1"/>
  <c r="N2282" i="1"/>
  <c r="M2282" i="1"/>
  <c r="L2282" i="1"/>
  <c r="I2282" i="1"/>
  <c r="H2282" i="1"/>
  <c r="G2282" i="1"/>
  <c r="F2282" i="1"/>
  <c r="E2282" i="1"/>
  <c r="D2282" i="1"/>
  <c r="C2282" i="1"/>
  <c r="B2282" i="1"/>
  <c r="A2282" i="1"/>
  <c r="M2281" i="1"/>
  <c r="P2281" i="1" s="1"/>
  <c r="L2281" i="1"/>
  <c r="I2281" i="1"/>
  <c r="H2281" i="1"/>
  <c r="G2281" i="1"/>
  <c r="F2281" i="1"/>
  <c r="E2281" i="1"/>
  <c r="D2281" i="1"/>
  <c r="C2281" i="1"/>
  <c r="B2281" i="1"/>
  <c r="A2281" i="1"/>
  <c r="N2281" i="1" s="1"/>
  <c r="N2280" i="1"/>
  <c r="L2280" i="1"/>
  <c r="I2280" i="1"/>
  <c r="H2280" i="1"/>
  <c r="G2280" i="1"/>
  <c r="F2280" i="1"/>
  <c r="E2280" i="1"/>
  <c r="D2280" i="1"/>
  <c r="B2280" i="1"/>
  <c r="A2280" i="1"/>
  <c r="Q2280" i="1" s="1"/>
  <c r="N2279" i="1"/>
  <c r="M2279" i="1"/>
  <c r="L2279" i="1"/>
  <c r="I2279" i="1"/>
  <c r="H2279" i="1"/>
  <c r="G2279" i="1"/>
  <c r="F2279" i="1"/>
  <c r="E2279" i="1"/>
  <c r="D2279" i="1"/>
  <c r="C2279" i="1"/>
  <c r="A2279" i="1"/>
  <c r="Q2278" i="1"/>
  <c r="N2278" i="1"/>
  <c r="M2278" i="1"/>
  <c r="L2278" i="1"/>
  <c r="I2278" i="1"/>
  <c r="H2278" i="1"/>
  <c r="G2278" i="1"/>
  <c r="F2278" i="1"/>
  <c r="E2278" i="1"/>
  <c r="D2278" i="1"/>
  <c r="C2278" i="1"/>
  <c r="B2278" i="1"/>
  <c r="A2278" i="1"/>
  <c r="M2277" i="1"/>
  <c r="L2277" i="1"/>
  <c r="I2277" i="1"/>
  <c r="H2277" i="1"/>
  <c r="G2277" i="1"/>
  <c r="F2277" i="1"/>
  <c r="E2277" i="1"/>
  <c r="D2277" i="1"/>
  <c r="C2277" i="1"/>
  <c r="B2277" i="1"/>
  <c r="A2277" i="1"/>
  <c r="N2277" i="1" s="1"/>
  <c r="Q2276" i="1"/>
  <c r="N2276" i="1"/>
  <c r="L2276" i="1"/>
  <c r="I2276" i="1"/>
  <c r="H2276" i="1"/>
  <c r="G2276" i="1"/>
  <c r="F2276" i="1"/>
  <c r="E2276" i="1"/>
  <c r="D2276" i="1"/>
  <c r="B2276" i="1"/>
  <c r="A2276" i="1"/>
  <c r="L2275" i="1"/>
  <c r="I2275" i="1"/>
  <c r="H2275" i="1"/>
  <c r="G2275" i="1"/>
  <c r="F2275" i="1"/>
  <c r="E2275" i="1"/>
  <c r="D2275" i="1"/>
  <c r="A2275" i="1"/>
  <c r="N2275" i="1" s="1"/>
  <c r="Q2274" i="1"/>
  <c r="N2274" i="1"/>
  <c r="M2274" i="1"/>
  <c r="P2274" i="1" s="1"/>
  <c r="R2274" i="1" s="1"/>
  <c r="L2274" i="1"/>
  <c r="I2274" i="1"/>
  <c r="H2274" i="1"/>
  <c r="G2274" i="1"/>
  <c r="F2274" i="1"/>
  <c r="E2274" i="1"/>
  <c r="D2274" i="1"/>
  <c r="C2274" i="1"/>
  <c r="B2274" i="1"/>
  <c r="A2274" i="1"/>
  <c r="L2273" i="1"/>
  <c r="I2273" i="1"/>
  <c r="H2273" i="1"/>
  <c r="G2273" i="1"/>
  <c r="F2273" i="1"/>
  <c r="E2273" i="1"/>
  <c r="D2273" i="1"/>
  <c r="A2273" i="1"/>
  <c r="N2273" i="1" s="1"/>
  <c r="Q2272" i="1"/>
  <c r="L2272" i="1"/>
  <c r="I2272" i="1"/>
  <c r="H2272" i="1"/>
  <c r="G2272" i="1"/>
  <c r="F2272" i="1"/>
  <c r="E2272" i="1"/>
  <c r="D2272" i="1"/>
  <c r="A2272" i="1"/>
  <c r="N2272" i="1" s="1"/>
  <c r="L2271" i="1"/>
  <c r="I2271" i="1"/>
  <c r="H2271" i="1"/>
  <c r="G2271" i="1"/>
  <c r="F2271" i="1"/>
  <c r="E2271" i="1"/>
  <c r="D2271" i="1"/>
  <c r="A2271" i="1"/>
  <c r="N2271" i="1" s="1"/>
  <c r="Q2270" i="1"/>
  <c r="N2270" i="1"/>
  <c r="M2270" i="1"/>
  <c r="P2270" i="1" s="1"/>
  <c r="R2270" i="1" s="1"/>
  <c r="L2270" i="1"/>
  <c r="I2270" i="1"/>
  <c r="H2270" i="1"/>
  <c r="G2270" i="1"/>
  <c r="F2270" i="1"/>
  <c r="E2270" i="1"/>
  <c r="D2270" i="1"/>
  <c r="C2270" i="1"/>
  <c r="B2270" i="1"/>
  <c r="A2270" i="1"/>
  <c r="L2269" i="1"/>
  <c r="I2269" i="1"/>
  <c r="H2269" i="1"/>
  <c r="G2269" i="1"/>
  <c r="F2269" i="1"/>
  <c r="E2269" i="1"/>
  <c r="D2269" i="1"/>
  <c r="A2269" i="1"/>
  <c r="N2269" i="1" s="1"/>
  <c r="L2268" i="1"/>
  <c r="I2268" i="1"/>
  <c r="H2268" i="1"/>
  <c r="G2268" i="1"/>
  <c r="F2268" i="1"/>
  <c r="E2268" i="1"/>
  <c r="D2268" i="1"/>
  <c r="A2268" i="1"/>
  <c r="Q2268" i="1" s="1"/>
  <c r="N2267" i="1"/>
  <c r="M2267" i="1"/>
  <c r="P2267" i="1" s="1"/>
  <c r="L2267" i="1"/>
  <c r="I2267" i="1"/>
  <c r="H2267" i="1"/>
  <c r="G2267" i="1"/>
  <c r="F2267" i="1"/>
  <c r="E2267" i="1"/>
  <c r="D2267" i="1"/>
  <c r="C2267" i="1"/>
  <c r="A2267" i="1"/>
  <c r="Q2266" i="1"/>
  <c r="N2266" i="1"/>
  <c r="M2266" i="1"/>
  <c r="L2266" i="1"/>
  <c r="I2266" i="1"/>
  <c r="H2266" i="1"/>
  <c r="G2266" i="1"/>
  <c r="F2266" i="1"/>
  <c r="E2266" i="1"/>
  <c r="D2266" i="1"/>
  <c r="C2266" i="1"/>
  <c r="B2266" i="1"/>
  <c r="A2266" i="1"/>
  <c r="M2265" i="1"/>
  <c r="P2265" i="1" s="1"/>
  <c r="L2265" i="1"/>
  <c r="I2265" i="1"/>
  <c r="H2265" i="1"/>
  <c r="G2265" i="1"/>
  <c r="F2265" i="1"/>
  <c r="E2265" i="1"/>
  <c r="D2265" i="1"/>
  <c r="C2265" i="1"/>
  <c r="B2265" i="1"/>
  <c r="A2265" i="1"/>
  <c r="N2265" i="1" s="1"/>
  <c r="N2264" i="1"/>
  <c r="L2264" i="1"/>
  <c r="I2264" i="1"/>
  <c r="H2264" i="1"/>
  <c r="G2264" i="1"/>
  <c r="F2264" i="1"/>
  <c r="E2264" i="1"/>
  <c r="D2264" i="1"/>
  <c r="B2264" i="1"/>
  <c r="A2264" i="1"/>
  <c r="Q2264" i="1" s="1"/>
  <c r="N2263" i="1"/>
  <c r="P2263" i="1" s="1"/>
  <c r="M2263" i="1"/>
  <c r="L2263" i="1"/>
  <c r="I2263" i="1"/>
  <c r="H2263" i="1"/>
  <c r="G2263" i="1"/>
  <c r="F2263" i="1"/>
  <c r="E2263" i="1"/>
  <c r="D2263" i="1"/>
  <c r="C2263" i="1"/>
  <c r="A2263" i="1"/>
  <c r="Q2262" i="1"/>
  <c r="N2262" i="1"/>
  <c r="M2262" i="1"/>
  <c r="L2262" i="1"/>
  <c r="I2262" i="1"/>
  <c r="H2262" i="1"/>
  <c r="G2262" i="1"/>
  <c r="F2262" i="1"/>
  <c r="E2262" i="1"/>
  <c r="D2262" i="1"/>
  <c r="C2262" i="1"/>
  <c r="B2262" i="1"/>
  <c r="A2262" i="1"/>
  <c r="M2261" i="1"/>
  <c r="P2261" i="1" s="1"/>
  <c r="L2261" i="1"/>
  <c r="I2261" i="1"/>
  <c r="H2261" i="1"/>
  <c r="G2261" i="1"/>
  <c r="F2261" i="1"/>
  <c r="E2261" i="1"/>
  <c r="D2261" i="1"/>
  <c r="C2261" i="1"/>
  <c r="B2261" i="1"/>
  <c r="A2261" i="1"/>
  <c r="N2261" i="1" s="1"/>
  <c r="Q2260" i="1"/>
  <c r="N2260" i="1"/>
  <c r="L2260" i="1"/>
  <c r="I2260" i="1"/>
  <c r="H2260" i="1"/>
  <c r="G2260" i="1"/>
  <c r="F2260" i="1"/>
  <c r="E2260" i="1"/>
  <c r="D2260" i="1"/>
  <c r="B2260" i="1"/>
  <c r="A2260" i="1"/>
  <c r="L2259" i="1"/>
  <c r="I2259" i="1"/>
  <c r="H2259" i="1"/>
  <c r="G2259" i="1"/>
  <c r="F2259" i="1"/>
  <c r="E2259" i="1"/>
  <c r="D2259" i="1"/>
  <c r="A2259" i="1"/>
  <c r="N2259" i="1" s="1"/>
  <c r="Q2258" i="1"/>
  <c r="N2258" i="1"/>
  <c r="M2258" i="1"/>
  <c r="L2258" i="1"/>
  <c r="I2258" i="1"/>
  <c r="H2258" i="1"/>
  <c r="G2258" i="1"/>
  <c r="F2258" i="1"/>
  <c r="E2258" i="1"/>
  <c r="D2258" i="1"/>
  <c r="C2258" i="1"/>
  <c r="B2258" i="1"/>
  <c r="A2258" i="1"/>
  <c r="L2257" i="1"/>
  <c r="I2257" i="1"/>
  <c r="H2257" i="1"/>
  <c r="G2257" i="1"/>
  <c r="F2257" i="1"/>
  <c r="E2257" i="1"/>
  <c r="D2257" i="1"/>
  <c r="A2257" i="1"/>
  <c r="N2257" i="1" s="1"/>
  <c r="Q2256" i="1"/>
  <c r="L2256" i="1"/>
  <c r="I2256" i="1"/>
  <c r="H2256" i="1"/>
  <c r="G2256" i="1"/>
  <c r="F2256" i="1"/>
  <c r="E2256" i="1"/>
  <c r="D2256" i="1"/>
  <c r="A2256" i="1"/>
  <c r="N2256" i="1" s="1"/>
  <c r="L2255" i="1"/>
  <c r="I2255" i="1"/>
  <c r="H2255" i="1"/>
  <c r="G2255" i="1"/>
  <c r="F2255" i="1"/>
  <c r="E2255" i="1"/>
  <c r="D2255" i="1"/>
  <c r="A2255" i="1"/>
  <c r="N2255" i="1" s="1"/>
  <c r="Q2254" i="1"/>
  <c r="N2254" i="1"/>
  <c r="M2254" i="1"/>
  <c r="L2254" i="1"/>
  <c r="I2254" i="1"/>
  <c r="H2254" i="1"/>
  <c r="G2254" i="1"/>
  <c r="F2254" i="1"/>
  <c r="E2254" i="1"/>
  <c r="D2254" i="1"/>
  <c r="C2254" i="1"/>
  <c r="B2254" i="1"/>
  <c r="A2254" i="1"/>
  <c r="L2253" i="1"/>
  <c r="I2253" i="1"/>
  <c r="H2253" i="1"/>
  <c r="G2253" i="1"/>
  <c r="F2253" i="1"/>
  <c r="E2253" i="1"/>
  <c r="D2253" i="1"/>
  <c r="A2253" i="1"/>
  <c r="N2253" i="1" s="1"/>
  <c r="L2252" i="1"/>
  <c r="I2252" i="1"/>
  <c r="H2252" i="1"/>
  <c r="G2252" i="1"/>
  <c r="F2252" i="1"/>
  <c r="E2252" i="1"/>
  <c r="D2252" i="1"/>
  <c r="A2252" i="1"/>
  <c r="Q2252" i="1" s="1"/>
  <c r="N2251" i="1"/>
  <c r="M2251" i="1"/>
  <c r="L2251" i="1"/>
  <c r="I2251" i="1"/>
  <c r="H2251" i="1"/>
  <c r="G2251" i="1"/>
  <c r="F2251" i="1"/>
  <c r="E2251" i="1"/>
  <c r="D2251" i="1"/>
  <c r="C2251" i="1"/>
  <c r="A2251" i="1"/>
  <c r="Q2250" i="1"/>
  <c r="N2250" i="1"/>
  <c r="M2250" i="1"/>
  <c r="L2250" i="1"/>
  <c r="I2250" i="1"/>
  <c r="H2250" i="1"/>
  <c r="G2250" i="1"/>
  <c r="F2250" i="1"/>
  <c r="E2250" i="1"/>
  <c r="D2250" i="1"/>
  <c r="C2250" i="1"/>
  <c r="B2250" i="1"/>
  <c r="A2250" i="1"/>
  <c r="M2249" i="1"/>
  <c r="L2249" i="1"/>
  <c r="I2249" i="1"/>
  <c r="H2249" i="1"/>
  <c r="G2249" i="1"/>
  <c r="F2249" i="1"/>
  <c r="E2249" i="1"/>
  <c r="D2249" i="1"/>
  <c r="C2249" i="1"/>
  <c r="B2249" i="1"/>
  <c r="A2249" i="1"/>
  <c r="N2249" i="1" s="1"/>
  <c r="N2248" i="1"/>
  <c r="L2248" i="1"/>
  <c r="I2248" i="1"/>
  <c r="H2248" i="1"/>
  <c r="G2248" i="1"/>
  <c r="F2248" i="1"/>
  <c r="E2248" i="1"/>
  <c r="D2248" i="1"/>
  <c r="B2248" i="1"/>
  <c r="A2248" i="1"/>
  <c r="Q2248" i="1" s="1"/>
  <c r="N2247" i="1"/>
  <c r="M2247" i="1"/>
  <c r="L2247" i="1"/>
  <c r="I2247" i="1"/>
  <c r="H2247" i="1"/>
  <c r="G2247" i="1"/>
  <c r="F2247" i="1"/>
  <c r="E2247" i="1"/>
  <c r="D2247" i="1"/>
  <c r="C2247" i="1"/>
  <c r="A2247" i="1"/>
  <c r="Q2246" i="1"/>
  <c r="N2246" i="1"/>
  <c r="M2246" i="1"/>
  <c r="L2246" i="1"/>
  <c r="I2246" i="1"/>
  <c r="H2246" i="1"/>
  <c r="G2246" i="1"/>
  <c r="F2246" i="1"/>
  <c r="E2246" i="1"/>
  <c r="D2246" i="1"/>
  <c r="C2246" i="1"/>
  <c r="B2246" i="1"/>
  <c r="A2246" i="1"/>
  <c r="M2245" i="1"/>
  <c r="P2245" i="1" s="1"/>
  <c r="L2245" i="1"/>
  <c r="I2245" i="1"/>
  <c r="H2245" i="1"/>
  <c r="G2245" i="1"/>
  <c r="F2245" i="1"/>
  <c r="E2245" i="1"/>
  <c r="D2245" i="1"/>
  <c r="C2245" i="1"/>
  <c r="B2245" i="1"/>
  <c r="A2245" i="1"/>
  <c r="N2245" i="1" s="1"/>
  <c r="Q2244" i="1"/>
  <c r="N2244" i="1"/>
  <c r="L2244" i="1"/>
  <c r="I2244" i="1"/>
  <c r="H2244" i="1"/>
  <c r="G2244" i="1"/>
  <c r="F2244" i="1"/>
  <c r="E2244" i="1"/>
  <c r="D2244" i="1"/>
  <c r="B2244" i="1"/>
  <c r="A2244" i="1"/>
  <c r="L2243" i="1"/>
  <c r="I2243" i="1"/>
  <c r="H2243" i="1"/>
  <c r="G2243" i="1"/>
  <c r="F2243" i="1"/>
  <c r="E2243" i="1"/>
  <c r="D2243" i="1"/>
  <c r="A2243" i="1"/>
  <c r="N2243" i="1" s="1"/>
  <c r="Q2242" i="1"/>
  <c r="N2242" i="1"/>
  <c r="M2242" i="1"/>
  <c r="P2242" i="1" s="1"/>
  <c r="R2242" i="1" s="1"/>
  <c r="L2242" i="1"/>
  <c r="I2242" i="1"/>
  <c r="H2242" i="1"/>
  <c r="G2242" i="1"/>
  <c r="F2242" i="1"/>
  <c r="E2242" i="1"/>
  <c r="D2242" i="1"/>
  <c r="C2242" i="1"/>
  <c r="B2242" i="1"/>
  <c r="A2242" i="1"/>
  <c r="L2241" i="1"/>
  <c r="I2241" i="1"/>
  <c r="H2241" i="1"/>
  <c r="G2241" i="1"/>
  <c r="F2241" i="1"/>
  <c r="E2241" i="1"/>
  <c r="D2241" i="1"/>
  <c r="A2241" i="1"/>
  <c r="N2241" i="1" s="1"/>
  <c r="Q2240" i="1"/>
  <c r="L2240" i="1"/>
  <c r="I2240" i="1"/>
  <c r="H2240" i="1"/>
  <c r="G2240" i="1"/>
  <c r="F2240" i="1"/>
  <c r="E2240" i="1"/>
  <c r="D2240" i="1"/>
  <c r="A2240" i="1"/>
  <c r="N2240" i="1" s="1"/>
  <c r="L2239" i="1"/>
  <c r="I2239" i="1"/>
  <c r="H2239" i="1"/>
  <c r="G2239" i="1"/>
  <c r="F2239" i="1"/>
  <c r="E2239" i="1"/>
  <c r="D2239" i="1"/>
  <c r="A2239" i="1"/>
  <c r="N2239" i="1" s="1"/>
  <c r="Q2238" i="1"/>
  <c r="N2238" i="1"/>
  <c r="M2238" i="1"/>
  <c r="P2238" i="1" s="1"/>
  <c r="L2238" i="1"/>
  <c r="I2238" i="1"/>
  <c r="H2238" i="1"/>
  <c r="G2238" i="1"/>
  <c r="F2238" i="1"/>
  <c r="E2238" i="1"/>
  <c r="D2238" i="1"/>
  <c r="C2238" i="1"/>
  <c r="B2238" i="1"/>
  <c r="A2238" i="1"/>
  <c r="L2237" i="1"/>
  <c r="I2237" i="1"/>
  <c r="H2237" i="1"/>
  <c r="G2237" i="1"/>
  <c r="F2237" i="1"/>
  <c r="E2237" i="1"/>
  <c r="D2237" i="1"/>
  <c r="A2237" i="1"/>
  <c r="N2237" i="1" s="1"/>
  <c r="L2236" i="1"/>
  <c r="I2236" i="1"/>
  <c r="H2236" i="1"/>
  <c r="G2236" i="1"/>
  <c r="F2236" i="1"/>
  <c r="E2236" i="1"/>
  <c r="D2236" i="1"/>
  <c r="A2236" i="1"/>
  <c r="Q2236" i="1" s="1"/>
  <c r="N2235" i="1"/>
  <c r="M2235" i="1"/>
  <c r="P2235" i="1" s="1"/>
  <c r="L2235" i="1"/>
  <c r="I2235" i="1"/>
  <c r="H2235" i="1"/>
  <c r="G2235" i="1"/>
  <c r="F2235" i="1"/>
  <c r="E2235" i="1"/>
  <c r="D2235" i="1"/>
  <c r="C2235" i="1"/>
  <c r="A2235" i="1"/>
  <c r="Q2234" i="1"/>
  <c r="N2234" i="1"/>
  <c r="M2234" i="1"/>
  <c r="L2234" i="1"/>
  <c r="I2234" i="1"/>
  <c r="H2234" i="1"/>
  <c r="G2234" i="1"/>
  <c r="F2234" i="1"/>
  <c r="E2234" i="1"/>
  <c r="D2234" i="1"/>
  <c r="C2234" i="1"/>
  <c r="B2234" i="1"/>
  <c r="A2234" i="1"/>
  <c r="M2233" i="1"/>
  <c r="L2233" i="1"/>
  <c r="I2233" i="1"/>
  <c r="H2233" i="1"/>
  <c r="G2233" i="1"/>
  <c r="F2233" i="1"/>
  <c r="E2233" i="1"/>
  <c r="D2233" i="1"/>
  <c r="C2233" i="1"/>
  <c r="B2233" i="1"/>
  <c r="A2233" i="1"/>
  <c r="N2233" i="1" s="1"/>
  <c r="N2232" i="1"/>
  <c r="L2232" i="1"/>
  <c r="I2232" i="1"/>
  <c r="H2232" i="1"/>
  <c r="G2232" i="1"/>
  <c r="F2232" i="1"/>
  <c r="E2232" i="1"/>
  <c r="D2232" i="1"/>
  <c r="B2232" i="1"/>
  <c r="A2232" i="1"/>
  <c r="Q2232" i="1" s="1"/>
  <c r="N2231" i="1"/>
  <c r="P2231" i="1" s="1"/>
  <c r="M2231" i="1"/>
  <c r="L2231" i="1"/>
  <c r="I2231" i="1"/>
  <c r="H2231" i="1"/>
  <c r="G2231" i="1"/>
  <c r="F2231" i="1"/>
  <c r="E2231" i="1"/>
  <c r="D2231" i="1"/>
  <c r="C2231" i="1"/>
  <c r="A2231" i="1"/>
  <c r="Q2230" i="1"/>
  <c r="N2230" i="1"/>
  <c r="M2230" i="1"/>
  <c r="L2230" i="1"/>
  <c r="I2230" i="1"/>
  <c r="H2230" i="1"/>
  <c r="G2230" i="1"/>
  <c r="F2230" i="1"/>
  <c r="E2230" i="1"/>
  <c r="D2230" i="1"/>
  <c r="C2230" i="1"/>
  <c r="B2230" i="1"/>
  <c r="A2230" i="1"/>
  <c r="M2229" i="1"/>
  <c r="L2229" i="1"/>
  <c r="I2229" i="1"/>
  <c r="H2229" i="1"/>
  <c r="G2229" i="1"/>
  <c r="F2229" i="1"/>
  <c r="E2229" i="1"/>
  <c r="D2229" i="1"/>
  <c r="C2229" i="1"/>
  <c r="B2229" i="1"/>
  <c r="A2229" i="1"/>
  <c r="N2229" i="1" s="1"/>
  <c r="Q2228" i="1"/>
  <c r="N2228" i="1"/>
  <c r="L2228" i="1"/>
  <c r="I2228" i="1"/>
  <c r="H2228" i="1"/>
  <c r="G2228" i="1"/>
  <c r="F2228" i="1"/>
  <c r="E2228" i="1"/>
  <c r="D2228" i="1"/>
  <c r="B2228" i="1"/>
  <c r="A2228" i="1"/>
  <c r="L2227" i="1"/>
  <c r="I2227" i="1"/>
  <c r="H2227" i="1"/>
  <c r="G2227" i="1"/>
  <c r="F2227" i="1"/>
  <c r="E2227" i="1"/>
  <c r="D2227" i="1"/>
  <c r="A2227" i="1"/>
  <c r="N2227" i="1" s="1"/>
  <c r="Q2226" i="1"/>
  <c r="N2226" i="1"/>
  <c r="M2226" i="1"/>
  <c r="L2226" i="1"/>
  <c r="I2226" i="1"/>
  <c r="H2226" i="1"/>
  <c r="G2226" i="1"/>
  <c r="F2226" i="1"/>
  <c r="E2226" i="1"/>
  <c r="D2226" i="1"/>
  <c r="C2226" i="1"/>
  <c r="B2226" i="1"/>
  <c r="A2226" i="1"/>
  <c r="L2225" i="1"/>
  <c r="I2225" i="1"/>
  <c r="H2225" i="1"/>
  <c r="G2225" i="1"/>
  <c r="F2225" i="1"/>
  <c r="E2225" i="1"/>
  <c r="D2225" i="1"/>
  <c r="A2225" i="1"/>
  <c r="N2225" i="1" s="1"/>
  <c r="Q2224" i="1"/>
  <c r="L2224" i="1"/>
  <c r="I2224" i="1"/>
  <c r="H2224" i="1"/>
  <c r="G2224" i="1"/>
  <c r="F2224" i="1"/>
  <c r="E2224" i="1"/>
  <c r="D2224" i="1"/>
  <c r="A2224" i="1"/>
  <c r="N2224" i="1" s="1"/>
  <c r="L2223" i="1"/>
  <c r="I2223" i="1"/>
  <c r="H2223" i="1"/>
  <c r="G2223" i="1"/>
  <c r="F2223" i="1"/>
  <c r="E2223" i="1"/>
  <c r="D2223" i="1"/>
  <c r="A2223" i="1"/>
  <c r="N2223" i="1" s="1"/>
  <c r="Q2222" i="1"/>
  <c r="N2222" i="1"/>
  <c r="M2222" i="1"/>
  <c r="L2222" i="1"/>
  <c r="I2222" i="1"/>
  <c r="H2222" i="1"/>
  <c r="G2222" i="1"/>
  <c r="F2222" i="1"/>
  <c r="E2222" i="1"/>
  <c r="D2222" i="1"/>
  <c r="C2222" i="1"/>
  <c r="B2222" i="1"/>
  <c r="A2222" i="1"/>
  <c r="L2221" i="1"/>
  <c r="I2221" i="1"/>
  <c r="H2221" i="1"/>
  <c r="G2221" i="1"/>
  <c r="F2221" i="1"/>
  <c r="E2221" i="1"/>
  <c r="D2221" i="1"/>
  <c r="A2221" i="1"/>
  <c r="N2221" i="1" s="1"/>
  <c r="L2220" i="1"/>
  <c r="I2220" i="1"/>
  <c r="H2220" i="1"/>
  <c r="G2220" i="1"/>
  <c r="F2220" i="1"/>
  <c r="E2220" i="1"/>
  <c r="D2220" i="1"/>
  <c r="A2220" i="1"/>
  <c r="N2219" i="1"/>
  <c r="M2219" i="1"/>
  <c r="L2219" i="1"/>
  <c r="I2219" i="1"/>
  <c r="H2219" i="1"/>
  <c r="G2219" i="1"/>
  <c r="F2219" i="1"/>
  <c r="E2219" i="1"/>
  <c r="D2219" i="1"/>
  <c r="C2219" i="1"/>
  <c r="A2219" i="1"/>
  <c r="Q2218" i="1"/>
  <c r="N2218" i="1"/>
  <c r="M2218" i="1"/>
  <c r="L2218" i="1"/>
  <c r="I2218" i="1"/>
  <c r="H2218" i="1"/>
  <c r="G2218" i="1"/>
  <c r="F2218" i="1"/>
  <c r="E2218" i="1"/>
  <c r="D2218" i="1"/>
  <c r="C2218" i="1"/>
  <c r="B2218" i="1"/>
  <c r="A2218" i="1"/>
  <c r="M2217" i="1"/>
  <c r="P2217" i="1" s="1"/>
  <c r="L2217" i="1"/>
  <c r="I2217" i="1"/>
  <c r="H2217" i="1"/>
  <c r="G2217" i="1"/>
  <c r="F2217" i="1"/>
  <c r="E2217" i="1"/>
  <c r="D2217" i="1"/>
  <c r="C2217" i="1"/>
  <c r="B2217" i="1"/>
  <c r="A2217" i="1"/>
  <c r="N2217" i="1" s="1"/>
  <c r="N2216" i="1"/>
  <c r="L2216" i="1"/>
  <c r="I2216" i="1"/>
  <c r="H2216" i="1"/>
  <c r="G2216" i="1"/>
  <c r="F2216" i="1"/>
  <c r="E2216" i="1"/>
  <c r="D2216" i="1"/>
  <c r="B2216" i="1"/>
  <c r="A2216" i="1"/>
  <c r="Q2216" i="1" s="1"/>
  <c r="N2215" i="1"/>
  <c r="M2215" i="1"/>
  <c r="L2215" i="1"/>
  <c r="I2215" i="1"/>
  <c r="H2215" i="1"/>
  <c r="G2215" i="1"/>
  <c r="F2215" i="1"/>
  <c r="E2215" i="1"/>
  <c r="D2215" i="1"/>
  <c r="C2215" i="1"/>
  <c r="A2215" i="1"/>
  <c r="Q2214" i="1"/>
  <c r="N2214" i="1"/>
  <c r="M2214" i="1"/>
  <c r="L2214" i="1"/>
  <c r="I2214" i="1"/>
  <c r="H2214" i="1"/>
  <c r="G2214" i="1"/>
  <c r="F2214" i="1"/>
  <c r="E2214" i="1"/>
  <c r="D2214" i="1"/>
  <c r="C2214" i="1"/>
  <c r="B2214" i="1"/>
  <c r="A2214" i="1"/>
  <c r="M2213" i="1"/>
  <c r="L2213" i="1"/>
  <c r="I2213" i="1"/>
  <c r="H2213" i="1"/>
  <c r="G2213" i="1"/>
  <c r="F2213" i="1"/>
  <c r="E2213" i="1"/>
  <c r="D2213" i="1"/>
  <c r="C2213" i="1"/>
  <c r="B2213" i="1"/>
  <c r="A2213" i="1"/>
  <c r="N2213" i="1" s="1"/>
  <c r="Q2212" i="1"/>
  <c r="N2212" i="1"/>
  <c r="L2212" i="1"/>
  <c r="I2212" i="1"/>
  <c r="H2212" i="1"/>
  <c r="G2212" i="1"/>
  <c r="F2212" i="1"/>
  <c r="E2212" i="1"/>
  <c r="D2212" i="1"/>
  <c r="B2212" i="1"/>
  <c r="A2212" i="1"/>
  <c r="L2211" i="1"/>
  <c r="I2211" i="1"/>
  <c r="H2211" i="1"/>
  <c r="G2211" i="1"/>
  <c r="F2211" i="1"/>
  <c r="E2211" i="1"/>
  <c r="D2211" i="1"/>
  <c r="A2211" i="1"/>
  <c r="N2211" i="1" s="1"/>
  <c r="Q2210" i="1"/>
  <c r="N2210" i="1"/>
  <c r="M2210" i="1"/>
  <c r="P2210" i="1" s="1"/>
  <c r="R2210" i="1" s="1"/>
  <c r="L2210" i="1"/>
  <c r="I2210" i="1"/>
  <c r="H2210" i="1"/>
  <c r="G2210" i="1"/>
  <c r="F2210" i="1"/>
  <c r="E2210" i="1"/>
  <c r="D2210" i="1"/>
  <c r="C2210" i="1"/>
  <c r="B2210" i="1"/>
  <c r="A2210" i="1"/>
  <c r="L2209" i="1"/>
  <c r="I2209" i="1"/>
  <c r="H2209" i="1"/>
  <c r="G2209" i="1"/>
  <c r="F2209" i="1"/>
  <c r="E2209" i="1"/>
  <c r="D2209" i="1"/>
  <c r="A2209" i="1"/>
  <c r="N2209" i="1" s="1"/>
  <c r="L2208" i="1"/>
  <c r="I2208" i="1"/>
  <c r="H2208" i="1"/>
  <c r="G2208" i="1"/>
  <c r="F2208" i="1"/>
  <c r="E2208" i="1"/>
  <c r="D2208" i="1"/>
  <c r="A2208" i="1"/>
  <c r="M2207" i="1"/>
  <c r="L2207" i="1"/>
  <c r="I2207" i="1"/>
  <c r="H2207" i="1"/>
  <c r="G2207" i="1"/>
  <c r="F2207" i="1"/>
  <c r="E2207" i="1"/>
  <c r="D2207" i="1"/>
  <c r="C2207" i="1"/>
  <c r="A2207" i="1"/>
  <c r="Q2206" i="1"/>
  <c r="N2206" i="1"/>
  <c r="M2206" i="1"/>
  <c r="L2206" i="1"/>
  <c r="I2206" i="1"/>
  <c r="H2206" i="1"/>
  <c r="G2206" i="1"/>
  <c r="F2206" i="1"/>
  <c r="E2206" i="1"/>
  <c r="D2206" i="1"/>
  <c r="C2206" i="1"/>
  <c r="B2206" i="1"/>
  <c r="A2206" i="1"/>
  <c r="Q2205" i="1"/>
  <c r="L2205" i="1"/>
  <c r="I2205" i="1"/>
  <c r="H2205" i="1"/>
  <c r="G2205" i="1"/>
  <c r="F2205" i="1"/>
  <c r="E2205" i="1"/>
  <c r="D2205" i="1"/>
  <c r="B2205" i="1"/>
  <c r="A2205" i="1"/>
  <c r="L2204" i="1"/>
  <c r="I2204" i="1"/>
  <c r="H2204" i="1"/>
  <c r="G2204" i="1"/>
  <c r="F2204" i="1"/>
  <c r="E2204" i="1"/>
  <c r="D2204" i="1"/>
  <c r="A2204" i="1"/>
  <c r="N2203" i="1"/>
  <c r="M2203" i="1"/>
  <c r="L2203" i="1"/>
  <c r="I2203" i="1"/>
  <c r="H2203" i="1"/>
  <c r="G2203" i="1"/>
  <c r="F2203" i="1"/>
  <c r="E2203" i="1"/>
  <c r="D2203" i="1"/>
  <c r="C2203" i="1"/>
  <c r="A2203" i="1"/>
  <c r="Q2202" i="1"/>
  <c r="N2202" i="1"/>
  <c r="M2202" i="1"/>
  <c r="L2202" i="1"/>
  <c r="I2202" i="1"/>
  <c r="H2202" i="1"/>
  <c r="G2202" i="1"/>
  <c r="F2202" i="1"/>
  <c r="E2202" i="1"/>
  <c r="D2202" i="1"/>
  <c r="C2202" i="1"/>
  <c r="B2202" i="1"/>
  <c r="A2202" i="1"/>
  <c r="M2201" i="1"/>
  <c r="L2201" i="1"/>
  <c r="I2201" i="1"/>
  <c r="H2201" i="1"/>
  <c r="G2201" i="1"/>
  <c r="F2201" i="1"/>
  <c r="E2201" i="1"/>
  <c r="D2201" i="1"/>
  <c r="C2201" i="1"/>
  <c r="B2201" i="1"/>
  <c r="A2201" i="1"/>
  <c r="N2201" i="1" s="1"/>
  <c r="N2200" i="1"/>
  <c r="L2200" i="1"/>
  <c r="I2200" i="1"/>
  <c r="H2200" i="1"/>
  <c r="G2200" i="1"/>
  <c r="F2200" i="1"/>
  <c r="E2200" i="1"/>
  <c r="D2200" i="1"/>
  <c r="B2200" i="1"/>
  <c r="A2200" i="1"/>
  <c r="Q2200" i="1" s="1"/>
  <c r="N2199" i="1"/>
  <c r="M2199" i="1"/>
  <c r="L2199" i="1"/>
  <c r="I2199" i="1"/>
  <c r="H2199" i="1"/>
  <c r="G2199" i="1"/>
  <c r="F2199" i="1"/>
  <c r="E2199" i="1"/>
  <c r="D2199" i="1"/>
  <c r="C2199" i="1"/>
  <c r="A2199" i="1"/>
  <c r="Q2198" i="1"/>
  <c r="N2198" i="1"/>
  <c r="M2198" i="1"/>
  <c r="L2198" i="1"/>
  <c r="I2198" i="1"/>
  <c r="H2198" i="1"/>
  <c r="G2198" i="1"/>
  <c r="F2198" i="1"/>
  <c r="E2198" i="1"/>
  <c r="D2198" i="1"/>
  <c r="C2198" i="1"/>
  <c r="B2198" i="1"/>
  <c r="A2198" i="1"/>
  <c r="M2197" i="1"/>
  <c r="P2197" i="1" s="1"/>
  <c r="L2197" i="1"/>
  <c r="I2197" i="1"/>
  <c r="H2197" i="1"/>
  <c r="G2197" i="1"/>
  <c r="F2197" i="1"/>
  <c r="E2197" i="1"/>
  <c r="D2197" i="1"/>
  <c r="C2197" i="1"/>
  <c r="B2197" i="1"/>
  <c r="A2197" i="1"/>
  <c r="N2197" i="1" s="1"/>
  <c r="Q2196" i="1"/>
  <c r="N2196" i="1"/>
  <c r="L2196" i="1"/>
  <c r="I2196" i="1"/>
  <c r="H2196" i="1"/>
  <c r="G2196" i="1"/>
  <c r="F2196" i="1"/>
  <c r="E2196" i="1"/>
  <c r="D2196" i="1"/>
  <c r="B2196" i="1"/>
  <c r="A2196" i="1"/>
  <c r="L2195" i="1"/>
  <c r="I2195" i="1"/>
  <c r="H2195" i="1"/>
  <c r="G2195" i="1"/>
  <c r="F2195" i="1"/>
  <c r="E2195" i="1"/>
  <c r="D2195" i="1"/>
  <c r="A2195" i="1"/>
  <c r="Q2194" i="1"/>
  <c r="N2194" i="1"/>
  <c r="M2194" i="1"/>
  <c r="L2194" i="1"/>
  <c r="I2194" i="1"/>
  <c r="H2194" i="1"/>
  <c r="G2194" i="1"/>
  <c r="F2194" i="1"/>
  <c r="E2194" i="1"/>
  <c r="D2194" i="1"/>
  <c r="C2194" i="1"/>
  <c r="B2194" i="1"/>
  <c r="A2194" i="1"/>
  <c r="Q2193" i="1"/>
  <c r="L2193" i="1"/>
  <c r="I2193" i="1"/>
  <c r="H2193" i="1"/>
  <c r="G2193" i="1"/>
  <c r="F2193" i="1"/>
  <c r="E2193" i="1"/>
  <c r="D2193" i="1"/>
  <c r="A2193" i="1"/>
  <c r="L2192" i="1"/>
  <c r="I2192" i="1"/>
  <c r="H2192" i="1"/>
  <c r="G2192" i="1"/>
  <c r="F2192" i="1"/>
  <c r="E2192" i="1"/>
  <c r="D2192" i="1"/>
  <c r="A2192" i="1"/>
  <c r="M2191" i="1"/>
  <c r="L2191" i="1"/>
  <c r="I2191" i="1"/>
  <c r="H2191" i="1"/>
  <c r="G2191" i="1"/>
  <c r="F2191" i="1"/>
  <c r="E2191" i="1"/>
  <c r="D2191" i="1"/>
  <c r="C2191" i="1"/>
  <c r="A2191" i="1"/>
  <c r="Q2190" i="1"/>
  <c r="N2190" i="1"/>
  <c r="M2190" i="1"/>
  <c r="L2190" i="1"/>
  <c r="I2190" i="1"/>
  <c r="H2190" i="1"/>
  <c r="G2190" i="1"/>
  <c r="F2190" i="1"/>
  <c r="E2190" i="1"/>
  <c r="D2190" i="1"/>
  <c r="C2190" i="1"/>
  <c r="B2190" i="1"/>
  <c r="A2190" i="1"/>
  <c r="Q2189" i="1"/>
  <c r="L2189" i="1"/>
  <c r="I2189" i="1"/>
  <c r="H2189" i="1"/>
  <c r="G2189" i="1"/>
  <c r="F2189" i="1"/>
  <c r="E2189" i="1"/>
  <c r="D2189" i="1"/>
  <c r="B2189" i="1"/>
  <c r="A2189" i="1"/>
  <c r="L2188" i="1"/>
  <c r="I2188" i="1"/>
  <c r="H2188" i="1"/>
  <c r="G2188" i="1"/>
  <c r="F2188" i="1"/>
  <c r="E2188" i="1"/>
  <c r="D2188" i="1"/>
  <c r="A2188" i="1"/>
  <c r="N2187" i="1"/>
  <c r="M2187" i="1"/>
  <c r="L2187" i="1"/>
  <c r="I2187" i="1"/>
  <c r="H2187" i="1"/>
  <c r="G2187" i="1"/>
  <c r="F2187" i="1"/>
  <c r="E2187" i="1"/>
  <c r="D2187" i="1"/>
  <c r="C2187" i="1"/>
  <c r="A2187" i="1"/>
  <c r="Q2186" i="1"/>
  <c r="N2186" i="1"/>
  <c r="M2186" i="1"/>
  <c r="L2186" i="1"/>
  <c r="I2186" i="1"/>
  <c r="H2186" i="1"/>
  <c r="G2186" i="1"/>
  <c r="F2186" i="1"/>
  <c r="E2186" i="1"/>
  <c r="D2186" i="1"/>
  <c r="C2186" i="1"/>
  <c r="B2186" i="1"/>
  <c r="A2186" i="1"/>
  <c r="M2185" i="1"/>
  <c r="P2185" i="1" s="1"/>
  <c r="L2185" i="1"/>
  <c r="I2185" i="1"/>
  <c r="H2185" i="1"/>
  <c r="G2185" i="1"/>
  <c r="F2185" i="1"/>
  <c r="E2185" i="1"/>
  <c r="D2185" i="1"/>
  <c r="C2185" i="1"/>
  <c r="B2185" i="1"/>
  <c r="A2185" i="1"/>
  <c r="N2185" i="1" s="1"/>
  <c r="N2184" i="1"/>
  <c r="L2184" i="1"/>
  <c r="I2184" i="1"/>
  <c r="H2184" i="1"/>
  <c r="G2184" i="1"/>
  <c r="F2184" i="1"/>
  <c r="E2184" i="1"/>
  <c r="D2184" i="1"/>
  <c r="B2184" i="1"/>
  <c r="A2184" i="1"/>
  <c r="Q2184" i="1" s="1"/>
  <c r="N2183" i="1"/>
  <c r="P2183" i="1" s="1"/>
  <c r="M2183" i="1"/>
  <c r="L2183" i="1"/>
  <c r="I2183" i="1"/>
  <c r="H2183" i="1"/>
  <c r="G2183" i="1"/>
  <c r="F2183" i="1"/>
  <c r="E2183" i="1"/>
  <c r="D2183" i="1"/>
  <c r="C2183" i="1"/>
  <c r="A2183" i="1"/>
  <c r="Q2182" i="1"/>
  <c r="N2182" i="1"/>
  <c r="M2182" i="1"/>
  <c r="L2182" i="1"/>
  <c r="I2182" i="1"/>
  <c r="H2182" i="1"/>
  <c r="G2182" i="1"/>
  <c r="F2182" i="1"/>
  <c r="E2182" i="1"/>
  <c r="D2182" i="1"/>
  <c r="C2182" i="1"/>
  <c r="B2182" i="1"/>
  <c r="A2182" i="1"/>
  <c r="M2181" i="1"/>
  <c r="P2181" i="1" s="1"/>
  <c r="L2181" i="1"/>
  <c r="I2181" i="1"/>
  <c r="H2181" i="1"/>
  <c r="G2181" i="1"/>
  <c r="F2181" i="1"/>
  <c r="E2181" i="1"/>
  <c r="D2181" i="1"/>
  <c r="C2181" i="1"/>
  <c r="B2181" i="1"/>
  <c r="A2181" i="1"/>
  <c r="N2181" i="1" s="1"/>
  <c r="Q2180" i="1"/>
  <c r="N2180" i="1"/>
  <c r="L2180" i="1"/>
  <c r="I2180" i="1"/>
  <c r="H2180" i="1"/>
  <c r="G2180" i="1"/>
  <c r="F2180" i="1"/>
  <c r="E2180" i="1"/>
  <c r="D2180" i="1"/>
  <c r="B2180" i="1"/>
  <c r="A2180" i="1"/>
  <c r="L2179" i="1"/>
  <c r="I2179" i="1"/>
  <c r="H2179" i="1"/>
  <c r="G2179" i="1"/>
  <c r="F2179" i="1"/>
  <c r="E2179" i="1"/>
  <c r="D2179" i="1"/>
  <c r="A2179" i="1"/>
  <c r="Q2178" i="1"/>
  <c r="N2178" i="1"/>
  <c r="M2178" i="1"/>
  <c r="P2178" i="1" s="1"/>
  <c r="R2178" i="1" s="1"/>
  <c r="L2178" i="1"/>
  <c r="I2178" i="1"/>
  <c r="H2178" i="1"/>
  <c r="G2178" i="1"/>
  <c r="F2178" i="1"/>
  <c r="E2178" i="1"/>
  <c r="D2178" i="1"/>
  <c r="C2178" i="1"/>
  <c r="B2178" i="1"/>
  <c r="A2178" i="1"/>
  <c r="Q2177" i="1"/>
  <c r="M2177" i="1"/>
  <c r="L2177" i="1"/>
  <c r="I2177" i="1"/>
  <c r="H2177" i="1"/>
  <c r="G2177" i="1"/>
  <c r="F2177" i="1"/>
  <c r="E2177" i="1"/>
  <c r="D2177" i="1"/>
  <c r="C2177" i="1"/>
  <c r="A2177" i="1"/>
  <c r="L2176" i="1"/>
  <c r="I2176" i="1"/>
  <c r="H2176" i="1"/>
  <c r="G2176" i="1"/>
  <c r="F2176" i="1"/>
  <c r="E2176" i="1"/>
  <c r="D2176" i="1"/>
  <c r="A2176" i="1"/>
  <c r="L2175" i="1"/>
  <c r="I2175" i="1"/>
  <c r="H2175" i="1"/>
  <c r="G2175" i="1"/>
  <c r="F2175" i="1"/>
  <c r="E2175" i="1"/>
  <c r="D2175" i="1"/>
  <c r="A2175" i="1"/>
  <c r="Q2174" i="1"/>
  <c r="N2174" i="1"/>
  <c r="M2174" i="1"/>
  <c r="P2174" i="1" s="1"/>
  <c r="R2174" i="1" s="1"/>
  <c r="L2174" i="1"/>
  <c r="I2174" i="1"/>
  <c r="H2174" i="1"/>
  <c r="G2174" i="1"/>
  <c r="F2174" i="1"/>
  <c r="E2174" i="1"/>
  <c r="D2174" i="1"/>
  <c r="C2174" i="1"/>
  <c r="B2174" i="1"/>
  <c r="A2174" i="1"/>
  <c r="Q2173" i="1"/>
  <c r="L2173" i="1"/>
  <c r="I2173" i="1"/>
  <c r="H2173" i="1"/>
  <c r="G2173" i="1"/>
  <c r="F2173" i="1"/>
  <c r="E2173" i="1"/>
  <c r="D2173" i="1"/>
  <c r="B2173" i="1"/>
  <c r="A2173" i="1"/>
  <c r="L2172" i="1"/>
  <c r="I2172" i="1"/>
  <c r="H2172" i="1"/>
  <c r="G2172" i="1"/>
  <c r="F2172" i="1"/>
  <c r="E2172" i="1"/>
  <c r="D2172" i="1"/>
  <c r="A2172" i="1"/>
  <c r="Q2172" i="1" s="1"/>
  <c r="L2171" i="1"/>
  <c r="I2171" i="1"/>
  <c r="H2171" i="1"/>
  <c r="G2171" i="1"/>
  <c r="F2171" i="1"/>
  <c r="E2171" i="1"/>
  <c r="D2171" i="1"/>
  <c r="A2171" i="1"/>
  <c r="N2171" i="1" s="1"/>
  <c r="Q2170" i="1"/>
  <c r="N2170" i="1"/>
  <c r="M2170" i="1"/>
  <c r="P2170" i="1" s="1"/>
  <c r="R2170" i="1" s="1"/>
  <c r="L2170" i="1"/>
  <c r="I2170" i="1"/>
  <c r="H2170" i="1"/>
  <c r="G2170" i="1"/>
  <c r="F2170" i="1"/>
  <c r="E2170" i="1"/>
  <c r="D2170" i="1"/>
  <c r="C2170" i="1"/>
  <c r="B2170" i="1"/>
  <c r="A2170" i="1"/>
  <c r="Q2169" i="1"/>
  <c r="M2169" i="1"/>
  <c r="P2169" i="1" s="1"/>
  <c r="R2169" i="1" s="1"/>
  <c r="L2169" i="1"/>
  <c r="I2169" i="1"/>
  <c r="H2169" i="1"/>
  <c r="G2169" i="1"/>
  <c r="F2169" i="1"/>
  <c r="E2169" i="1"/>
  <c r="D2169" i="1"/>
  <c r="C2169" i="1"/>
  <c r="A2169" i="1"/>
  <c r="N2169" i="1" s="1"/>
  <c r="N2168" i="1"/>
  <c r="L2168" i="1"/>
  <c r="I2168" i="1"/>
  <c r="H2168" i="1"/>
  <c r="G2168" i="1"/>
  <c r="F2168" i="1"/>
  <c r="E2168" i="1"/>
  <c r="D2168" i="1"/>
  <c r="B2168" i="1"/>
  <c r="A2168" i="1"/>
  <c r="N2167" i="1"/>
  <c r="M2167" i="1"/>
  <c r="P2167" i="1" s="1"/>
  <c r="L2167" i="1"/>
  <c r="I2167" i="1"/>
  <c r="H2167" i="1"/>
  <c r="G2167" i="1"/>
  <c r="F2167" i="1"/>
  <c r="E2167" i="1"/>
  <c r="D2167" i="1"/>
  <c r="C2167" i="1"/>
  <c r="A2167" i="1"/>
  <c r="Q2166" i="1"/>
  <c r="N2166" i="1"/>
  <c r="M2166" i="1"/>
  <c r="L2166" i="1"/>
  <c r="I2166" i="1"/>
  <c r="H2166" i="1"/>
  <c r="G2166" i="1"/>
  <c r="F2166" i="1"/>
  <c r="E2166" i="1"/>
  <c r="D2166" i="1"/>
  <c r="C2166" i="1"/>
  <c r="B2166" i="1"/>
  <c r="A2166" i="1"/>
  <c r="M2165" i="1"/>
  <c r="P2165" i="1" s="1"/>
  <c r="L2165" i="1"/>
  <c r="I2165" i="1"/>
  <c r="H2165" i="1"/>
  <c r="G2165" i="1"/>
  <c r="F2165" i="1"/>
  <c r="E2165" i="1"/>
  <c r="D2165" i="1"/>
  <c r="C2165" i="1"/>
  <c r="B2165" i="1"/>
  <c r="A2165" i="1"/>
  <c r="N2165" i="1" s="1"/>
  <c r="Q2164" i="1"/>
  <c r="N2164" i="1"/>
  <c r="L2164" i="1"/>
  <c r="I2164" i="1"/>
  <c r="H2164" i="1"/>
  <c r="G2164" i="1"/>
  <c r="F2164" i="1"/>
  <c r="E2164" i="1"/>
  <c r="D2164" i="1"/>
  <c r="B2164" i="1"/>
  <c r="A2164" i="1"/>
  <c r="L2163" i="1"/>
  <c r="I2163" i="1"/>
  <c r="H2163" i="1"/>
  <c r="G2163" i="1"/>
  <c r="F2163" i="1"/>
  <c r="E2163" i="1"/>
  <c r="D2163" i="1"/>
  <c r="A2163" i="1"/>
  <c r="Q2162" i="1"/>
  <c r="N2162" i="1"/>
  <c r="M2162" i="1"/>
  <c r="P2162" i="1" s="1"/>
  <c r="R2162" i="1" s="1"/>
  <c r="L2162" i="1"/>
  <c r="I2162" i="1"/>
  <c r="H2162" i="1"/>
  <c r="G2162" i="1"/>
  <c r="F2162" i="1"/>
  <c r="E2162" i="1"/>
  <c r="D2162" i="1"/>
  <c r="C2162" i="1"/>
  <c r="B2162" i="1"/>
  <c r="A2162" i="1"/>
  <c r="Q2161" i="1"/>
  <c r="M2161" i="1"/>
  <c r="L2161" i="1"/>
  <c r="I2161" i="1"/>
  <c r="H2161" i="1"/>
  <c r="G2161" i="1"/>
  <c r="F2161" i="1"/>
  <c r="E2161" i="1"/>
  <c r="D2161" i="1"/>
  <c r="C2161" i="1"/>
  <c r="A2161" i="1"/>
  <c r="L2160" i="1"/>
  <c r="I2160" i="1"/>
  <c r="H2160" i="1"/>
  <c r="G2160" i="1"/>
  <c r="F2160" i="1"/>
  <c r="E2160" i="1"/>
  <c r="D2160" i="1"/>
  <c r="A2160" i="1"/>
  <c r="L2159" i="1"/>
  <c r="I2159" i="1"/>
  <c r="H2159" i="1"/>
  <c r="G2159" i="1"/>
  <c r="F2159" i="1"/>
  <c r="E2159" i="1"/>
  <c r="D2159" i="1"/>
  <c r="A2159" i="1"/>
  <c r="R2158" i="1"/>
  <c r="Q2158" i="1"/>
  <c r="N2158" i="1"/>
  <c r="M2158" i="1"/>
  <c r="P2158" i="1" s="1"/>
  <c r="L2158" i="1"/>
  <c r="I2158" i="1"/>
  <c r="H2158" i="1"/>
  <c r="G2158" i="1"/>
  <c r="F2158" i="1"/>
  <c r="E2158" i="1"/>
  <c r="D2158" i="1"/>
  <c r="C2158" i="1"/>
  <c r="B2158" i="1"/>
  <c r="A2158" i="1"/>
  <c r="Q2157" i="1"/>
  <c r="L2157" i="1"/>
  <c r="I2157" i="1"/>
  <c r="H2157" i="1"/>
  <c r="G2157" i="1"/>
  <c r="F2157" i="1"/>
  <c r="E2157" i="1"/>
  <c r="D2157" i="1"/>
  <c r="B2157" i="1"/>
  <c r="A2157" i="1"/>
  <c r="L2156" i="1"/>
  <c r="I2156" i="1"/>
  <c r="H2156" i="1"/>
  <c r="G2156" i="1"/>
  <c r="F2156" i="1"/>
  <c r="E2156" i="1"/>
  <c r="D2156" i="1"/>
  <c r="A2156" i="1"/>
  <c r="Q2156" i="1" s="1"/>
  <c r="L2155" i="1"/>
  <c r="I2155" i="1"/>
  <c r="H2155" i="1"/>
  <c r="G2155" i="1"/>
  <c r="F2155" i="1"/>
  <c r="E2155" i="1"/>
  <c r="D2155" i="1"/>
  <c r="A2155" i="1"/>
  <c r="N2155" i="1" s="1"/>
  <c r="Q2154" i="1"/>
  <c r="N2154" i="1"/>
  <c r="M2154" i="1"/>
  <c r="P2154" i="1" s="1"/>
  <c r="R2154" i="1" s="1"/>
  <c r="L2154" i="1"/>
  <c r="I2154" i="1"/>
  <c r="H2154" i="1"/>
  <c r="G2154" i="1"/>
  <c r="F2154" i="1"/>
  <c r="E2154" i="1"/>
  <c r="D2154" i="1"/>
  <c r="C2154" i="1"/>
  <c r="B2154" i="1"/>
  <c r="A2154" i="1"/>
  <c r="Q2153" i="1"/>
  <c r="M2153" i="1"/>
  <c r="L2153" i="1"/>
  <c r="I2153" i="1"/>
  <c r="H2153" i="1"/>
  <c r="G2153" i="1"/>
  <c r="F2153" i="1"/>
  <c r="E2153" i="1"/>
  <c r="D2153" i="1"/>
  <c r="C2153" i="1"/>
  <c r="A2153" i="1"/>
  <c r="N2153" i="1" s="1"/>
  <c r="N2152" i="1"/>
  <c r="L2152" i="1"/>
  <c r="I2152" i="1"/>
  <c r="H2152" i="1"/>
  <c r="G2152" i="1"/>
  <c r="F2152" i="1"/>
  <c r="E2152" i="1"/>
  <c r="D2152" i="1"/>
  <c r="B2152" i="1"/>
  <c r="A2152" i="1"/>
  <c r="N2151" i="1"/>
  <c r="M2151" i="1"/>
  <c r="P2151" i="1" s="1"/>
  <c r="L2151" i="1"/>
  <c r="I2151" i="1"/>
  <c r="H2151" i="1"/>
  <c r="G2151" i="1"/>
  <c r="F2151" i="1"/>
  <c r="E2151" i="1"/>
  <c r="D2151" i="1"/>
  <c r="C2151" i="1"/>
  <c r="A2151" i="1"/>
  <c r="Q2150" i="1"/>
  <c r="N2150" i="1"/>
  <c r="M2150" i="1"/>
  <c r="L2150" i="1"/>
  <c r="I2150" i="1"/>
  <c r="H2150" i="1"/>
  <c r="G2150" i="1"/>
  <c r="F2150" i="1"/>
  <c r="E2150" i="1"/>
  <c r="D2150" i="1"/>
  <c r="C2150" i="1"/>
  <c r="B2150" i="1"/>
  <c r="A2150" i="1"/>
  <c r="M2149" i="1"/>
  <c r="P2149" i="1" s="1"/>
  <c r="L2149" i="1"/>
  <c r="I2149" i="1"/>
  <c r="H2149" i="1"/>
  <c r="G2149" i="1"/>
  <c r="F2149" i="1"/>
  <c r="E2149" i="1"/>
  <c r="D2149" i="1"/>
  <c r="C2149" i="1"/>
  <c r="B2149" i="1"/>
  <c r="A2149" i="1"/>
  <c r="N2149" i="1" s="1"/>
  <c r="Q2148" i="1"/>
  <c r="N2148" i="1"/>
  <c r="L2148" i="1"/>
  <c r="I2148" i="1"/>
  <c r="H2148" i="1"/>
  <c r="G2148" i="1"/>
  <c r="F2148" i="1"/>
  <c r="E2148" i="1"/>
  <c r="D2148" i="1"/>
  <c r="B2148" i="1"/>
  <c r="A2148" i="1"/>
  <c r="L2147" i="1"/>
  <c r="I2147" i="1"/>
  <c r="H2147" i="1"/>
  <c r="G2147" i="1"/>
  <c r="F2147" i="1"/>
  <c r="E2147" i="1"/>
  <c r="D2147" i="1"/>
  <c r="A2147" i="1"/>
  <c r="Q2146" i="1"/>
  <c r="N2146" i="1"/>
  <c r="M2146" i="1"/>
  <c r="P2146" i="1" s="1"/>
  <c r="R2146" i="1" s="1"/>
  <c r="L2146" i="1"/>
  <c r="I2146" i="1"/>
  <c r="H2146" i="1"/>
  <c r="G2146" i="1"/>
  <c r="F2146" i="1"/>
  <c r="E2146" i="1"/>
  <c r="D2146" i="1"/>
  <c r="C2146" i="1"/>
  <c r="B2146" i="1"/>
  <c r="A2146" i="1"/>
  <c r="Q2145" i="1"/>
  <c r="M2145" i="1"/>
  <c r="L2145" i="1"/>
  <c r="I2145" i="1"/>
  <c r="H2145" i="1"/>
  <c r="G2145" i="1"/>
  <c r="F2145" i="1"/>
  <c r="E2145" i="1"/>
  <c r="D2145" i="1"/>
  <c r="C2145" i="1"/>
  <c r="A2145" i="1"/>
  <c r="L2144" i="1"/>
  <c r="I2144" i="1"/>
  <c r="H2144" i="1"/>
  <c r="G2144" i="1"/>
  <c r="F2144" i="1"/>
  <c r="E2144" i="1"/>
  <c r="D2144" i="1"/>
  <c r="A2144" i="1"/>
  <c r="L2143" i="1"/>
  <c r="I2143" i="1"/>
  <c r="H2143" i="1"/>
  <c r="G2143" i="1"/>
  <c r="F2143" i="1"/>
  <c r="E2143" i="1"/>
  <c r="D2143" i="1"/>
  <c r="A2143" i="1"/>
  <c r="Q2142" i="1"/>
  <c r="N2142" i="1"/>
  <c r="M2142" i="1"/>
  <c r="P2142" i="1" s="1"/>
  <c r="R2142" i="1" s="1"/>
  <c r="L2142" i="1"/>
  <c r="I2142" i="1"/>
  <c r="H2142" i="1"/>
  <c r="G2142" i="1"/>
  <c r="F2142" i="1"/>
  <c r="E2142" i="1"/>
  <c r="D2142" i="1"/>
  <c r="C2142" i="1"/>
  <c r="B2142" i="1"/>
  <c r="A2142" i="1"/>
  <c r="Q2141" i="1"/>
  <c r="L2141" i="1"/>
  <c r="I2141" i="1"/>
  <c r="H2141" i="1"/>
  <c r="G2141" i="1"/>
  <c r="F2141" i="1"/>
  <c r="E2141" i="1"/>
  <c r="D2141" i="1"/>
  <c r="B2141" i="1"/>
  <c r="A2141" i="1"/>
  <c r="N2140" i="1"/>
  <c r="L2140" i="1"/>
  <c r="I2140" i="1"/>
  <c r="H2140" i="1"/>
  <c r="G2140" i="1"/>
  <c r="F2140" i="1"/>
  <c r="E2140" i="1"/>
  <c r="D2140" i="1"/>
  <c r="B2140" i="1"/>
  <c r="A2140" i="1"/>
  <c r="Q2140" i="1" s="1"/>
  <c r="M2139" i="1"/>
  <c r="L2139" i="1"/>
  <c r="I2139" i="1"/>
  <c r="H2139" i="1"/>
  <c r="G2139" i="1"/>
  <c r="F2139" i="1"/>
  <c r="E2139" i="1"/>
  <c r="D2139" i="1"/>
  <c r="C2139" i="1"/>
  <c r="A2139" i="1"/>
  <c r="N2139" i="1" s="1"/>
  <c r="Q2138" i="1"/>
  <c r="N2138" i="1"/>
  <c r="M2138" i="1"/>
  <c r="P2138" i="1" s="1"/>
  <c r="R2138" i="1" s="1"/>
  <c r="L2138" i="1"/>
  <c r="I2138" i="1"/>
  <c r="H2138" i="1"/>
  <c r="G2138" i="1"/>
  <c r="F2138" i="1"/>
  <c r="E2138" i="1"/>
  <c r="D2138" i="1"/>
  <c r="C2138" i="1"/>
  <c r="B2138" i="1"/>
  <c r="A2138" i="1"/>
  <c r="Q2137" i="1"/>
  <c r="L2137" i="1"/>
  <c r="I2137" i="1"/>
  <c r="H2137" i="1"/>
  <c r="G2137" i="1"/>
  <c r="F2137" i="1"/>
  <c r="E2137" i="1"/>
  <c r="D2137" i="1"/>
  <c r="A2137" i="1"/>
  <c r="N2137" i="1" s="1"/>
  <c r="N2136" i="1"/>
  <c r="L2136" i="1"/>
  <c r="I2136" i="1"/>
  <c r="H2136" i="1"/>
  <c r="G2136" i="1"/>
  <c r="F2136" i="1"/>
  <c r="E2136" i="1"/>
  <c r="D2136" i="1"/>
  <c r="B2136" i="1"/>
  <c r="A2136" i="1"/>
  <c r="N2135" i="1"/>
  <c r="M2135" i="1"/>
  <c r="P2135" i="1" s="1"/>
  <c r="L2135" i="1"/>
  <c r="I2135" i="1"/>
  <c r="H2135" i="1"/>
  <c r="G2135" i="1"/>
  <c r="F2135" i="1"/>
  <c r="E2135" i="1"/>
  <c r="D2135" i="1"/>
  <c r="C2135" i="1"/>
  <c r="A2135" i="1"/>
  <c r="Q2134" i="1"/>
  <c r="N2134" i="1"/>
  <c r="M2134" i="1"/>
  <c r="L2134" i="1"/>
  <c r="I2134" i="1"/>
  <c r="H2134" i="1"/>
  <c r="G2134" i="1"/>
  <c r="F2134" i="1"/>
  <c r="E2134" i="1"/>
  <c r="D2134" i="1"/>
  <c r="C2134" i="1"/>
  <c r="B2134" i="1"/>
  <c r="A2134" i="1"/>
  <c r="M2133" i="1"/>
  <c r="P2133" i="1" s="1"/>
  <c r="L2133" i="1"/>
  <c r="I2133" i="1"/>
  <c r="H2133" i="1"/>
  <c r="G2133" i="1"/>
  <c r="F2133" i="1"/>
  <c r="E2133" i="1"/>
  <c r="D2133" i="1"/>
  <c r="C2133" i="1"/>
  <c r="B2133" i="1"/>
  <c r="A2133" i="1"/>
  <c r="N2133" i="1" s="1"/>
  <c r="Q2132" i="1"/>
  <c r="N2132" i="1"/>
  <c r="L2132" i="1"/>
  <c r="I2132" i="1"/>
  <c r="H2132" i="1"/>
  <c r="G2132" i="1"/>
  <c r="F2132" i="1"/>
  <c r="E2132" i="1"/>
  <c r="D2132" i="1"/>
  <c r="B2132" i="1"/>
  <c r="A2132" i="1"/>
  <c r="L2131" i="1"/>
  <c r="I2131" i="1"/>
  <c r="H2131" i="1"/>
  <c r="G2131" i="1"/>
  <c r="F2131" i="1"/>
  <c r="E2131" i="1"/>
  <c r="D2131" i="1"/>
  <c r="A2131" i="1"/>
  <c r="Q2130" i="1"/>
  <c r="N2130" i="1"/>
  <c r="M2130" i="1"/>
  <c r="P2130" i="1" s="1"/>
  <c r="R2130" i="1" s="1"/>
  <c r="L2130" i="1"/>
  <c r="I2130" i="1"/>
  <c r="H2130" i="1"/>
  <c r="G2130" i="1"/>
  <c r="F2130" i="1"/>
  <c r="E2130" i="1"/>
  <c r="D2130" i="1"/>
  <c r="C2130" i="1"/>
  <c r="B2130" i="1"/>
  <c r="A2130" i="1"/>
  <c r="Q2129" i="1"/>
  <c r="M2129" i="1"/>
  <c r="L2129" i="1"/>
  <c r="I2129" i="1"/>
  <c r="H2129" i="1"/>
  <c r="G2129" i="1"/>
  <c r="F2129" i="1"/>
  <c r="E2129" i="1"/>
  <c r="D2129" i="1"/>
  <c r="C2129" i="1"/>
  <c r="A2129" i="1"/>
  <c r="L2128" i="1"/>
  <c r="I2128" i="1"/>
  <c r="H2128" i="1"/>
  <c r="G2128" i="1"/>
  <c r="F2128" i="1"/>
  <c r="E2128" i="1"/>
  <c r="D2128" i="1"/>
  <c r="A2128" i="1"/>
  <c r="L2127" i="1"/>
  <c r="I2127" i="1"/>
  <c r="H2127" i="1"/>
  <c r="G2127" i="1"/>
  <c r="F2127" i="1"/>
  <c r="E2127" i="1"/>
  <c r="D2127" i="1"/>
  <c r="A2127" i="1"/>
  <c r="Q2126" i="1"/>
  <c r="N2126" i="1"/>
  <c r="M2126" i="1"/>
  <c r="P2126" i="1" s="1"/>
  <c r="R2126" i="1" s="1"/>
  <c r="L2126" i="1"/>
  <c r="I2126" i="1"/>
  <c r="H2126" i="1"/>
  <c r="G2126" i="1"/>
  <c r="F2126" i="1"/>
  <c r="E2126" i="1"/>
  <c r="D2126" i="1"/>
  <c r="C2126" i="1"/>
  <c r="B2126" i="1"/>
  <c r="A2126" i="1"/>
  <c r="Q2125" i="1"/>
  <c r="L2125" i="1"/>
  <c r="I2125" i="1"/>
  <c r="H2125" i="1"/>
  <c r="G2125" i="1"/>
  <c r="F2125" i="1"/>
  <c r="E2125" i="1"/>
  <c r="D2125" i="1"/>
  <c r="B2125" i="1"/>
  <c r="A2125" i="1"/>
  <c r="N2124" i="1"/>
  <c r="L2124" i="1"/>
  <c r="I2124" i="1"/>
  <c r="H2124" i="1"/>
  <c r="G2124" i="1"/>
  <c r="F2124" i="1"/>
  <c r="E2124" i="1"/>
  <c r="D2124" i="1"/>
  <c r="B2124" i="1"/>
  <c r="A2124" i="1"/>
  <c r="Q2124" i="1" s="1"/>
  <c r="M2123" i="1"/>
  <c r="L2123" i="1"/>
  <c r="I2123" i="1"/>
  <c r="H2123" i="1"/>
  <c r="G2123" i="1"/>
  <c r="F2123" i="1"/>
  <c r="E2123" i="1"/>
  <c r="D2123" i="1"/>
  <c r="C2123" i="1"/>
  <c r="A2123" i="1"/>
  <c r="N2123" i="1" s="1"/>
  <c r="Q2122" i="1"/>
  <c r="N2122" i="1"/>
  <c r="M2122" i="1"/>
  <c r="P2122" i="1" s="1"/>
  <c r="R2122" i="1" s="1"/>
  <c r="L2122" i="1"/>
  <c r="I2122" i="1"/>
  <c r="H2122" i="1"/>
  <c r="G2122" i="1"/>
  <c r="F2122" i="1"/>
  <c r="E2122" i="1"/>
  <c r="D2122" i="1"/>
  <c r="C2122" i="1"/>
  <c r="B2122" i="1"/>
  <c r="A2122" i="1"/>
  <c r="Q2121" i="1"/>
  <c r="L2121" i="1"/>
  <c r="I2121" i="1"/>
  <c r="H2121" i="1"/>
  <c r="G2121" i="1"/>
  <c r="F2121" i="1"/>
  <c r="E2121" i="1"/>
  <c r="D2121" i="1"/>
  <c r="A2121" i="1"/>
  <c r="N2121" i="1" s="1"/>
  <c r="N2120" i="1"/>
  <c r="L2120" i="1"/>
  <c r="I2120" i="1"/>
  <c r="H2120" i="1"/>
  <c r="G2120" i="1"/>
  <c r="F2120" i="1"/>
  <c r="E2120" i="1"/>
  <c r="D2120" i="1"/>
  <c r="B2120" i="1"/>
  <c r="A2120" i="1"/>
  <c r="N2119" i="1"/>
  <c r="P2119" i="1" s="1"/>
  <c r="M2119" i="1"/>
  <c r="L2119" i="1"/>
  <c r="I2119" i="1"/>
  <c r="H2119" i="1"/>
  <c r="G2119" i="1"/>
  <c r="F2119" i="1"/>
  <c r="E2119" i="1"/>
  <c r="D2119" i="1"/>
  <c r="C2119" i="1"/>
  <c r="A2119" i="1"/>
  <c r="Q2118" i="1"/>
  <c r="N2118" i="1"/>
  <c r="M2118" i="1"/>
  <c r="L2118" i="1"/>
  <c r="I2118" i="1"/>
  <c r="H2118" i="1"/>
  <c r="G2118" i="1"/>
  <c r="F2118" i="1"/>
  <c r="E2118" i="1"/>
  <c r="D2118" i="1"/>
  <c r="C2118" i="1"/>
  <c r="B2118" i="1"/>
  <c r="A2118" i="1"/>
  <c r="M2117" i="1"/>
  <c r="P2117" i="1" s="1"/>
  <c r="L2117" i="1"/>
  <c r="I2117" i="1"/>
  <c r="H2117" i="1"/>
  <c r="G2117" i="1"/>
  <c r="F2117" i="1"/>
  <c r="E2117" i="1"/>
  <c r="D2117" i="1"/>
  <c r="C2117" i="1"/>
  <c r="B2117" i="1"/>
  <c r="A2117" i="1"/>
  <c r="N2117" i="1" s="1"/>
  <c r="Q2116" i="1"/>
  <c r="N2116" i="1"/>
  <c r="L2116" i="1"/>
  <c r="I2116" i="1"/>
  <c r="H2116" i="1"/>
  <c r="G2116" i="1"/>
  <c r="F2116" i="1"/>
  <c r="E2116" i="1"/>
  <c r="D2116" i="1"/>
  <c r="B2116" i="1"/>
  <c r="A2116" i="1"/>
  <c r="L2115" i="1"/>
  <c r="I2115" i="1"/>
  <c r="H2115" i="1"/>
  <c r="G2115" i="1"/>
  <c r="F2115" i="1"/>
  <c r="E2115" i="1"/>
  <c r="D2115" i="1"/>
  <c r="A2115" i="1"/>
  <c r="Q2114" i="1"/>
  <c r="N2114" i="1"/>
  <c r="M2114" i="1"/>
  <c r="P2114" i="1" s="1"/>
  <c r="R2114" i="1" s="1"/>
  <c r="L2114" i="1"/>
  <c r="I2114" i="1"/>
  <c r="H2114" i="1"/>
  <c r="G2114" i="1"/>
  <c r="F2114" i="1"/>
  <c r="E2114" i="1"/>
  <c r="D2114" i="1"/>
  <c r="C2114" i="1"/>
  <c r="B2114" i="1"/>
  <c r="A2114" i="1"/>
  <c r="Q2113" i="1"/>
  <c r="M2113" i="1"/>
  <c r="L2113" i="1"/>
  <c r="I2113" i="1"/>
  <c r="H2113" i="1"/>
  <c r="G2113" i="1"/>
  <c r="F2113" i="1"/>
  <c r="E2113" i="1"/>
  <c r="D2113" i="1"/>
  <c r="C2113" i="1"/>
  <c r="A2113" i="1"/>
  <c r="L2112" i="1"/>
  <c r="I2112" i="1"/>
  <c r="H2112" i="1"/>
  <c r="G2112" i="1"/>
  <c r="F2112" i="1"/>
  <c r="E2112" i="1"/>
  <c r="D2112" i="1"/>
  <c r="A2112" i="1"/>
  <c r="L2111" i="1"/>
  <c r="I2111" i="1"/>
  <c r="H2111" i="1"/>
  <c r="G2111" i="1"/>
  <c r="F2111" i="1"/>
  <c r="E2111" i="1"/>
  <c r="D2111" i="1"/>
  <c r="A2111" i="1"/>
  <c r="R2110" i="1"/>
  <c r="Q2110" i="1"/>
  <c r="N2110" i="1"/>
  <c r="M2110" i="1"/>
  <c r="P2110" i="1" s="1"/>
  <c r="L2110" i="1"/>
  <c r="I2110" i="1"/>
  <c r="H2110" i="1"/>
  <c r="G2110" i="1"/>
  <c r="F2110" i="1"/>
  <c r="E2110" i="1"/>
  <c r="D2110" i="1"/>
  <c r="C2110" i="1"/>
  <c r="B2110" i="1"/>
  <c r="A2110" i="1"/>
  <c r="Q2109" i="1"/>
  <c r="L2109" i="1"/>
  <c r="I2109" i="1"/>
  <c r="H2109" i="1"/>
  <c r="G2109" i="1"/>
  <c r="F2109" i="1"/>
  <c r="E2109" i="1"/>
  <c r="D2109" i="1"/>
  <c r="B2109" i="1"/>
  <c r="A2109" i="1"/>
  <c r="L2108" i="1"/>
  <c r="I2108" i="1"/>
  <c r="H2108" i="1"/>
  <c r="G2108" i="1"/>
  <c r="F2108" i="1"/>
  <c r="E2108" i="1"/>
  <c r="D2108" i="1"/>
  <c r="A2108" i="1"/>
  <c r="M2107" i="1"/>
  <c r="L2107" i="1"/>
  <c r="I2107" i="1"/>
  <c r="H2107" i="1"/>
  <c r="G2107" i="1"/>
  <c r="F2107" i="1"/>
  <c r="E2107" i="1"/>
  <c r="D2107" i="1"/>
  <c r="C2107" i="1"/>
  <c r="A2107" i="1"/>
  <c r="Q2106" i="1"/>
  <c r="N2106" i="1"/>
  <c r="M2106" i="1"/>
  <c r="P2106" i="1" s="1"/>
  <c r="R2106" i="1" s="1"/>
  <c r="L2106" i="1"/>
  <c r="I2106" i="1"/>
  <c r="H2106" i="1"/>
  <c r="G2106" i="1"/>
  <c r="F2106" i="1"/>
  <c r="E2106" i="1"/>
  <c r="D2106" i="1"/>
  <c r="C2106" i="1"/>
  <c r="B2106" i="1"/>
  <c r="A2106" i="1"/>
  <c r="L2105" i="1"/>
  <c r="I2105" i="1"/>
  <c r="H2105" i="1"/>
  <c r="G2105" i="1"/>
  <c r="F2105" i="1"/>
  <c r="E2105" i="1"/>
  <c r="D2105" i="1"/>
  <c r="A2105" i="1"/>
  <c r="N2104" i="1"/>
  <c r="L2104" i="1"/>
  <c r="I2104" i="1"/>
  <c r="H2104" i="1"/>
  <c r="G2104" i="1"/>
  <c r="F2104" i="1"/>
  <c r="E2104" i="1"/>
  <c r="D2104" i="1"/>
  <c r="B2104" i="1"/>
  <c r="A2104" i="1"/>
  <c r="N2103" i="1"/>
  <c r="M2103" i="1"/>
  <c r="P2103" i="1" s="1"/>
  <c r="L2103" i="1"/>
  <c r="I2103" i="1"/>
  <c r="H2103" i="1"/>
  <c r="G2103" i="1"/>
  <c r="F2103" i="1"/>
  <c r="E2103" i="1"/>
  <c r="D2103" i="1"/>
  <c r="C2103" i="1"/>
  <c r="A2103" i="1"/>
  <c r="Q2102" i="1"/>
  <c r="N2102" i="1"/>
  <c r="M2102" i="1"/>
  <c r="L2102" i="1"/>
  <c r="I2102" i="1"/>
  <c r="H2102" i="1"/>
  <c r="G2102" i="1"/>
  <c r="F2102" i="1"/>
  <c r="E2102" i="1"/>
  <c r="D2102" i="1"/>
  <c r="C2102" i="1"/>
  <c r="B2102" i="1"/>
  <c r="A2102" i="1"/>
  <c r="M2101" i="1"/>
  <c r="P2101" i="1" s="1"/>
  <c r="L2101" i="1"/>
  <c r="I2101" i="1"/>
  <c r="H2101" i="1"/>
  <c r="G2101" i="1"/>
  <c r="F2101" i="1"/>
  <c r="E2101" i="1"/>
  <c r="D2101" i="1"/>
  <c r="C2101" i="1"/>
  <c r="B2101" i="1"/>
  <c r="A2101" i="1"/>
  <c r="N2101" i="1" s="1"/>
  <c r="Q2100" i="1"/>
  <c r="N2100" i="1"/>
  <c r="L2100" i="1"/>
  <c r="I2100" i="1"/>
  <c r="H2100" i="1"/>
  <c r="G2100" i="1"/>
  <c r="F2100" i="1"/>
  <c r="E2100" i="1"/>
  <c r="D2100" i="1"/>
  <c r="B2100" i="1"/>
  <c r="A2100" i="1"/>
  <c r="L2099" i="1"/>
  <c r="I2099" i="1"/>
  <c r="H2099" i="1"/>
  <c r="G2099" i="1"/>
  <c r="F2099" i="1"/>
  <c r="E2099" i="1"/>
  <c r="D2099" i="1"/>
  <c r="A2099" i="1"/>
  <c r="R2098" i="1"/>
  <c r="Q2098" i="1"/>
  <c r="N2098" i="1"/>
  <c r="M2098" i="1"/>
  <c r="P2098" i="1" s="1"/>
  <c r="L2098" i="1"/>
  <c r="I2098" i="1"/>
  <c r="H2098" i="1"/>
  <c r="G2098" i="1"/>
  <c r="F2098" i="1"/>
  <c r="E2098" i="1"/>
  <c r="D2098" i="1"/>
  <c r="C2098" i="1"/>
  <c r="B2098" i="1"/>
  <c r="A2098" i="1"/>
  <c r="Q2097" i="1"/>
  <c r="M2097" i="1"/>
  <c r="L2097" i="1"/>
  <c r="I2097" i="1"/>
  <c r="H2097" i="1"/>
  <c r="G2097" i="1"/>
  <c r="F2097" i="1"/>
  <c r="E2097" i="1"/>
  <c r="D2097" i="1"/>
  <c r="C2097" i="1"/>
  <c r="A2097" i="1"/>
  <c r="Q2096" i="1"/>
  <c r="L2096" i="1"/>
  <c r="I2096" i="1"/>
  <c r="H2096" i="1"/>
  <c r="G2096" i="1"/>
  <c r="F2096" i="1"/>
  <c r="E2096" i="1"/>
  <c r="D2096" i="1"/>
  <c r="A2096" i="1"/>
  <c r="L2095" i="1"/>
  <c r="I2095" i="1"/>
  <c r="H2095" i="1"/>
  <c r="G2095" i="1"/>
  <c r="F2095" i="1"/>
  <c r="E2095" i="1"/>
  <c r="D2095" i="1"/>
  <c r="A2095" i="1"/>
  <c r="Q2094" i="1"/>
  <c r="N2094" i="1"/>
  <c r="M2094" i="1"/>
  <c r="P2094" i="1" s="1"/>
  <c r="R2094" i="1" s="1"/>
  <c r="L2094" i="1"/>
  <c r="I2094" i="1"/>
  <c r="H2094" i="1"/>
  <c r="G2094" i="1"/>
  <c r="F2094" i="1"/>
  <c r="E2094" i="1"/>
  <c r="D2094" i="1"/>
  <c r="C2094" i="1"/>
  <c r="B2094" i="1"/>
  <c r="A2094" i="1"/>
  <c r="Q2093" i="1"/>
  <c r="L2093" i="1"/>
  <c r="I2093" i="1"/>
  <c r="H2093" i="1"/>
  <c r="G2093" i="1"/>
  <c r="F2093" i="1"/>
  <c r="E2093" i="1"/>
  <c r="D2093" i="1"/>
  <c r="B2093" i="1"/>
  <c r="A2093" i="1"/>
  <c r="Q2092" i="1"/>
  <c r="N2092" i="1"/>
  <c r="L2092" i="1"/>
  <c r="I2092" i="1"/>
  <c r="H2092" i="1"/>
  <c r="G2092" i="1"/>
  <c r="F2092" i="1"/>
  <c r="E2092" i="1"/>
  <c r="D2092" i="1"/>
  <c r="B2092" i="1"/>
  <c r="A2092" i="1"/>
  <c r="L2091" i="1"/>
  <c r="I2091" i="1"/>
  <c r="H2091" i="1"/>
  <c r="G2091" i="1"/>
  <c r="F2091" i="1"/>
  <c r="E2091" i="1"/>
  <c r="D2091" i="1"/>
  <c r="A2091" i="1"/>
  <c r="N2091" i="1" s="1"/>
  <c r="Q2090" i="1"/>
  <c r="N2090" i="1"/>
  <c r="M2090" i="1"/>
  <c r="L2090" i="1"/>
  <c r="I2090" i="1"/>
  <c r="H2090" i="1"/>
  <c r="G2090" i="1"/>
  <c r="F2090" i="1"/>
  <c r="E2090" i="1"/>
  <c r="D2090" i="1"/>
  <c r="C2090" i="1"/>
  <c r="B2090" i="1"/>
  <c r="A2090" i="1"/>
  <c r="Q2089" i="1"/>
  <c r="M2089" i="1"/>
  <c r="L2089" i="1"/>
  <c r="I2089" i="1"/>
  <c r="H2089" i="1"/>
  <c r="G2089" i="1"/>
  <c r="F2089" i="1"/>
  <c r="E2089" i="1"/>
  <c r="D2089" i="1"/>
  <c r="C2089" i="1"/>
  <c r="A2089" i="1"/>
  <c r="N2088" i="1"/>
  <c r="L2088" i="1"/>
  <c r="I2088" i="1"/>
  <c r="H2088" i="1"/>
  <c r="G2088" i="1"/>
  <c r="F2088" i="1"/>
  <c r="E2088" i="1"/>
  <c r="D2088" i="1"/>
  <c r="B2088" i="1"/>
  <c r="A2088" i="1"/>
  <c r="N2087" i="1"/>
  <c r="M2087" i="1"/>
  <c r="P2087" i="1" s="1"/>
  <c r="L2087" i="1"/>
  <c r="I2087" i="1"/>
  <c r="H2087" i="1"/>
  <c r="G2087" i="1"/>
  <c r="F2087" i="1"/>
  <c r="E2087" i="1"/>
  <c r="D2087" i="1"/>
  <c r="C2087" i="1"/>
  <c r="A2087" i="1"/>
  <c r="Q2086" i="1"/>
  <c r="N2086" i="1"/>
  <c r="M2086" i="1"/>
  <c r="L2086" i="1"/>
  <c r="I2086" i="1"/>
  <c r="H2086" i="1"/>
  <c r="G2086" i="1"/>
  <c r="F2086" i="1"/>
  <c r="E2086" i="1"/>
  <c r="D2086" i="1"/>
  <c r="C2086" i="1"/>
  <c r="B2086" i="1"/>
  <c r="A2086" i="1"/>
  <c r="M2085" i="1"/>
  <c r="P2085" i="1" s="1"/>
  <c r="L2085" i="1"/>
  <c r="I2085" i="1"/>
  <c r="H2085" i="1"/>
  <c r="G2085" i="1"/>
  <c r="F2085" i="1"/>
  <c r="E2085" i="1"/>
  <c r="D2085" i="1"/>
  <c r="C2085" i="1"/>
  <c r="B2085" i="1"/>
  <c r="A2085" i="1"/>
  <c r="N2085" i="1" s="1"/>
  <c r="Q2084" i="1"/>
  <c r="N2084" i="1"/>
  <c r="L2084" i="1"/>
  <c r="I2084" i="1"/>
  <c r="H2084" i="1"/>
  <c r="G2084" i="1"/>
  <c r="F2084" i="1"/>
  <c r="E2084" i="1"/>
  <c r="D2084" i="1"/>
  <c r="B2084" i="1"/>
  <c r="A2084" i="1"/>
  <c r="L2083" i="1"/>
  <c r="I2083" i="1"/>
  <c r="H2083" i="1"/>
  <c r="G2083" i="1"/>
  <c r="F2083" i="1"/>
  <c r="E2083" i="1"/>
  <c r="D2083" i="1"/>
  <c r="A2083" i="1"/>
  <c r="Q2082" i="1"/>
  <c r="N2082" i="1"/>
  <c r="M2082" i="1"/>
  <c r="P2082" i="1" s="1"/>
  <c r="R2082" i="1" s="1"/>
  <c r="L2082" i="1"/>
  <c r="I2082" i="1"/>
  <c r="H2082" i="1"/>
  <c r="G2082" i="1"/>
  <c r="F2082" i="1"/>
  <c r="E2082" i="1"/>
  <c r="D2082" i="1"/>
  <c r="C2082" i="1"/>
  <c r="B2082" i="1"/>
  <c r="A2082" i="1"/>
  <c r="Q2081" i="1"/>
  <c r="M2081" i="1"/>
  <c r="L2081" i="1"/>
  <c r="I2081" i="1"/>
  <c r="H2081" i="1"/>
  <c r="G2081" i="1"/>
  <c r="F2081" i="1"/>
  <c r="E2081" i="1"/>
  <c r="D2081" i="1"/>
  <c r="C2081" i="1"/>
  <c r="A2081" i="1"/>
  <c r="L2080" i="1"/>
  <c r="I2080" i="1"/>
  <c r="H2080" i="1"/>
  <c r="G2080" i="1"/>
  <c r="F2080" i="1"/>
  <c r="E2080" i="1"/>
  <c r="D2080" i="1"/>
  <c r="A2080" i="1"/>
  <c r="M2079" i="1"/>
  <c r="L2079" i="1"/>
  <c r="I2079" i="1"/>
  <c r="H2079" i="1"/>
  <c r="G2079" i="1"/>
  <c r="F2079" i="1"/>
  <c r="E2079" i="1"/>
  <c r="D2079" i="1"/>
  <c r="C2079" i="1"/>
  <c r="A2079" i="1"/>
  <c r="Q2078" i="1"/>
  <c r="N2078" i="1"/>
  <c r="M2078" i="1"/>
  <c r="L2078" i="1"/>
  <c r="I2078" i="1"/>
  <c r="H2078" i="1"/>
  <c r="G2078" i="1"/>
  <c r="F2078" i="1"/>
  <c r="E2078" i="1"/>
  <c r="D2078" i="1"/>
  <c r="C2078" i="1"/>
  <c r="B2078" i="1"/>
  <c r="A2078" i="1"/>
  <c r="Q2077" i="1"/>
  <c r="L2077" i="1"/>
  <c r="I2077" i="1"/>
  <c r="H2077" i="1"/>
  <c r="G2077" i="1"/>
  <c r="F2077" i="1"/>
  <c r="E2077" i="1"/>
  <c r="D2077" i="1"/>
  <c r="B2077" i="1"/>
  <c r="A2077" i="1"/>
  <c r="Q2076" i="1"/>
  <c r="L2076" i="1"/>
  <c r="I2076" i="1"/>
  <c r="H2076" i="1"/>
  <c r="G2076" i="1"/>
  <c r="F2076" i="1"/>
  <c r="E2076" i="1"/>
  <c r="D2076" i="1"/>
  <c r="A2076" i="1"/>
  <c r="M2075" i="1"/>
  <c r="L2075" i="1"/>
  <c r="I2075" i="1"/>
  <c r="H2075" i="1"/>
  <c r="G2075" i="1"/>
  <c r="F2075" i="1"/>
  <c r="E2075" i="1"/>
  <c r="D2075" i="1"/>
  <c r="C2075" i="1"/>
  <c r="A2075" i="1"/>
  <c r="N2075" i="1" s="1"/>
  <c r="Q2074" i="1"/>
  <c r="N2074" i="1"/>
  <c r="M2074" i="1"/>
  <c r="P2074" i="1" s="1"/>
  <c r="R2074" i="1" s="1"/>
  <c r="L2074" i="1"/>
  <c r="I2074" i="1"/>
  <c r="H2074" i="1"/>
  <c r="G2074" i="1"/>
  <c r="F2074" i="1"/>
  <c r="E2074" i="1"/>
  <c r="D2074" i="1"/>
  <c r="C2074" i="1"/>
  <c r="B2074" i="1"/>
  <c r="A2074" i="1"/>
  <c r="Q2073" i="1"/>
  <c r="L2073" i="1"/>
  <c r="I2073" i="1"/>
  <c r="H2073" i="1"/>
  <c r="G2073" i="1"/>
  <c r="F2073" i="1"/>
  <c r="E2073" i="1"/>
  <c r="D2073" i="1"/>
  <c r="A2073" i="1"/>
  <c r="N2072" i="1"/>
  <c r="L2072" i="1"/>
  <c r="I2072" i="1"/>
  <c r="H2072" i="1"/>
  <c r="G2072" i="1"/>
  <c r="F2072" i="1"/>
  <c r="E2072" i="1"/>
  <c r="D2072" i="1"/>
  <c r="B2072" i="1"/>
  <c r="A2072" i="1"/>
  <c r="N2071" i="1"/>
  <c r="M2071" i="1"/>
  <c r="P2071" i="1" s="1"/>
  <c r="L2071" i="1"/>
  <c r="I2071" i="1"/>
  <c r="H2071" i="1"/>
  <c r="G2071" i="1"/>
  <c r="F2071" i="1"/>
  <c r="E2071" i="1"/>
  <c r="D2071" i="1"/>
  <c r="C2071" i="1"/>
  <c r="A2071" i="1"/>
  <c r="Q2070" i="1"/>
  <c r="N2070" i="1"/>
  <c r="M2070" i="1"/>
  <c r="L2070" i="1"/>
  <c r="I2070" i="1"/>
  <c r="H2070" i="1"/>
  <c r="G2070" i="1"/>
  <c r="F2070" i="1"/>
  <c r="E2070" i="1"/>
  <c r="D2070" i="1"/>
  <c r="C2070" i="1"/>
  <c r="B2070" i="1"/>
  <c r="A2070" i="1"/>
  <c r="M2069" i="1"/>
  <c r="P2069" i="1" s="1"/>
  <c r="L2069" i="1"/>
  <c r="I2069" i="1"/>
  <c r="H2069" i="1"/>
  <c r="G2069" i="1"/>
  <c r="F2069" i="1"/>
  <c r="E2069" i="1"/>
  <c r="D2069" i="1"/>
  <c r="C2069" i="1"/>
  <c r="B2069" i="1"/>
  <c r="A2069" i="1"/>
  <c r="N2069" i="1" s="1"/>
  <c r="Q2068" i="1"/>
  <c r="N2068" i="1"/>
  <c r="L2068" i="1"/>
  <c r="I2068" i="1"/>
  <c r="H2068" i="1"/>
  <c r="G2068" i="1"/>
  <c r="F2068" i="1"/>
  <c r="E2068" i="1"/>
  <c r="D2068" i="1"/>
  <c r="B2068" i="1"/>
  <c r="A2068" i="1"/>
  <c r="L2067" i="1"/>
  <c r="I2067" i="1"/>
  <c r="H2067" i="1"/>
  <c r="G2067" i="1"/>
  <c r="F2067" i="1"/>
  <c r="E2067" i="1"/>
  <c r="D2067" i="1"/>
  <c r="A2067" i="1"/>
  <c r="R2066" i="1"/>
  <c r="Q2066" i="1"/>
  <c r="N2066" i="1"/>
  <c r="M2066" i="1"/>
  <c r="P2066" i="1" s="1"/>
  <c r="L2066" i="1"/>
  <c r="I2066" i="1"/>
  <c r="H2066" i="1"/>
  <c r="G2066" i="1"/>
  <c r="F2066" i="1"/>
  <c r="E2066" i="1"/>
  <c r="D2066" i="1"/>
  <c r="C2066" i="1"/>
  <c r="B2066" i="1"/>
  <c r="A2066" i="1"/>
  <c r="Q2065" i="1"/>
  <c r="M2065" i="1"/>
  <c r="L2065" i="1"/>
  <c r="I2065" i="1"/>
  <c r="H2065" i="1"/>
  <c r="G2065" i="1"/>
  <c r="F2065" i="1"/>
  <c r="E2065" i="1"/>
  <c r="D2065" i="1"/>
  <c r="C2065" i="1"/>
  <c r="A2065" i="1"/>
  <c r="Q2064" i="1"/>
  <c r="L2064" i="1"/>
  <c r="I2064" i="1"/>
  <c r="H2064" i="1"/>
  <c r="G2064" i="1"/>
  <c r="F2064" i="1"/>
  <c r="E2064" i="1"/>
  <c r="D2064" i="1"/>
  <c r="A2064" i="1"/>
  <c r="L2063" i="1"/>
  <c r="I2063" i="1"/>
  <c r="H2063" i="1"/>
  <c r="G2063" i="1"/>
  <c r="F2063" i="1"/>
  <c r="E2063" i="1"/>
  <c r="D2063" i="1"/>
  <c r="A2063" i="1"/>
  <c r="Q2062" i="1"/>
  <c r="N2062" i="1"/>
  <c r="M2062" i="1"/>
  <c r="P2062" i="1" s="1"/>
  <c r="R2062" i="1" s="1"/>
  <c r="L2062" i="1"/>
  <c r="I2062" i="1"/>
  <c r="H2062" i="1"/>
  <c r="G2062" i="1"/>
  <c r="F2062" i="1"/>
  <c r="E2062" i="1"/>
  <c r="D2062" i="1"/>
  <c r="C2062" i="1"/>
  <c r="B2062" i="1"/>
  <c r="A2062" i="1"/>
  <c r="Q2061" i="1"/>
  <c r="L2061" i="1"/>
  <c r="I2061" i="1"/>
  <c r="H2061" i="1"/>
  <c r="G2061" i="1"/>
  <c r="F2061" i="1"/>
  <c r="E2061" i="1"/>
  <c r="D2061" i="1"/>
  <c r="B2061" i="1"/>
  <c r="A2061" i="1"/>
  <c r="N2060" i="1"/>
  <c r="L2060" i="1"/>
  <c r="I2060" i="1"/>
  <c r="H2060" i="1"/>
  <c r="G2060" i="1"/>
  <c r="F2060" i="1"/>
  <c r="E2060" i="1"/>
  <c r="D2060" i="1"/>
  <c r="B2060" i="1"/>
  <c r="A2060" i="1"/>
  <c r="Q2060" i="1" s="1"/>
  <c r="L2059" i="1"/>
  <c r="I2059" i="1"/>
  <c r="H2059" i="1"/>
  <c r="G2059" i="1"/>
  <c r="F2059" i="1"/>
  <c r="E2059" i="1"/>
  <c r="D2059" i="1"/>
  <c r="A2059" i="1"/>
  <c r="Q2058" i="1"/>
  <c r="N2058" i="1"/>
  <c r="M2058" i="1"/>
  <c r="L2058" i="1"/>
  <c r="I2058" i="1"/>
  <c r="H2058" i="1"/>
  <c r="G2058" i="1"/>
  <c r="F2058" i="1"/>
  <c r="E2058" i="1"/>
  <c r="D2058" i="1"/>
  <c r="C2058" i="1"/>
  <c r="B2058" i="1"/>
  <c r="A2058" i="1"/>
  <c r="Q2057" i="1"/>
  <c r="M2057" i="1"/>
  <c r="L2057" i="1"/>
  <c r="I2057" i="1"/>
  <c r="H2057" i="1"/>
  <c r="G2057" i="1"/>
  <c r="F2057" i="1"/>
  <c r="E2057" i="1"/>
  <c r="D2057" i="1"/>
  <c r="C2057" i="1"/>
  <c r="A2057" i="1"/>
  <c r="N2056" i="1"/>
  <c r="L2056" i="1"/>
  <c r="I2056" i="1"/>
  <c r="H2056" i="1"/>
  <c r="G2056" i="1"/>
  <c r="F2056" i="1"/>
  <c r="E2056" i="1"/>
  <c r="D2056" i="1"/>
  <c r="B2056" i="1"/>
  <c r="A2056" i="1"/>
  <c r="N2055" i="1"/>
  <c r="M2055" i="1"/>
  <c r="P2055" i="1" s="1"/>
  <c r="L2055" i="1"/>
  <c r="I2055" i="1"/>
  <c r="H2055" i="1"/>
  <c r="G2055" i="1"/>
  <c r="F2055" i="1"/>
  <c r="E2055" i="1"/>
  <c r="D2055" i="1"/>
  <c r="C2055" i="1"/>
  <c r="A2055" i="1"/>
  <c r="Q2054" i="1"/>
  <c r="N2054" i="1"/>
  <c r="M2054" i="1"/>
  <c r="L2054" i="1"/>
  <c r="I2054" i="1"/>
  <c r="H2054" i="1"/>
  <c r="G2054" i="1"/>
  <c r="F2054" i="1"/>
  <c r="E2054" i="1"/>
  <c r="D2054" i="1"/>
  <c r="C2054" i="1"/>
  <c r="B2054" i="1"/>
  <c r="A2054" i="1"/>
  <c r="M2053" i="1"/>
  <c r="P2053" i="1" s="1"/>
  <c r="L2053" i="1"/>
  <c r="I2053" i="1"/>
  <c r="H2053" i="1"/>
  <c r="G2053" i="1"/>
  <c r="F2053" i="1"/>
  <c r="E2053" i="1"/>
  <c r="D2053" i="1"/>
  <c r="C2053" i="1"/>
  <c r="B2053" i="1"/>
  <c r="A2053" i="1"/>
  <c r="N2053" i="1" s="1"/>
  <c r="Q2052" i="1"/>
  <c r="N2052" i="1"/>
  <c r="L2052" i="1"/>
  <c r="I2052" i="1"/>
  <c r="H2052" i="1"/>
  <c r="G2052" i="1"/>
  <c r="F2052" i="1"/>
  <c r="E2052" i="1"/>
  <c r="D2052" i="1"/>
  <c r="B2052" i="1"/>
  <c r="A2052" i="1"/>
  <c r="L2051" i="1"/>
  <c r="I2051" i="1"/>
  <c r="H2051" i="1"/>
  <c r="G2051" i="1"/>
  <c r="F2051" i="1"/>
  <c r="E2051" i="1"/>
  <c r="D2051" i="1"/>
  <c r="A2051" i="1"/>
  <c r="Q2050" i="1"/>
  <c r="N2050" i="1"/>
  <c r="M2050" i="1"/>
  <c r="P2050" i="1" s="1"/>
  <c r="R2050" i="1" s="1"/>
  <c r="L2050" i="1"/>
  <c r="I2050" i="1"/>
  <c r="H2050" i="1"/>
  <c r="G2050" i="1"/>
  <c r="F2050" i="1"/>
  <c r="E2050" i="1"/>
  <c r="D2050" i="1"/>
  <c r="C2050" i="1"/>
  <c r="B2050" i="1"/>
  <c r="A2050" i="1"/>
  <c r="L2049" i="1"/>
  <c r="I2049" i="1"/>
  <c r="H2049" i="1"/>
  <c r="G2049" i="1"/>
  <c r="F2049" i="1"/>
  <c r="E2049" i="1"/>
  <c r="D2049" i="1"/>
  <c r="A2049" i="1"/>
  <c r="Q2049" i="1" s="1"/>
  <c r="L2048" i="1"/>
  <c r="I2048" i="1"/>
  <c r="H2048" i="1"/>
  <c r="G2048" i="1"/>
  <c r="F2048" i="1"/>
  <c r="E2048" i="1"/>
  <c r="D2048" i="1"/>
  <c r="A2048" i="1"/>
  <c r="L2047" i="1"/>
  <c r="I2047" i="1"/>
  <c r="H2047" i="1"/>
  <c r="G2047" i="1"/>
  <c r="F2047" i="1"/>
  <c r="E2047" i="1"/>
  <c r="D2047" i="1"/>
  <c r="A2047" i="1"/>
  <c r="Q2046" i="1"/>
  <c r="N2046" i="1"/>
  <c r="M2046" i="1"/>
  <c r="P2046" i="1" s="1"/>
  <c r="R2046" i="1" s="1"/>
  <c r="L2046" i="1"/>
  <c r="I2046" i="1"/>
  <c r="H2046" i="1"/>
  <c r="G2046" i="1"/>
  <c r="F2046" i="1"/>
  <c r="E2046" i="1"/>
  <c r="D2046" i="1"/>
  <c r="C2046" i="1"/>
  <c r="B2046" i="1"/>
  <c r="A2046" i="1"/>
  <c r="Q2045" i="1"/>
  <c r="L2045" i="1"/>
  <c r="I2045" i="1"/>
  <c r="H2045" i="1"/>
  <c r="G2045" i="1"/>
  <c r="F2045" i="1"/>
  <c r="E2045" i="1"/>
  <c r="D2045" i="1"/>
  <c r="A2045" i="1"/>
  <c r="Q2044" i="1"/>
  <c r="N2044" i="1"/>
  <c r="L2044" i="1"/>
  <c r="I2044" i="1"/>
  <c r="H2044" i="1"/>
  <c r="G2044" i="1"/>
  <c r="F2044" i="1"/>
  <c r="E2044" i="1"/>
  <c r="D2044" i="1"/>
  <c r="B2044" i="1"/>
  <c r="A2044" i="1"/>
  <c r="N2043" i="1"/>
  <c r="M2043" i="1"/>
  <c r="P2043" i="1" s="1"/>
  <c r="L2043" i="1"/>
  <c r="I2043" i="1"/>
  <c r="H2043" i="1"/>
  <c r="G2043" i="1"/>
  <c r="F2043" i="1"/>
  <c r="E2043" i="1"/>
  <c r="D2043" i="1"/>
  <c r="C2043" i="1"/>
  <c r="A2043" i="1"/>
  <c r="Q2042" i="1"/>
  <c r="N2042" i="1"/>
  <c r="M2042" i="1"/>
  <c r="P2042" i="1" s="1"/>
  <c r="R2042" i="1" s="1"/>
  <c r="L2042" i="1"/>
  <c r="I2042" i="1"/>
  <c r="H2042" i="1"/>
  <c r="G2042" i="1"/>
  <c r="F2042" i="1"/>
  <c r="E2042" i="1"/>
  <c r="D2042" i="1"/>
  <c r="C2042" i="1"/>
  <c r="B2042" i="1"/>
  <c r="A2042" i="1"/>
  <c r="Q2041" i="1"/>
  <c r="L2041" i="1"/>
  <c r="I2041" i="1"/>
  <c r="H2041" i="1"/>
  <c r="G2041" i="1"/>
  <c r="F2041" i="1"/>
  <c r="E2041" i="1"/>
  <c r="D2041" i="1"/>
  <c r="A2041" i="1"/>
  <c r="N2041" i="1" s="1"/>
  <c r="L2040" i="1"/>
  <c r="I2040" i="1"/>
  <c r="H2040" i="1"/>
  <c r="G2040" i="1"/>
  <c r="F2040" i="1"/>
  <c r="E2040" i="1"/>
  <c r="D2040" i="1"/>
  <c r="A2040" i="1"/>
  <c r="N2039" i="1"/>
  <c r="P2039" i="1" s="1"/>
  <c r="M2039" i="1"/>
  <c r="L2039" i="1"/>
  <c r="I2039" i="1"/>
  <c r="H2039" i="1"/>
  <c r="G2039" i="1"/>
  <c r="F2039" i="1"/>
  <c r="E2039" i="1"/>
  <c r="D2039" i="1"/>
  <c r="C2039" i="1"/>
  <c r="A2039" i="1"/>
  <c r="Q2038" i="1"/>
  <c r="N2038" i="1"/>
  <c r="M2038" i="1"/>
  <c r="L2038" i="1"/>
  <c r="I2038" i="1"/>
  <c r="H2038" i="1"/>
  <c r="G2038" i="1"/>
  <c r="F2038" i="1"/>
  <c r="E2038" i="1"/>
  <c r="D2038" i="1"/>
  <c r="C2038" i="1"/>
  <c r="B2038" i="1"/>
  <c r="A2038" i="1"/>
  <c r="M2037" i="1"/>
  <c r="P2037" i="1" s="1"/>
  <c r="L2037" i="1"/>
  <c r="I2037" i="1"/>
  <c r="H2037" i="1"/>
  <c r="G2037" i="1"/>
  <c r="F2037" i="1"/>
  <c r="E2037" i="1"/>
  <c r="D2037" i="1"/>
  <c r="C2037" i="1"/>
  <c r="B2037" i="1"/>
  <c r="A2037" i="1"/>
  <c r="N2037" i="1" s="1"/>
  <c r="Q2036" i="1"/>
  <c r="N2036" i="1"/>
  <c r="L2036" i="1"/>
  <c r="I2036" i="1"/>
  <c r="H2036" i="1"/>
  <c r="G2036" i="1"/>
  <c r="F2036" i="1"/>
  <c r="E2036" i="1"/>
  <c r="D2036" i="1"/>
  <c r="B2036" i="1"/>
  <c r="A2036" i="1"/>
  <c r="L2035" i="1"/>
  <c r="I2035" i="1"/>
  <c r="H2035" i="1"/>
  <c r="G2035" i="1"/>
  <c r="F2035" i="1"/>
  <c r="E2035" i="1"/>
  <c r="D2035" i="1"/>
  <c r="A2035" i="1"/>
  <c r="Q2034" i="1"/>
  <c r="N2034" i="1"/>
  <c r="M2034" i="1"/>
  <c r="P2034" i="1" s="1"/>
  <c r="R2034" i="1" s="1"/>
  <c r="L2034" i="1"/>
  <c r="I2034" i="1"/>
  <c r="H2034" i="1"/>
  <c r="G2034" i="1"/>
  <c r="F2034" i="1"/>
  <c r="E2034" i="1"/>
  <c r="D2034" i="1"/>
  <c r="C2034" i="1"/>
  <c r="B2034" i="1"/>
  <c r="A2034" i="1"/>
  <c r="Q2033" i="1"/>
  <c r="L2033" i="1"/>
  <c r="I2033" i="1"/>
  <c r="H2033" i="1"/>
  <c r="G2033" i="1"/>
  <c r="F2033" i="1"/>
  <c r="E2033" i="1"/>
  <c r="D2033" i="1"/>
  <c r="A2033" i="1"/>
  <c r="L2032" i="1"/>
  <c r="I2032" i="1"/>
  <c r="H2032" i="1"/>
  <c r="G2032" i="1"/>
  <c r="F2032" i="1"/>
  <c r="E2032" i="1"/>
  <c r="D2032" i="1"/>
  <c r="A2032" i="1"/>
  <c r="L2031" i="1"/>
  <c r="I2031" i="1"/>
  <c r="H2031" i="1"/>
  <c r="G2031" i="1"/>
  <c r="F2031" i="1"/>
  <c r="E2031" i="1"/>
  <c r="D2031" i="1"/>
  <c r="A2031" i="1"/>
  <c r="Q2030" i="1"/>
  <c r="N2030" i="1"/>
  <c r="M2030" i="1"/>
  <c r="P2030" i="1" s="1"/>
  <c r="R2030" i="1" s="1"/>
  <c r="L2030" i="1"/>
  <c r="I2030" i="1"/>
  <c r="H2030" i="1"/>
  <c r="G2030" i="1"/>
  <c r="F2030" i="1"/>
  <c r="E2030" i="1"/>
  <c r="D2030" i="1"/>
  <c r="C2030" i="1"/>
  <c r="B2030" i="1"/>
  <c r="A2030" i="1"/>
  <c r="Q2029" i="1"/>
  <c r="L2029" i="1"/>
  <c r="I2029" i="1"/>
  <c r="H2029" i="1"/>
  <c r="G2029" i="1"/>
  <c r="F2029" i="1"/>
  <c r="E2029" i="1"/>
  <c r="D2029" i="1"/>
  <c r="A2029" i="1"/>
  <c r="Q2028" i="1"/>
  <c r="N2028" i="1"/>
  <c r="L2028" i="1"/>
  <c r="I2028" i="1"/>
  <c r="H2028" i="1"/>
  <c r="G2028" i="1"/>
  <c r="F2028" i="1"/>
  <c r="E2028" i="1"/>
  <c r="D2028" i="1"/>
  <c r="B2028" i="1"/>
  <c r="A2028" i="1"/>
  <c r="N2027" i="1"/>
  <c r="M2027" i="1"/>
  <c r="P2027" i="1" s="1"/>
  <c r="L2027" i="1"/>
  <c r="I2027" i="1"/>
  <c r="H2027" i="1"/>
  <c r="G2027" i="1"/>
  <c r="F2027" i="1"/>
  <c r="E2027" i="1"/>
  <c r="D2027" i="1"/>
  <c r="C2027" i="1"/>
  <c r="A2027" i="1"/>
  <c r="Q2026" i="1"/>
  <c r="N2026" i="1"/>
  <c r="M2026" i="1"/>
  <c r="P2026" i="1" s="1"/>
  <c r="R2026" i="1" s="1"/>
  <c r="L2026" i="1"/>
  <c r="I2026" i="1"/>
  <c r="H2026" i="1"/>
  <c r="G2026" i="1"/>
  <c r="F2026" i="1"/>
  <c r="E2026" i="1"/>
  <c r="D2026" i="1"/>
  <c r="C2026" i="1"/>
  <c r="B2026" i="1"/>
  <c r="A2026" i="1"/>
  <c r="Q2025" i="1"/>
  <c r="L2025" i="1"/>
  <c r="I2025" i="1"/>
  <c r="H2025" i="1"/>
  <c r="G2025" i="1"/>
  <c r="F2025" i="1"/>
  <c r="E2025" i="1"/>
  <c r="D2025" i="1"/>
  <c r="A2025" i="1"/>
  <c r="N2025" i="1" s="1"/>
  <c r="L2024" i="1"/>
  <c r="I2024" i="1"/>
  <c r="H2024" i="1"/>
  <c r="G2024" i="1"/>
  <c r="F2024" i="1"/>
  <c r="E2024" i="1"/>
  <c r="D2024" i="1"/>
  <c r="A2024" i="1"/>
  <c r="N2023" i="1"/>
  <c r="P2023" i="1" s="1"/>
  <c r="M2023" i="1"/>
  <c r="L2023" i="1"/>
  <c r="I2023" i="1"/>
  <c r="H2023" i="1"/>
  <c r="G2023" i="1"/>
  <c r="F2023" i="1"/>
  <c r="E2023" i="1"/>
  <c r="D2023" i="1"/>
  <c r="C2023" i="1"/>
  <c r="A2023" i="1"/>
  <c r="Q2022" i="1"/>
  <c r="N2022" i="1"/>
  <c r="M2022" i="1"/>
  <c r="L2022" i="1"/>
  <c r="I2022" i="1"/>
  <c r="H2022" i="1"/>
  <c r="G2022" i="1"/>
  <c r="F2022" i="1"/>
  <c r="E2022" i="1"/>
  <c r="D2022" i="1"/>
  <c r="C2022" i="1"/>
  <c r="B2022" i="1"/>
  <c r="A2022" i="1"/>
  <c r="M2021" i="1"/>
  <c r="P2021" i="1" s="1"/>
  <c r="L2021" i="1"/>
  <c r="I2021" i="1"/>
  <c r="H2021" i="1"/>
  <c r="G2021" i="1"/>
  <c r="F2021" i="1"/>
  <c r="E2021" i="1"/>
  <c r="D2021" i="1"/>
  <c r="C2021" i="1"/>
  <c r="B2021" i="1"/>
  <c r="A2021" i="1"/>
  <c r="N2021" i="1" s="1"/>
  <c r="Q2020" i="1"/>
  <c r="N2020" i="1"/>
  <c r="L2020" i="1"/>
  <c r="I2020" i="1"/>
  <c r="H2020" i="1"/>
  <c r="G2020" i="1"/>
  <c r="F2020" i="1"/>
  <c r="E2020" i="1"/>
  <c r="D2020" i="1"/>
  <c r="B2020" i="1"/>
  <c r="A2020" i="1"/>
  <c r="L2019" i="1"/>
  <c r="I2019" i="1"/>
  <c r="H2019" i="1"/>
  <c r="G2019" i="1"/>
  <c r="F2019" i="1"/>
  <c r="E2019" i="1"/>
  <c r="D2019" i="1"/>
  <c r="A2019" i="1"/>
  <c r="Q2018" i="1"/>
  <c r="N2018" i="1"/>
  <c r="M2018" i="1"/>
  <c r="P2018" i="1" s="1"/>
  <c r="R2018" i="1" s="1"/>
  <c r="L2018" i="1"/>
  <c r="I2018" i="1"/>
  <c r="H2018" i="1"/>
  <c r="G2018" i="1"/>
  <c r="F2018" i="1"/>
  <c r="E2018" i="1"/>
  <c r="D2018" i="1"/>
  <c r="C2018" i="1"/>
  <c r="B2018" i="1"/>
  <c r="A2018" i="1"/>
  <c r="Q2017" i="1"/>
  <c r="M2017" i="1"/>
  <c r="L2017" i="1"/>
  <c r="I2017" i="1"/>
  <c r="H2017" i="1"/>
  <c r="G2017" i="1"/>
  <c r="F2017" i="1"/>
  <c r="E2017" i="1"/>
  <c r="D2017" i="1"/>
  <c r="C2017" i="1"/>
  <c r="A2017" i="1"/>
  <c r="L2016" i="1"/>
  <c r="I2016" i="1"/>
  <c r="H2016" i="1"/>
  <c r="G2016" i="1"/>
  <c r="F2016" i="1"/>
  <c r="E2016" i="1"/>
  <c r="D2016" i="1"/>
  <c r="A2016" i="1"/>
  <c r="L2015" i="1"/>
  <c r="I2015" i="1"/>
  <c r="H2015" i="1"/>
  <c r="G2015" i="1"/>
  <c r="F2015" i="1"/>
  <c r="E2015" i="1"/>
  <c r="D2015" i="1"/>
  <c r="A2015" i="1"/>
  <c r="Q2014" i="1"/>
  <c r="N2014" i="1"/>
  <c r="M2014" i="1"/>
  <c r="P2014" i="1" s="1"/>
  <c r="R2014" i="1" s="1"/>
  <c r="L2014" i="1"/>
  <c r="I2014" i="1"/>
  <c r="H2014" i="1"/>
  <c r="G2014" i="1"/>
  <c r="F2014" i="1"/>
  <c r="E2014" i="1"/>
  <c r="D2014" i="1"/>
  <c r="C2014" i="1"/>
  <c r="B2014" i="1"/>
  <c r="A2014" i="1"/>
  <c r="Q2013" i="1"/>
  <c r="L2013" i="1"/>
  <c r="I2013" i="1"/>
  <c r="H2013" i="1"/>
  <c r="G2013" i="1"/>
  <c r="F2013" i="1"/>
  <c r="E2013" i="1"/>
  <c r="D2013" i="1"/>
  <c r="B2013" i="1"/>
  <c r="A2013" i="1"/>
  <c r="Q2012" i="1"/>
  <c r="N2012" i="1"/>
  <c r="L2012" i="1"/>
  <c r="I2012" i="1"/>
  <c r="H2012" i="1"/>
  <c r="G2012" i="1"/>
  <c r="F2012" i="1"/>
  <c r="E2012" i="1"/>
  <c r="D2012" i="1"/>
  <c r="B2012" i="1"/>
  <c r="A2012" i="1"/>
  <c r="N2011" i="1"/>
  <c r="M2011" i="1"/>
  <c r="P2011" i="1" s="1"/>
  <c r="L2011" i="1"/>
  <c r="I2011" i="1"/>
  <c r="H2011" i="1"/>
  <c r="G2011" i="1"/>
  <c r="F2011" i="1"/>
  <c r="E2011" i="1"/>
  <c r="D2011" i="1"/>
  <c r="C2011" i="1"/>
  <c r="A2011" i="1"/>
  <c r="Q2010" i="1"/>
  <c r="N2010" i="1"/>
  <c r="M2010" i="1"/>
  <c r="L2010" i="1"/>
  <c r="I2010" i="1"/>
  <c r="H2010" i="1"/>
  <c r="G2010" i="1"/>
  <c r="F2010" i="1"/>
  <c r="E2010" i="1"/>
  <c r="D2010" i="1"/>
  <c r="C2010" i="1"/>
  <c r="B2010" i="1"/>
  <c r="A2010" i="1"/>
  <c r="L2009" i="1"/>
  <c r="I2009" i="1"/>
  <c r="H2009" i="1"/>
  <c r="G2009" i="1"/>
  <c r="F2009" i="1"/>
  <c r="E2009" i="1"/>
  <c r="D2009" i="1"/>
  <c r="A2009" i="1"/>
  <c r="N2009" i="1" s="1"/>
  <c r="N2008" i="1"/>
  <c r="L2008" i="1"/>
  <c r="I2008" i="1"/>
  <c r="H2008" i="1"/>
  <c r="G2008" i="1"/>
  <c r="F2008" i="1"/>
  <c r="E2008" i="1"/>
  <c r="D2008" i="1"/>
  <c r="B2008" i="1"/>
  <c r="A2008" i="1"/>
  <c r="P2007" i="1"/>
  <c r="N2007" i="1"/>
  <c r="M2007" i="1"/>
  <c r="L2007" i="1"/>
  <c r="I2007" i="1"/>
  <c r="H2007" i="1"/>
  <c r="G2007" i="1"/>
  <c r="F2007" i="1"/>
  <c r="E2007" i="1"/>
  <c r="D2007" i="1"/>
  <c r="C2007" i="1"/>
  <c r="A2007" i="1"/>
  <c r="Q2006" i="1"/>
  <c r="N2006" i="1"/>
  <c r="M2006" i="1"/>
  <c r="L2006" i="1"/>
  <c r="I2006" i="1"/>
  <c r="H2006" i="1"/>
  <c r="G2006" i="1"/>
  <c r="F2006" i="1"/>
  <c r="E2006" i="1"/>
  <c r="D2006" i="1"/>
  <c r="C2006" i="1"/>
  <c r="B2006" i="1"/>
  <c r="A2006" i="1"/>
  <c r="M2005" i="1"/>
  <c r="P2005" i="1" s="1"/>
  <c r="L2005" i="1"/>
  <c r="I2005" i="1"/>
  <c r="H2005" i="1"/>
  <c r="G2005" i="1"/>
  <c r="F2005" i="1"/>
  <c r="E2005" i="1"/>
  <c r="D2005" i="1"/>
  <c r="C2005" i="1"/>
  <c r="B2005" i="1"/>
  <c r="A2005" i="1"/>
  <c r="N2005" i="1" s="1"/>
  <c r="Q2004" i="1"/>
  <c r="N2004" i="1"/>
  <c r="L2004" i="1"/>
  <c r="I2004" i="1"/>
  <c r="H2004" i="1"/>
  <c r="G2004" i="1"/>
  <c r="F2004" i="1"/>
  <c r="E2004" i="1"/>
  <c r="D2004" i="1"/>
  <c r="B2004" i="1"/>
  <c r="A2004" i="1"/>
  <c r="L2003" i="1"/>
  <c r="I2003" i="1"/>
  <c r="H2003" i="1"/>
  <c r="G2003" i="1"/>
  <c r="F2003" i="1"/>
  <c r="E2003" i="1"/>
  <c r="D2003" i="1"/>
  <c r="A2003" i="1"/>
  <c r="Q2002" i="1"/>
  <c r="N2002" i="1"/>
  <c r="M2002" i="1"/>
  <c r="P2002" i="1" s="1"/>
  <c r="R2002" i="1" s="1"/>
  <c r="L2002" i="1"/>
  <c r="I2002" i="1"/>
  <c r="H2002" i="1"/>
  <c r="G2002" i="1"/>
  <c r="F2002" i="1"/>
  <c r="E2002" i="1"/>
  <c r="D2002" i="1"/>
  <c r="C2002" i="1"/>
  <c r="B2002" i="1"/>
  <c r="A2002" i="1"/>
  <c r="Q2001" i="1"/>
  <c r="M2001" i="1"/>
  <c r="L2001" i="1"/>
  <c r="I2001" i="1"/>
  <c r="H2001" i="1"/>
  <c r="G2001" i="1"/>
  <c r="F2001" i="1"/>
  <c r="E2001" i="1"/>
  <c r="D2001" i="1"/>
  <c r="C2001" i="1"/>
  <c r="A2001" i="1"/>
  <c r="L2000" i="1"/>
  <c r="I2000" i="1"/>
  <c r="H2000" i="1"/>
  <c r="G2000" i="1"/>
  <c r="F2000" i="1"/>
  <c r="E2000" i="1"/>
  <c r="D2000" i="1"/>
  <c r="A2000" i="1"/>
  <c r="L1999" i="1"/>
  <c r="I1999" i="1"/>
  <c r="H1999" i="1"/>
  <c r="G1999" i="1"/>
  <c r="F1999" i="1"/>
  <c r="E1999" i="1"/>
  <c r="D1999" i="1"/>
  <c r="A1999" i="1"/>
  <c r="Q1998" i="1"/>
  <c r="N1998" i="1"/>
  <c r="M1998" i="1"/>
  <c r="L1998" i="1"/>
  <c r="I1998" i="1"/>
  <c r="H1998" i="1"/>
  <c r="G1998" i="1"/>
  <c r="F1998" i="1"/>
  <c r="E1998" i="1"/>
  <c r="D1998" i="1"/>
  <c r="C1998" i="1"/>
  <c r="B1998" i="1"/>
  <c r="A1998" i="1"/>
  <c r="Q1997" i="1"/>
  <c r="L1997" i="1"/>
  <c r="I1997" i="1"/>
  <c r="H1997" i="1"/>
  <c r="G1997" i="1"/>
  <c r="F1997" i="1"/>
  <c r="E1997" i="1"/>
  <c r="D1997" i="1"/>
  <c r="B1997" i="1"/>
  <c r="A1997" i="1"/>
  <c r="Q1996" i="1"/>
  <c r="N1996" i="1"/>
  <c r="L1996" i="1"/>
  <c r="I1996" i="1"/>
  <c r="H1996" i="1"/>
  <c r="G1996" i="1"/>
  <c r="F1996" i="1"/>
  <c r="E1996" i="1"/>
  <c r="D1996" i="1"/>
  <c r="B1996" i="1"/>
  <c r="A1996" i="1"/>
  <c r="N1995" i="1"/>
  <c r="M1995" i="1"/>
  <c r="P1995" i="1" s="1"/>
  <c r="L1995" i="1"/>
  <c r="I1995" i="1"/>
  <c r="H1995" i="1"/>
  <c r="G1995" i="1"/>
  <c r="F1995" i="1"/>
  <c r="E1995" i="1"/>
  <c r="D1995" i="1"/>
  <c r="C1995" i="1"/>
  <c r="A1995" i="1"/>
  <c r="Q1994" i="1"/>
  <c r="N1994" i="1"/>
  <c r="M1994" i="1"/>
  <c r="L1994" i="1"/>
  <c r="I1994" i="1"/>
  <c r="H1994" i="1"/>
  <c r="G1994" i="1"/>
  <c r="F1994" i="1"/>
  <c r="E1994" i="1"/>
  <c r="D1994" i="1"/>
  <c r="C1994" i="1"/>
  <c r="B1994" i="1"/>
  <c r="A1994" i="1"/>
  <c r="L1993" i="1"/>
  <c r="I1993" i="1"/>
  <c r="H1993" i="1"/>
  <c r="G1993" i="1"/>
  <c r="F1993" i="1"/>
  <c r="E1993" i="1"/>
  <c r="D1993" i="1"/>
  <c r="A1993" i="1"/>
  <c r="N1993" i="1" s="1"/>
  <c r="N1992" i="1"/>
  <c r="L1992" i="1"/>
  <c r="I1992" i="1"/>
  <c r="H1992" i="1"/>
  <c r="G1992" i="1"/>
  <c r="F1992" i="1"/>
  <c r="E1992" i="1"/>
  <c r="D1992" i="1"/>
  <c r="B1992" i="1"/>
  <c r="A1992" i="1"/>
  <c r="P1991" i="1"/>
  <c r="N1991" i="1"/>
  <c r="M1991" i="1"/>
  <c r="L1991" i="1"/>
  <c r="I1991" i="1"/>
  <c r="H1991" i="1"/>
  <c r="G1991" i="1"/>
  <c r="F1991" i="1"/>
  <c r="E1991" i="1"/>
  <c r="D1991" i="1"/>
  <c r="C1991" i="1"/>
  <c r="A1991" i="1"/>
  <c r="Q1990" i="1"/>
  <c r="N1990" i="1"/>
  <c r="M1990" i="1"/>
  <c r="L1990" i="1"/>
  <c r="I1990" i="1"/>
  <c r="H1990" i="1"/>
  <c r="G1990" i="1"/>
  <c r="F1990" i="1"/>
  <c r="E1990" i="1"/>
  <c r="D1990" i="1"/>
  <c r="C1990" i="1"/>
  <c r="B1990" i="1"/>
  <c r="A1990" i="1"/>
  <c r="M1989" i="1"/>
  <c r="P1989" i="1" s="1"/>
  <c r="L1989" i="1"/>
  <c r="I1989" i="1"/>
  <c r="H1989" i="1"/>
  <c r="G1989" i="1"/>
  <c r="F1989" i="1"/>
  <c r="E1989" i="1"/>
  <c r="D1989" i="1"/>
  <c r="C1989" i="1"/>
  <c r="B1989" i="1"/>
  <c r="A1989" i="1"/>
  <c r="N1989" i="1" s="1"/>
  <c r="Q1988" i="1"/>
  <c r="N1988" i="1"/>
  <c r="L1988" i="1"/>
  <c r="I1988" i="1"/>
  <c r="H1988" i="1"/>
  <c r="G1988" i="1"/>
  <c r="F1988" i="1"/>
  <c r="E1988" i="1"/>
  <c r="D1988" i="1"/>
  <c r="B1988" i="1"/>
  <c r="A1988" i="1"/>
  <c r="L1987" i="1"/>
  <c r="I1987" i="1"/>
  <c r="H1987" i="1"/>
  <c r="G1987" i="1"/>
  <c r="F1987" i="1"/>
  <c r="E1987" i="1"/>
  <c r="D1987" i="1"/>
  <c r="A1987" i="1"/>
  <c r="Q1986" i="1"/>
  <c r="N1986" i="1"/>
  <c r="M1986" i="1"/>
  <c r="P1986" i="1" s="1"/>
  <c r="R1986" i="1" s="1"/>
  <c r="L1986" i="1"/>
  <c r="I1986" i="1"/>
  <c r="H1986" i="1"/>
  <c r="G1986" i="1"/>
  <c r="F1986" i="1"/>
  <c r="E1986" i="1"/>
  <c r="D1986" i="1"/>
  <c r="C1986" i="1"/>
  <c r="B1986" i="1"/>
  <c r="A1986" i="1"/>
  <c r="Q1985" i="1"/>
  <c r="M1985" i="1"/>
  <c r="L1985" i="1"/>
  <c r="I1985" i="1"/>
  <c r="H1985" i="1"/>
  <c r="G1985" i="1"/>
  <c r="F1985" i="1"/>
  <c r="E1985" i="1"/>
  <c r="D1985" i="1"/>
  <c r="C1985" i="1"/>
  <c r="A1985" i="1"/>
  <c r="L1984" i="1"/>
  <c r="I1984" i="1"/>
  <c r="H1984" i="1"/>
  <c r="G1984" i="1"/>
  <c r="F1984" i="1"/>
  <c r="E1984" i="1"/>
  <c r="D1984" i="1"/>
  <c r="A1984" i="1"/>
  <c r="L1983" i="1"/>
  <c r="I1983" i="1"/>
  <c r="H1983" i="1"/>
  <c r="G1983" i="1"/>
  <c r="F1983" i="1"/>
  <c r="E1983" i="1"/>
  <c r="D1983" i="1"/>
  <c r="A1983" i="1"/>
  <c r="Q1982" i="1"/>
  <c r="N1982" i="1"/>
  <c r="M1982" i="1"/>
  <c r="L1982" i="1"/>
  <c r="I1982" i="1"/>
  <c r="H1982" i="1"/>
  <c r="G1982" i="1"/>
  <c r="F1982" i="1"/>
  <c r="E1982" i="1"/>
  <c r="D1982" i="1"/>
  <c r="C1982" i="1"/>
  <c r="B1982" i="1"/>
  <c r="A1982" i="1"/>
  <c r="Q1981" i="1"/>
  <c r="L1981" i="1"/>
  <c r="I1981" i="1"/>
  <c r="H1981" i="1"/>
  <c r="G1981" i="1"/>
  <c r="F1981" i="1"/>
  <c r="E1981" i="1"/>
  <c r="D1981" i="1"/>
  <c r="B1981" i="1"/>
  <c r="A1981" i="1"/>
  <c r="Q1980" i="1"/>
  <c r="N1980" i="1"/>
  <c r="L1980" i="1"/>
  <c r="I1980" i="1"/>
  <c r="H1980" i="1"/>
  <c r="G1980" i="1"/>
  <c r="F1980" i="1"/>
  <c r="E1980" i="1"/>
  <c r="D1980" i="1"/>
  <c r="B1980" i="1"/>
  <c r="A1980" i="1"/>
  <c r="N1979" i="1"/>
  <c r="M1979" i="1"/>
  <c r="L1979" i="1"/>
  <c r="I1979" i="1"/>
  <c r="H1979" i="1"/>
  <c r="G1979" i="1"/>
  <c r="F1979" i="1"/>
  <c r="E1979" i="1"/>
  <c r="D1979" i="1"/>
  <c r="C1979" i="1"/>
  <c r="A1979" i="1"/>
  <c r="Q1978" i="1"/>
  <c r="N1978" i="1"/>
  <c r="M1978" i="1"/>
  <c r="L1978" i="1"/>
  <c r="I1978" i="1"/>
  <c r="H1978" i="1"/>
  <c r="G1978" i="1"/>
  <c r="F1978" i="1"/>
  <c r="E1978" i="1"/>
  <c r="D1978" i="1"/>
  <c r="C1978" i="1"/>
  <c r="B1978" i="1"/>
  <c r="A1978" i="1"/>
  <c r="L1977" i="1"/>
  <c r="I1977" i="1"/>
  <c r="H1977" i="1"/>
  <c r="G1977" i="1"/>
  <c r="F1977" i="1"/>
  <c r="E1977" i="1"/>
  <c r="D1977" i="1"/>
  <c r="A1977" i="1"/>
  <c r="N1977" i="1" s="1"/>
  <c r="N1976" i="1"/>
  <c r="L1976" i="1"/>
  <c r="I1976" i="1"/>
  <c r="H1976" i="1"/>
  <c r="G1976" i="1"/>
  <c r="F1976" i="1"/>
  <c r="E1976" i="1"/>
  <c r="D1976" i="1"/>
  <c r="B1976" i="1"/>
  <c r="A1976" i="1"/>
  <c r="P1975" i="1"/>
  <c r="N1975" i="1"/>
  <c r="M1975" i="1"/>
  <c r="L1975" i="1"/>
  <c r="I1975" i="1"/>
  <c r="H1975" i="1"/>
  <c r="G1975" i="1"/>
  <c r="F1975" i="1"/>
  <c r="E1975" i="1"/>
  <c r="D1975" i="1"/>
  <c r="C1975" i="1"/>
  <c r="A1975" i="1"/>
  <c r="Q1974" i="1"/>
  <c r="N1974" i="1"/>
  <c r="M1974" i="1"/>
  <c r="L1974" i="1"/>
  <c r="I1974" i="1"/>
  <c r="H1974" i="1"/>
  <c r="G1974" i="1"/>
  <c r="F1974" i="1"/>
  <c r="E1974" i="1"/>
  <c r="D1974" i="1"/>
  <c r="C1974" i="1"/>
  <c r="B1974" i="1"/>
  <c r="A1974" i="1"/>
  <c r="M1973" i="1"/>
  <c r="P1973" i="1" s="1"/>
  <c r="L1973" i="1"/>
  <c r="I1973" i="1"/>
  <c r="H1973" i="1"/>
  <c r="G1973" i="1"/>
  <c r="F1973" i="1"/>
  <c r="E1973" i="1"/>
  <c r="D1973" i="1"/>
  <c r="C1973" i="1"/>
  <c r="B1973" i="1"/>
  <c r="A1973" i="1"/>
  <c r="N1973" i="1" s="1"/>
  <c r="Q1972" i="1"/>
  <c r="N1972" i="1"/>
  <c r="L1972" i="1"/>
  <c r="I1972" i="1"/>
  <c r="H1972" i="1"/>
  <c r="G1972" i="1"/>
  <c r="F1972" i="1"/>
  <c r="E1972" i="1"/>
  <c r="D1972" i="1"/>
  <c r="B1972" i="1"/>
  <c r="A1972" i="1"/>
  <c r="L1971" i="1"/>
  <c r="I1971" i="1"/>
  <c r="H1971" i="1"/>
  <c r="G1971" i="1"/>
  <c r="F1971" i="1"/>
  <c r="E1971" i="1"/>
  <c r="D1971" i="1"/>
  <c r="A1971" i="1"/>
  <c r="Q1970" i="1"/>
  <c r="N1970" i="1"/>
  <c r="M1970" i="1"/>
  <c r="P1970" i="1" s="1"/>
  <c r="R1970" i="1" s="1"/>
  <c r="L1970" i="1"/>
  <c r="I1970" i="1"/>
  <c r="H1970" i="1"/>
  <c r="G1970" i="1"/>
  <c r="F1970" i="1"/>
  <c r="E1970" i="1"/>
  <c r="D1970" i="1"/>
  <c r="C1970" i="1"/>
  <c r="B1970" i="1"/>
  <c r="A1970" i="1"/>
  <c r="Q1969" i="1"/>
  <c r="M1969" i="1"/>
  <c r="L1969" i="1"/>
  <c r="I1969" i="1"/>
  <c r="H1969" i="1"/>
  <c r="G1969" i="1"/>
  <c r="F1969" i="1"/>
  <c r="E1969" i="1"/>
  <c r="D1969" i="1"/>
  <c r="C1969" i="1"/>
  <c r="A1969" i="1"/>
  <c r="L1968" i="1"/>
  <c r="I1968" i="1"/>
  <c r="H1968" i="1"/>
  <c r="G1968" i="1"/>
  <c r="F1968" i="1"/>
  <c r="E1968" i="1"/>
  <c r="D1968" i="1"/>
  <c r="A1968" i="1"/>
  <c r="L1967" i="1"/>
  <c r="I1967" i="1"/>
  <c r="H1967" i="1"/>
  <c r="G1967" i="1"/>
  <c r="F1967" i="1"/>
  <c r="E1967" i="1"/>
  <c r="D1967" i="1"/>
  <c r="A1967" i="1"/>
  <c r="Q1966" i="1"/>
  <c r="N1966" i="1"/>
  <c r="M1966" i="1"/>
  <c r="L1966" i="1"/>
  <c r="I1966" i="1"/>
  <c r="H1966" i="1"/>
  <c r="G1966" i="1"/>
  <c r="F1966" i="1"/>
  <c r="E1966" i="1"/>
  <c r="D1966" i="1"/>
  <c r="C1966" i="1"/>
  <c r="B1966" i="1"/>
  <c r="A1966" i="1"/>
  <c r="Q1965" i="1"/>
  <c r="L1965" i="1"/>
  <c r="I1965" i="1"/>
  <c r="H1965" i="1"/>
  <c r="G1965" i="1"/>
  <c r="F1965" i="1"/>
  <c r="E1965" i="1"/>
  <c r="D1965" i="1"/>
  <c r="B1965" i="1"/>
  <c r="A1965" i="1"/>
  <c r="Q1964" i="1"/>
  <c r="N1964" i="1"/>
  <c r="L1964" i="1"/>
  <c r="I1964" i="1"/>
  <c r="H1964" i="1"/>
  <c r="G1964" i="1"/>
  <c r="F1964" i="1"/>
  <c r="E1964" i="1"/>
  <c r="D1964" i="1"/>
  <c r="B1964" i="1"/>
  <c r="A1964" i="1"/>
  <c r="N1963" i="1"/>
  <c r="M1963" i="1"/>
  <c r="L1963" i="1"/>
  <c r="I1963" i="1"/>
  <c r="H1963" i="1"/>
  <c r="G1963" i="1"/>
  <c r="F1963" i="1"/>
  <c r="E1963" i="1"/>
  <c r="D1963" i="1"/>
  <c r="C1963" i="1"/>
  <c r="A1963" i="1"/>
  <c r="Q1962" i="1"/>
  <c r="N1962" i="1"/>
  <c r="M1962" i="1"/>
  <c r="L1962" i="1"/>
  <c r="I1962" i="1"/>
  <c r="H1962" i="1"/>
  <c r="G1962" i="1"/>
  <c r="F1962" i="1"/>
  <c r="E1962" i="1"/>
  <c r="D1962" i="1"/>
  <c r="C1962" i="1"/>
  <c r="B1962" i="1"/>
  <c r="A1962" i="1"/>
  <c r="L1961" i="1"/>
  <c r="I1961" i="1"/>
  <c r="H1961" i="1"/>
  <c r="G1961" i="1"/>
  <c r="F1961" i="1"/>
  <c r="E1961" i="1"/>
  <c r="D1961" i="1"/>
  <c r="A1961" i="1"/>
  <c r="N1961" i="1" s="1"/>
  <c r="N1960" i="1"/>
  <c r="L1960" i="1"/>
  <c r="I1960" i="1"/>
  <c r="H1960" i="1"/>
  <c r="G1960" i="1"/>
  <c r="F1960" i="1"/>
  <c r="E1960" i="1"/>
  <c r="D1960" i="1"/>
  <c r="B1960" i="1"/>
  <c r="A1960" i="1"/>
  <c r="P1959" i="1"/>
  <c r="N1959" i="1"/>
  <c r="M1959" i="1"/>
  <c r="L1959" i="1"/>
  <c r="I1959" i="1"/>
  <c r="H1959" i="1"/>
  <c r="G1959" i="1"/>
  <c r="F1959" i="1"/>
  <c r="E1959" i="1"/>
  <c r="D1959" i="1"/>
  <c r="C1959" i="1"/>
  <c r="A1959" i="1"/>
  <c r="Q1958" i="1"/>
  <c r="N1958" i="1"/>
  <c r="M1958" i="1"/>
  <c r="L1958" i="1"/>
  <c r="I1958" i="1"/>
  <c r="H1958" i="1"/>
  <c r="G1958" i="1"/>
  <c r="F1958" i="1"/>
  <c r="E1958" i="1"/>
  <c r="D1958" i="1"/>
  <c r="C1958" i="1"/>
  <c r="B1958" i="1"/>
  <c r="A1958" i="1"/>
  <c r="P1957" i="1"/>
  <c r="M1957" i="1"/>
  <c r="L1957" i="1"/>
  <c r="I1957" i="1"/>
  <c r="H1957" i="1"/>
  <c r="G1957" i="1"/>
  <c r="F1957" i="1"/>
  <c r="E1957" i="1"/>
  <c r="D1957" i="1"/>
  <c r="C1957" i="1"/>
  <c r="B1957" i="1"/>
  <c r="A1957" i="1"/>
  <c r="N1957" i="1" s="1"/>
  <c r="Q1956" i="1"/>
  <c r="N1956" i="1"/>
  <c r="L1956" i="1"/>
  <c r="I1956" i="1"/>
  <c r="H1956" i="1"/>
  <c r="G1956" i="1"/>
  <c r="F1956" i="1"/>
  <c r="E1956" i="1"/>
  <c r="D1956" i="1"/>
  <c r="B1956" i="1"/>
  <c r="A1956" i="1"/>
  <c r="L1955" i="1"/>
  <c r="I1955" i="1"/>
  <c r="H1955" i="1"/>
  <c r="G1955" i="1"/>
  <c r="F1955" i="1"/>
  <c r="E1955" i="1"/>
  <c r="D1955" i="1"/>
  <c r="A1955" i="1"/>
  <c r="Q1954" i="1"/>
  <c r="N1954" i="1"/>
  <c r="M1954" i="1"/>
  <c r="P1954" i="1" s="1"/>
  <c r="R1954" i="1" s="1"/>
  <c r="L1954" i="1"/>
  <c r="I1954" i="1"/>
  <c r="H1954" i="1"/>
  <c r="G1954" i="1"/>
  <c r="F1954" i="1"/>
  <c r="E1954" i="1"/>
  <c r="D1954" i="1"/>
  <c r="C1954" i="1"/>
  <c r="B1954" i="1"/>
  <c r="A1954" i="1"/>
  <c r="L1953" i="1"/>
  <c r="I1953" i="1"/>
  <c r="H1953" i="1"/>
  <c r="G1953" i="1"/>
  <c r="F1953" i="1"/>
  <c r="E1953" i="1"/>
  <c r="D1953" i="1"/>
  <c r="A1953" i="1"/>
  <c r="N1953" i="1" s="1"/>
  <c r="L1952" i="1"/>
  <c r="I1952" i="1"/>
  <c r="H1952" i="1"/>
  <c r="G1952" i="1"/>
  <c r="F1952" i="1"/>
  <c r="E1952" i="1"/>
  <c r="D1952" i="1"/>
  <c r="A1952" i="1"/>
  <c r="Q1952" i="1" s="1"/>
  <c r="M1951" i="1"/>
  <c r="L1951" i="1"/>
  <c r="I1951" i="1"/>
  <c r="H1951" i="1"/>
  <c r="G1951" i="1"/>
  <c r="F1951" i="1"/>
  <c r="E1951" i="1"/>
  <c r="D1951" i="1"/>
  <c r="C1951" i="1"/>
  <c r="A1951" i="1"/>
  <c r="Q1950" i="1"/>
  <c r="N1950" i="1"/>
  <c r="M1950" i="1"/>
  <c r="L1950" i="1"/>
  <c r="I1950" i="1"/>
  <c r="H1950" i="1"/>
  <c r="G1950" i="1"/>
  <c r="F1950" i="1"/>
  <c r="E1950" i="1"/>
  <c r="D1950" i="1"/>
  <c r="C1950" i="1"/>
  <c r="B1950" i="1"/>
  <c r="A1950" i="1"/>
  <c r="L1949" i="1"/>
  <c r="I1949" i="1"/>
  <c r="H1949" i="1"/>
  <c r="G1949" i="1"/>
  <c r="F1949" i="1"/>
  <c r="E1949" i="1"/>
  <c r="D1949" i="1"/>
  <c r="B1949" i="1"/>
  <c r="A1949" i="1"/>
  <c r="N1949" i="1" s="1"/>
  <c r="N1948" i="1"/>
  <c r="L1948" i="1"/>
  <c r="I1948" i="1"/>
  <c r="H1948" i="1"/>
  <c r="G1948" i="1"/>
  <c r="F1948" i="1"/>
  <c r="E1948" i="1"/>
  <c r="D1948" i="1"/>
  <c r="B1948" i="1"/>
  <c r="A1948" i="1"/>
  <c r="N1947" i="1"/>
  <c r="M1947" i="1"/>
  <c r="P1947" i="1" s="1"/>
  <c r="L1947" i="1"/>
  <c r="I1947" i="1"/>
  <c r="H1947" i="1"/>
  <c r="G1947" i="1"/>
  <c r="F1947" i="1"/>
  <c r="E1947" i="1"/>
  <c r="D1947" i="1"/>
  <c r="C1947" i="1"/>
  <c r="A1947" i="1"/>
  <c r="Q1946" i="1"/>
  <c r="N1946" i="1"/>
  <c r="M1946" i="1"/>
  <c r="L1946" i="1"/>
  <c r="I1946" i="1"/>
  <c r="H1946" i="1"/>
  <c r="G1946" i="1"/>
  <c r="F1946" i="1"/>
  <c r="E1946" i="1"/>
  <c r="D1946" i="1"/>
  <c r="C1946" i="1"/>
  <c r="B1946" i="1"/>
  <c r="A1946" i="1"/>
  <c r="M1945" i="1"/>
  <c r="P1945" i="1" s="1"/>
  <c r="L1945" i="1"/>
  <c r="I1945" i="1"/>
  <c r="H1945" i="1"/>
  <c r="G1945" i="1"/>
  <c r="F1945" i="1"/>
  <c r="E1945" i="1"/>
  <c r="D1945" i="1"/>
  <c r="C1945" i="1"/>
  <c r="B1945" i="1"/>
  <c r="A1945" i="1"/>
  <c r="N1945" i="1" s="1"/>
  <c r="N1944" i="1"/>
  <c r="L1944" i="1"/>
  <c r="I1944" i="1"/>
  <c r="H1944" i="1"/>
  <c r="G1944" i="1"/>
  <c r="F1944" i="1"/>
  <c r="E1944" i="1"/>
  <c r="D1944" i="1"/>
  <c r="B1944" i="1"/>
  <c r="A1944" i="1"/>
  <c r="Q1944" i="1" s="1"/>
  <c r="P1943" i="1"/>
  <c r="N1943" i="1"/>
  <c r="M1943" i="1"/>
  <c r="L1943" i="1"/>
  <c r="I1943" i="1"/>
  <c r="H1943" i="1"/>
  <c r="G1943" i="1"/>
  <c r="F1943" i="1"/>
  <c r="E1943" i="1"/>
  <c r="D1943" i="1"/>
  <c r="C1943" i="1"/>
  <c r="A1943" i="1"/>
  <c r="Q1942" i="1"/>
  <c r="N1942" i="1"/>
  <c r="M1942" i="1"/>
  <c r="L1942" i="1"/>
  <c r="I1942" i="1"/>
  <c r="H1942" i="1"/>
  <c r="G1942" i="1"/>
  <c r="F1942" i="1"/>
  <c r="E1942" i="1"/>
  <c r="D1942" i="1"/>
  <c r="C1942" i="1"/>
  <c r="B1942" i="1"/>
  <c r="A1942" i="1"/>
  <c r="P1941" i="1"/>
  <c r="M1941" i="1"/>
  <c r="L1941" i="1"/>
  <c r="I1941" i="1"/>
  <c r="H1941" i="1"/>
  <c r="G1941" i="1"/>
  <c r="F1941" i="1"/>
  <c r="E1941" i="1"/>
  <c r="D1941" i="1"/>
  <c r="C1941" i="1"/>
  <c r="B1941" i="1"/>
  <c r="A1941" i="1"/>
  <c r="N1941" i="1" s="1"/>
  <c r="Q1940" i="1"/>
  <c r="N1940" i="1"/>
  <c r="L1940" i="1"/>
  <c r="I1940" i="1"/>
  <c r="H1940" i="1"/>
  <c r="G1940" i="1"/>
  <c r="F1940" i="1"/>
  <c r="E1940" i="1"/>
  <c r="D1940" i="1"/>
  <c r="B1940" i="1"/>
  <c r="A1940" i="1"/>
  <c r="L1939" i="1"/>
  <c r="I1939" i="1"/>
  <c r="H1939" i="1"/>
  <c r="G1939" i="1"/>
  <c r="F1939" i="1"/>
  <c r="E1939" i="1"/>
  <c r="D1939" i="1"/>
  <c r="A1939" i="1"/>
  <c r="Q1938" i="1"/>
  <c r="N1938" i="1"/>
  <c r="M1938" i="1"/>
  <c r="P1938" i="1" s="1"/>
  <c r="R1938" i="1" s="1"/>
  <c r="L1938" i="1"/>
  <c r="I1938" i="1"/>
  <c r="H1938" i="1"/>
  <c r="G1938" i="1"/>
  <c r="F1938" i="1"/>
  <c r="E1938" i="1"/>
  <c r="D1938" i="1"/>
  <c r="C1938" i="1"/>
  <c r="B1938" i="1"/>
  <c r="A1938" i="1"/>
  <c r="L1937" i="1"/>
  <c r="I1937" i="1"/>
  <c r="H1937" i="1"/>
  <c r="G1937" i="1"/>
  <c r="F1937" i="1"/>
  <c r="E1937" i="1"/>
  <c r="D1937" i="1"/>
  <c r="A1937" i="1"/>
  <c r="N1937" i="1" s="1"/>
  <c r="L1936" i="1"/>
  <c r="I1936" i="1"/>
  <c r="H1936" i="1"/>
  <c r="G1936" i="1"/>
  <c r="F1936" i="1"/>
  <c r="E1936" i="1"/>
  <c r="D1936" i="1"/>
  <c r="A1936" i="1"/>
  <c r="Q1936" i="1" s="1"/>
  <c r="M1935" i="1"/>
  <c r="L1935" i="1"/>
  <c r="I1935" i="1"/>
  <c r="H1935" i="1"/>
  <c r="G1935" i="1"/>
  <c r="F1935" i="1"/>
  <c r="E1935" i="1"/>
  <c r="D1935" i="1"/>
  <c r="C1935" i="1"/>
  <c r="A1935" i="1"/>
  <c r="Q1934" i="1"/>
  <c r="N1934" i="1"/>
  <c r="M1934" i="1"/>
  <c r="L1934" i="1"/>
  <c r="I1934" i="1"/>
  <c r="H1934" i="1"/>
  <c r="G1934" i="1"/>
  <c r="F1934" i="1"/>
  <c r="E1934" i="1"/>
  <c r="D1934" i="1"/>
  <c r="C1934" i="1"/>
  <c r="B1934" i="1"/>
  <c r="A1934" i="1"/>
  <c r="L1933" i="1"/>
  <c r="I1933" i="1"/>
  <c r="H1933" i="1"/>
  <c r="G1933" i="1"/>
  <c r="F1933" i="1"/>
  <c r="E1933" i="1"/>
  <c r="D1933" i="1"/>
  <c r="B1933" i="1"/>
  <c r="A1933" i="1"/>
  <c r="N1933" i="1" s="1"/>
  <c r="N1932" i="1"/>
  <c r="L1932" i="1"/>
  <c r="I1932" i="1"/>
  <c r="H1932" i="1"/>
  <c r="G1932" i="1"/>
  <c r="F1932" i="1"/>
  <c r="E1932" i="1"/>
  <c r="D1932" i="1"/>
  <c r="B1932" i="1"/>
  <c r="A1932" i="1"/>
  <c r="N1931" i="1"/>
  <c r="M1931" i="1"/>
  <c r="P1931" i="1" s="1"/>
  <c r="L1931" i="1"/>
  <c r="I1931" i="1"/>
  <c r="H1931" i="1"/>
  <c r="G1931" i="1"/>
  <c r="F1931" i="1"/>
  <c r="E1931" i="1"/>
  <c r="D1931" i="1"/>
  <c r="C1931" i="1"/>
  <c r="A1931" i="1"/>
  <c r="Q1930" i="1"/>
  <c r="N1930" i="1"/>
  <c r="M1930" i="1"/>
  <c r="L1930" i="1"/>
  <c r="I1930" i="1"/>
  <c r="H1930" i="1"/>
  <c r="G1930" i="1"/>
  <c r="F1930" i="1"/>
  <c r="E1930" i="1"/>
  <c r="D1930" i="1"/>
  <c r="C1930" i="1"/>
  <c r="B1930" i="1"/>
  <c r="A1930" i="1"/>
  <c r="M1929" i="1"/>
  <c r="P1929" i="1" s="1"/>
  <c r="L1929" i="1"/>
  <c r="I1929" i="1"/>
  <c r="H1929" i="1"/>
  <c r="G1929" i="1"/>
  <c r="F1929" i="1"/>
  <c r="E1929" i="1"/>
  <c r="D1929" i="1"/>
  <c r="C1929" i="1"/>
  <c r="B1929" i="1"/>
  <c r="A1929" i="1"/>
  <c r="N1929" i="1" s="1"/>
  <c r="N1928" i="1"/>
  <c r="L1928" i="1"/>
  <c r="I1928" i="1"/>
  <c r="H1928" i="1"/>
  <c r="G1928" i="1"/>
  <c r="F1928" i="1"/>
  <c r="E1928" i="1"/>
  <c r="D1928" i="1"/>
  <c r="B1928" i="1"/>
  <c r="A1928" i="1"/>
  <c r="Q1928" i="1" s="1"/>
  <c r="P1927" i="1"/>
  <c r="N1927" i="1"/>
  <c r="M1927" i="1"/>
  <c r="L1927" i="1"/>
  <c r="I1927" i="1"/>
  <c r="H1927" i="1"/>
  <c r="G1927" i="1"/>
  <c r="F1927" i="1"/>
  <c r="E1927" i="1"/>
  <c r="D1927" i="1"/>
  <c r="C1927" i="1"/>
  <c r="A1927" i="1"/>
  <c r="Q1926" i="1"/>
  <c r="N1926" i="1"/>
  <c r="M1926" i="1"/>
  <c r="L1926" i="1"/>
  <c r="I1926" i="1"/>
  <c r="H1926" i="1"/>
  <c r="G1926" i="1"/>
  <c r="F1926" i="1"/>
  <c r="E1926" i="1"/>
  <c r="D1926" i="1"/>
  <c r="C1926" i="1"/>
  <c r="B1926" i="1"/>
  <c r="A1926" i="1"/>
  <c r="P1925" i="1"/>
  <c r="M1925" i="1"/>
  <c r="L1925" i="1"/>
  <c r="I1925" i="1"/>
  <c r="H1925" i="1"/>
  <c r="G1925" i="1"/>
  <c r="F1925" i="1"/>
  <c r="E1925" i="1"/>
  <c r="D1925" i="1"/>
  <c r="C1925" i="1"/>
  <c r="B1925" i="1"/>
  <c r="A1925" i="1"/>
  <c r="N1925" i="1" s="1"/>
  <c r="Q1924" i="1"/>
  <c r="N1924" i="1"/>
  <c r="L1924" i="1"/>
  <c r="I1924" i="1"/>
  <c r="H1924" i="1"/>
  <c r="G1924" i="1"/>
  <c r="F1924" i="1"/>
  <c r="E1924" i="1"/>
  <c r="D1924" i="1"/>
  <c r="B1924" i="1"/>
  <c r="A1924" i="1"/>
  <c r="L1923" i="1"/>
  <c r="I1923" i="1"/>
  <c r="H1923" i="1"/>
  <c r="G1923" i="1"/>
  <c r="F1923" i="1"/>
  <c r="E1923" i="1"/>
  <c r="D1923" i="1"/>
  <c r="A1923" i="1"/>
  <c r="Q1922" i="1"/>
  <c r="N1922" i="1"/>
  <c r="M1922" i="1"/>
  <c r="P1922" i="1" s="1"/>
  <c r="R1922" i="1" s="1"/>
  <c r="L1922" i="1"/>
  <c r="I1922" i="1"/>
  <c r="H1922" i="1"/>
  <c r="G1922" i="1"/>
  <c r="F1922" i="1"/>
  <c r="E1922" i="1"/>
  <c r="D1922" i="1"/>
  <c r="C1922" i="1"/>
  <c r="B1922" i="1"/>
  <c r="A1922" i="1"/>
  <c r="L1921" i="1"/>
  <c r="I1921" i="1"/>
  <c r="H1921" i="1"/>
  <c r="G1921" i="1"/>
  <c r="F1921" i="1"/>
  <c r="E1921" i="1"/>
  <c r="D1921" i="1"/>
  <c r="A1921" i="1"/>
  <c r="N1921" i="1" s="1"/>
  <c r="L1920" i="1"/>
  <c r="I1920" i="1"/>
  <c r="H1920" i="1"/>
  <c r="G1920" i="1"/>
  <c r="F1920" i="1"/>
  <c r="E1920" i="1"/>
  <c r="D1920" i="1"/>
  <c r="A1920" i="1"/>
  <c r="Q1920" i="1" s="1"/>
  <c r="M1919" i="1"/>
  <c r="L1919" i="1"/>
  <c r="I1919" i="1"/>
  <c r="H1919" i="1"/>
  <c r="G1919" i="1"/>
  <c r="F1919" i="1"/>
  <c r="E1919" i="1"/>
  <c r="D1919" i="1"/>
  <c r="C1919" i="1"/>
  <c r="A1919" i="1"/>
  <c r="Q1918" i="1"/>
  <c r="N1918" i="1"/>
  <c r="M1918" i="1"/>
  <c r="L1918" i="1"/>
  <c r="I1918" i="1"/>
  <c r="H1918" i="1"/>
  <c r="G1918" i="1"/>
  <c r="F1918" i="1"/>
  <c r="E1918" i="1"/>
  <c r="D1918" i="1"/>
  <c r="C1918" i="1"/>
  <c r="B1918" i="1"/>
  <c r="A1918" i="1"/>
  <c r="L1917" i="1"/>
  <c r="I1917" i="1"/>
  <c r="H1917" i="1"/>
  <c r="G1917" i="1"/>
  <c r="F1917" i="1"/>
  <c r="E1917" i="1"/>
  <c r="D1917" i="1"/>
  <c r="B1917" i="1"/>
  <c r="A1917" i="1"/>
  <c r="N1917" i="1" s="1"/>
  <c r="N1916" i="1"/>
  <c r="L1916" i="1"/>
  <c r="I1916" i="1"/>
  <c r="H1916" i="1"/>
  <c r="G1916" i="1"/>
  <c r="F1916" i="1"/>
  <c r="E1916" i="1"/>
  <c r="D1916" i="1"/>
  <c r="B1916" i="1"/>
  <c r="A1916" i="1"/>
  <c r="N1915" i="1"/>
  <c r="M1915" i="1"/>
  <c r="P1915" i="1" s="1"/>
  <c r="L1915" i="1"/>
  <c r="I1915" i="1"/>
  <c r="H1915" i="1"/>
  <c r="G1915" i="1"/>
  <c r="F1915" i="1"/>
  <c r="E1915" i="1"/>
  <c r="D1915" i="1"/>
  <c r="C1915" i="1"/>
  <c r="A1915" i="1"/>
  <c r="Q1914" i="1"/>
  <c r="N1914" i="1"/>
  <c r="M1914" i="1"/>
  <c r="L1914" i="1"/>
  <c r="I1914" i="1"/>
  <c r="H1914" i="1"/>
  <c r="G1914" i="1"/>
  <c r="F1914" i="1"/>
  <c r="E1914" i="1"/>
  <c r="D1914" i="1"/>
  <c r="C1914" i="1"/>
  <c r="B1914" i="1"/>
  <c r="A1914" i="1"/>
  <c r="M1913" i="1"/>
  <c r="P1913" i="1" s="1"/>
  <c r="L1913" i="1"/>
  <c r="I1913" i="1"/>
  <c r="H1913" i="1"/>
  <c r="G1913" i="1"/>
  <c r="F1913" i="1"/>
  <c r="E1913" i="1"/>
  <c r="D1913" i="1"/>
  <c r="C1913" i="1"/>
  <c r="B1913" i="1"/>
  <c r="A1913" i="1"/>
  <c r="N1913" i="1" s="1"/>
  <c r="N1912" i="1"/>
  <c r="L1912" i="1"/>
  <c r="I1912" i="1"/>
  <c r="H1912" i="1"/>
  <c r="G1912" i="1"/>
  <c r="F1912" i="1"/>
  <c r="E1912" i="1"/>
  <c r="D1912" i="1"/>
  <c r="B1912" i="1"/>
  <c r="A1912" i="1"/>
  <c r="Q1912" i="1" s="1"/>
  <c r="P1911" i="1"/>
  <c r="N1911" i="1"/>
  <c r="M1911" i="1"/>
  <c r="L1911" i="1"/>
  <c r="I1911" i="1"/>
  <c r="H1911" i="1"/>
  <c r="G1911" i="1"/>
  <c r="F1911" i="1"/>
  <c r="E1911" i="1"/>
  <c r="D1911" i="1"/>
  <c r="C1911" i="1"/>
  <c r="A1911" i="1"/>
  <c r="Q1910" i="1"/>
  <c r="N1910" i="1"/>
  <c r="M1910" i="1"/>
  <c r="L1910" i="1"/>
  <c r="I1910" i="1"/>
  <c r="H1910" i="1"/>
  <c r="G1910" i="1"/>
  <c r="F1910" i="1"/>
  <c r="E1910" i="1"/>
  <c r="D1910" i="1"/>
  <c r="C1910" i="1"/>
  <c r="B1910" i="1"/>
  <c r="A1910" i="1"/>
  <c r="P1909" i="1"/>
  <c r="M1909" i="1"/>
  <c r="L1909" i="1"/>
  <c r="I1909" i="1"/>
  <c r="H1909" i="1"/>
  <c r="G1909" i="1"/>
  <c r="F1909" i="1"/>
  <c r="E1909" i="1"/>
  <c r="D1909" i="1"/>
  <c r="C1909" i="1"/>
  <c r="B1909" i="1"/>
  <c r="A1909" i="1"/>
  <c r="N1909" i="1" s="1"/>
  <c r="Q1908" i="1"/>
  <c r="N1908" i="1"/>
  <c r="L1908" i="1"/>
  <c r="I1908" i="1"/>
  <c r="H1908" i="1"/>
  <c r="G1908" i="1"/>
  <c r="F1908" i="1"/>
  <c r="E1908" i="1"/>
  <c r="D1908" i="1"/>
  <c r="B1908" i="1"/>
  <c r="A1908" i="1"/>
  <c r="L1907" i="1"/>
  <c r="I1907" i="1"/>
  <c r="H1907" i="1"/>
  <c r="G1907" i="1"/>
  <c r="F1907" i="1"/>
  <c r="E1907" i="1"/>
  <c r="D1907" i="1"/>
  <c r="A1907" i="1"/>
  <c r="Q1906" i="1"/>
  <c r="N1906" i="1"/>
  <c r="M1906" i="1"/>
  <c r="P1906" i="1" s="1"/>
  <c r="R1906" i="1" s="1"/>
  <c r="L1906" i="1"/>
  <c r="I1906" i="1"/>
  <c r="H1906" i="1"/>
  <c r="G1906" i="1"/>
  <c r="F1906" i="1"/>
  <c r="E1906" i="1"/>
  <c r="D1906" i="1"/>
  <c r="C1906" i="1"/>
  <c r="B1906" i="1"/>
  <c r="A1906" i="1"/>
  <c r="L1905" i="1"/>
  <c r="I1905" i="1"/>
  <c r="H1905" i="1"/>
  <c r="G1905" i="1"/>
  <c r="F1905" i="1"/>
  <c r="E1905" i="1"/>
  <c r="D1905" i="1"/>
  <c r="A1905" i="1"/>
  <c r="N1905" i="1" s="1"/>
  <c r="L1904" i="1"/>
  <c r="I1904" i="1"/>
  <c r="H1904" i="1"/>
  <c r="G1904" i="1"/>
  <c r="F1904" i="1"/>
  <c r="E1904" i="1"/>
  <c r="D1904" i="1"/>
  <c r="A1904" i="1"/>
  <c r="Q1904" i="1" s="1"/>
  <c r="M1903" i="1"/>
  <c r="L1903" i="1"/>
  <c r="I1903" i="1"/>
  <c r="H1903" i="1"/>
  <c r="G1903" i="1"/>
  <c r="F1903" i="1"/>
  <c r="E1903" i="1"/>
  <c r="D1903" i="1"/>
  <c r="C1903" i="1"/>
  <c r="A1903" i="1"/>
  <c r="Q1902" i="1"/>
  <c r="N1902" i="1"/>
  <c r="M1902" i="1"/>
  <c r="L1902" i="1"/>
  <c r="I1902" i="1"/>
  <c r="H1902" i="1"/>
  <c r="G1902" i="1"/>
  <c r="F1902" i="1"/>
  <c r="E1902" i="1"/>
  <c r="D1902" i="1"/>
  <c r="C1902" i="1"/>
  <c r="B1902" i="1"/>
  <c r="A1902" i="1"/>
  <c r="L1901" i="1"/>
  <c r="I1901" i="1"/>
  <c r="H1901" i="1"/>
  <c r="G1901" i="1"/>
  <c r="F1901" i="1"/>
  <c r="E1901" i="1"/>
  <c r="D1901" i="1"/>
  <c r="B1901" i="1"/>
  <c r="A1901" i="1"/>
  <c r="N1901" i="1" s="1"/>
  <c r="N1900" i="1"/>
  <c r="L1900" i="1"/>
  <c r="I1900" i="1"/>
  <c r="H1900" i="1"/>
  <c r="G1900" i="1"/>
  <c r="F1900" i="1"/>
  <c r="E1900" i="1"/>
  <c r="D1900" i="1"/>
  <c r="B1900" i="1"/>
  <c r="A1900" i="1"/>
  <c r="N1899" i="1"/>
  <c r="M1899" i="1"/>
  <c r="P1899" i="1" s="1"/>
  <c r="L1899" i="1"/>
  <c r="I1899" i="1"/>
  <c r="H1899" i="1"/>
  <c r="G1899" i="1"/>
  <c r="F1899" i="1"/>
  <c r="E1899" i="1"/>
  <c r="D1899" i="1"/>
  <c r="C1899" i="1"/>
  <c r="A1899" i="1"/>
  <c r="Q1898" i="1"/>
  <c r="N1898" i="1"/>
  <c r="M1898" i="1"/>
  <c r="L1898" i="1"/>
  <c r="I1898" i="1"/>
  <c r="H1898" i="1"/>
  <c r="G1898" i="1"/>
  <c r="F1898" i="1"/>
  <c r="E1898" i="1"/>
  <c r="D1898" i="1"/>
  <c r="C1898" i="1"/>
  <c r="B1898" i="1"/>
  <c r="A1898" i="1"/>
  <c r="M1897" i="1"/>
  <c r="P1897" i="1" s="1"/>
  <c r="L1897" i="1"/>
  <c r="I1897" i="1"/>
  <c r="H1897" i="1"/>
  <c r="G1897" i="1"/>
  <c r="F1897" i="1"/>
  <c r="E1897" i="1"/>
  <c r="D1897" i="1"/>
  <c r="C1897" i="1"/>
  <c r="B1897" i="1"/>
  <c r="A1897" i="1"/>
  <c r="N1897" i="1" s="1"/>
  <c r="N1896" i="1"/>
  <c r="L1896" i="1"/>
  <c r="I1896" i="1"/>
  <c r="H1896" i="1"/>
  <c r="G1896" i="1"/>
  <c r="F1896" i="1"/>
  <c r="E1896" i="1"/>
  <c r="D1896" i="1"/>
  <c r="B1896" i="1"/>
  <c r="A1896" i="1"/>
  <c r="Q1896" i="1" s="1"/>
  <c r="P1895" i="1"/>
  <c r="N1895" i="1"/>
  <c r="M1895" i="1"/>
  <c r="L1895" i="1"/>
  <c r="I1895" i="1"/>
  <c r="H1895" i="1"/>
  <c r="G1895" i="1"/>
  <c r="F1895" i="1"/>
  <c r="E1895" i="1"/>
  <c r="D1895" i="1"/>
  <c r="C1895" i="1"/>
  <c r="A1895" i="1"/>
  <c r="Q1894" i="1"/>
  <c r="N1894" i="1"/>
  <c r="M1894" i="1"/>
  <c r="L1894" i="1"/>
  <c r="I1894" i="1"/>
  <c r="H1894" i="1"/>
  <c r="G1894" i="1"/>
  <c r="F1894" i="1"/>
  <c r="E1894" i="1"/>
  <c r="D1894" i="1"/>
  <c r="C1894" i="1"/>
  <c r="B1894" i="1"/>
  <c r="A1894" i="1"/>
  <c r="P1893" i="1"/>
  <c r="M1893" i="1"/>
  <c r="L1893" i="1"/>
  <c r="I1893" i="1"/>
  <c r="H1893" i="1"/>
  <c r="G1893" i="1"/>
  <c r="F1893" i="1"/>
  <c r="E1893" i="1"/>
  <c r="D1893" i="1"/>
  <c r="C1893" i="1"/>
  <c r="B1893" i="1"/>
  <c r="A1893" i="1"/>
  <c r="N1893" i="1" s="1"/>
  <c r="Q1892" i="1"/>
  <c r="N1892" i="1"/>
  <c r="L1892" i="1"/>
  <c r="I1892" i="1"/>
  <c r="H1892" i="1"/>
  <c r="G1892" i="1"/>
  <c r="F1892" i="1"/>
  <c r="E1892" i="1"/>
  <c r="D1892" i="1"/>
  <c r="B1892" i="1"/>
  <c r="A1892" i="1"/>
  <c r="L1891" i="1"/>
  <c r="I1891" i="1"/>
  <c r="H1891" i="1"/>
  <c r="G1891" i="1"/>
  <c r="F1891" i="1"/>
  <c r="E1891" i="1"/>
  <c r="D1891" i="1"/>
  <c r="A1891" i="1"/>
  <c r="Q1890" i="1"/>
  <c r="N1890" i="1"/>
  <c r="M1890" i="1"/>
  <c r="P1890" i="1" s="1"/>
  <c r="R1890" i="1" s="1"/>
  <c r="L1890" i="1"/>
  <c r="I1890" i="1"/>
  <c r="H1890" i="1"/>
  <c r="G1890" i="1"/>
  <c r="F1890" i="1"/>
  <c r="E1890" i="1"/>
  <c r="D1890" i="1"/>
  <c r="C1890" i="1"/>
  <c r="B1890" i="1"/>
  <c r="A1890" i="1"/>
  <c r="L1889" i="1"/>
  <c r="I1889" i="1"/>
  <c r="H1889" i="1"/>
  <c r="G1889" i="1"/>
  <c r="F1889" i="1"/>
  <c r="E1889" i="1"/>
  <c r="D1889" i="1"/>
  <c r="A1889" i="1"/>
  <c r="N1889" i="1" s="1"/>
  <c r="L1888" i="1"/>
  <c r="I1888" i="1"/>
  <c r="H1888" i="1"/>
  <c r="G1888" i="1"/>
  <c r="F1888" i="1"/>
  <c r="E1888" i="1"/>
  <c r="D1888" i="1"/>
  <c r="A1888" i="1"/>
  <c r="Q1888" i="1" s="1"/>
  <c r="M1887" i="1"/>
  <c r="L1887" i="1"/>
  <c r="I1887" i="1"/>
  <c r="H1887" i="1"/>
  <c r="G1887" i="1"/>
  <c r="F1887" i="1"/>
  <c r="E1887" i="1"/>
  <c r="D1887" i="1"/>
  <c r="C1887" i="1"/>
  <c r="A1887" i="1"/>
  <c r="Q1886" i="1"/>
  <c r="N1886" i="1"/>
  <c r="M1886" i="1"/>
  <c r="L1886" i="1"/>
  <c r="I1886" i="1"/>
  <c r="H1886" i="1"/>
  <c r="G1886" i="1"/>
  <c r="F1886" i="1"/>
  <c r="E1886" i="1"/>
  <c r="D1886" i="1"/>
  <c r="C1886" i="1"/>
  <c r="B1886" i="1"/>
  <c r="A1886" i="1"/>
  <c r="L1885" i="1"/>
  <c r="I1885" i="1"/>
  <c r="H1885" i="1"/>
  <c r="G1885" i="1"/>
  <c r="F1885" i="1"/>
  <c r="E1885" i="1"/>
  <c r="D1885" i="1"/>
  <c r="B1885" i="1"/>
  <c r="A1885" i="1"/>
  <c r="N1885" i="1" s="1"/>
  <c r="N1884" i="1"/>
  <c r="L1884" i="1"/>
  <c r="I1884" i="1"/>
  <c r="H1884" i="1"/>
  <c r="G1884" i="1"/>
  <c r="F1884" i="1"/>
  <c r="E1884" i="1"/>
  <c r="D1884" i="1"/>
  <c r="B1884" i="1"/>
  <c r="A1884" i="1"/>
  <c r="N1883" i="1"/>
  <c r="M1883" i="1"/>
  <c r="P1883" i="1" s="1"/>
  <c r="L1883" i="1"/>
  <c r="I1883" i="1"/>
  <c r="H1883" i="1"/>
  <c r="G1883" i="1"/>
  <c r="F1883" i="1"/>
  <c r="E1883" i="1"/>
  <c r="D1883" i="1"/>
  <c r="C1883" i="1"/>
  <c r="A1883" i="1"/>
  <c r="Q1882" i="1"/>
  <c r="N1882" i="1"/>
  <c r="M1882" i="1"/>
  <c r="L1882" i="1"/>
  <c r="I1882" i="1"/>
  <c r="H1882" i="1"/>
  <c r="G1882" i="1"/>
  <c r="F1882" i="1"/>
  <c r="E1882" i="1"/>
  <c r="D1882" i="1"/>
  <c r="C1882" i="1"/>
  <c r="B1882" i="1"/>
  <c r="A1882" i="1"/>
  <c r="M1881" i="1"/>
  <c r="P1881" i="1" s="1"/>
  <c r="L1881" i="1"/>
  <c r="I1881" i="1"/>
  <c r="H1881" i="1"/>
  <c r="G1881" i="1"/>
  <c r="F1881" i="1"/>
  <c r="E1881" i="1"/>
  <c r="D1881" i="1"/>
  <c r="C1881" i="1"/>
  <c r="B1881" i="1"/>
  <c r="A1881" i="1"/>
  <c r="N1881" i="1" s="1"/>
  <c r="N1880" i="1"/>
  <c r="L1880" i="1"/>
  <c r="I1880" i="1"/>
  <c r="H1880" i="1"/>
  <c r="G1880" i="1"/>
  <c r="F1880" i="1"/>
  <c r="E1880" i="1"/>
  <c r="D1880" i="1"/>
  <c r="B1880" i="1"/>
  <c r="A1880" i="1"/>
  <c r="Q1880" i="1" s="1"/>
  <c r="P1879" i="1"/>
  <c r="N1879" i="1"/>
  <c r="M1879" i="1"/>
  <c r="L1879" i="1"/>
  <c r="I1879" i="1"/>
  <c r="H1879" i="1"/>
  <c r="G1879" i="1"/>
  <c r="F1879" i="1"/>
  <c r="E1879" i="1"/>
  <c r="D1879" i="1"/>
  <c r="C1879" i="1"/>
  <c r="A1879" i="1"/>
  <c r="Q1878" i="1"/>
  <c r="N1878" i="1"/>
  <c r="M1878" i="1"/>
  <c r="L1878" i="1"/>
  <c r="I1878" i="1"/>
  <c r="H1878" i="1"/>
  <c r="G1878" i="1"/>
  <c r="F1878" i="1"/>
  <c r="E1878" i="1"/>
  <c r="D1878" i="1"/>
  <c r="C1878" i="1"/>
  <c r="B1878" i="1"/>
  <c r="A1878" i="1"/>
  <c r="P1877" i="1"/>
  <c r="M1877" i="1"/>
  <c r="L1877" i="1"/>
  <c r="I1877" i="1"/>
  <c r="H1877" i="1"/>
  <c r="G1877" i="1"/>
  <c r="F1877" i="1"/>
  <c r="E1877" i="1"/>
  <c r="D1877" i="1"/>
  <c r="C1877" i="1"/>
  <c r="B1877" i="1"/>
  <c r="A1877" i="1"/>
  <c r="N1877" i="1" s="1"/>
  <c r="Q1876" i="1"/>
  <c r="N1876" i="1"/>
  <c r="L1876" i="1"/>
  <c r="I1876" i="1"/>
  <c r="H1876" i="1"/>
  <c r="G1876" i="1"/>
  <c r="F1876" i="1"/>
  <c r="E1876" i="1"/>
  <c r="D1876" i="1"/>
  <c r="B1876" i="1"/>
  <c r="A1876" i="1"/>
  <c r="L1875" i="1"/>
  <c r="I1875" i="1"/>
  <c r="H1875" i="1"/>
  <c r="G1875" i="1"/>
  <c r="F1875" i="1"/>
  <c r="E1875" i="1"/>
  <c r="D1875" i="1"/>
  <c r="A1875" i="1"/>
  <c r="Q1874" i="1"/>
  <c r="N1874" i="1"/>
  <c r="M1874" i="1"/>
  <c r="P1874" i="1" s="1"/>
  <c r="R1874" i="1" s="1"/>
  <c r="L1874" i="1"/>
  <c r="I1874" i="1"/>
  <c r="H1874" i="1"/>
  <c r="G1874" i="1"/>
  <c r="F1874" i="1"/>
  <c r="E1874" i="1"/>
  <c r="D1874" i="1"/>
  <c r="C1874" i="1"/>
  <c r="B1874" i="1"/>
  <c r="A1874" i="1"/>
  <c r="L1873" i="1"/>
  <c r="I1873" i="1"/>
  <c r="H1873" i="1"/>
  <c r="G1873" i="1"/>
  <c r="F1873" i="1"/>
  <c r="E1873" i="1"/>
  <c r="D1873" i="1"/>
  <c r="A1873" i="1"/>
  <c r="N1873" i="1" s="1"/>
  <c r="L1872" i="1"/>
  <c r="I1872" i="1"/>
  <c r="H1872" i="1"/>
  <c r="G1872" i="1"/>
  <c r="F1872" i="1"/>
  <c r="E1872" i="1"/>
  <c r="D1872" i="1"/>
  <c r="A1872" i="1"/>
  <c r="Q1872" i="1" s="1"/>
  <c r="M1871" i="1"/>
  <c r="L1871" i="1"/>
  <c r="I1871" i="1"/>
  <c r="H1871" i="1"/>
  <c r="G1871" i="1"/>
  <c r="F1871" i="1"/>
  <c r="E1871" i="1"/>
  <c r="D1871" i="1"/>
  <c r="C1871" i="1"/>
  <c r="A1871" i="1"/>
  <c r="Q1870" i="1"/>
  <c r="N1870" i="1"/>
  <c r="M1870" i="1"/>
  <c r="L1870" i="1"/>
  <c r="I1870" i="1"/>
  <c r="H1870" i="1"/>
  <c r="G1870" i="1"/>
  <c r="F1870" i="1"/>
  <c r="E1870" i="1"/>
  <c r="D1870" i="1"/>
  <c r="C1870" i="1"/>
  <c r="B1870" i="1"/>
  <c r="A1870" i="1"/>
  <c r="L1869" i="1"/>
  <c r="I1869" i="1"/>
  <c r="H1869" i="1"/>
  <c r="G1869" i="1"/>
  <c r="F1869" i="1"/>
  <c r="E1869" i="1"/>
  <c r="D1869" i="1"/>
  <c r="B1869" i="1"/>
  <c r="A1869" i="1"/>
  <c r="N1869" i="1" s="1"/>
  <c r="N1868" i="1"/>
  <c r="L1868" i="1"/>
  <c r="I1868" i="1"/>
  <c r="H1868" i="1"/>
  <c r="G1868" i="1"/>
  <c r="F1868" i="1"/>
  <c r="E1868" i="1"/>
  <c r="D1868" i="1"/>
  <c r="B1868" i="1"/>
  <c r="A1868" i="1"/>
  <c r="N1867" i="1"/>
  <c r="M1867" i="1"/>
  <c r="P1867" i="1" s="1"/>
  <c r="L1867" i="1"/>
  <c r="I1867" i="1"/>
  <c r="H1867" i="1"/>
  <c r="G1867" i="1"/>
  <c r="F1867" i="1"/>
  <c r="E1867" i="1"/>
  <c r="D1867" i="1"/>
  <c r="C1867" i="1"/>
  <c r="A1867" i="1"/>
  <c r="Q1866" i="1"/>
  <c r="N1866" i="1"/>
  <c r="M1866" i="1"/>
  <c r="L1866" i="1"/>
  <c r="I1866" i="1"/>
  <c r="H1866" i="1"/>
  <c r="G1866" i="1"/>
  <c r="F1866" i="1"/>
  <c r="E1866" i="1"/>
  <c r="D1866" i="1"/>
  <c r="C1866" i="1"/>
  <c r="B1866" i="1"/>
  <c r="A1866" i="1"/>
  <c r="M1865" i="1"/>
  <c r="P1865" i="1" s="1"/>
  <c r="L1865" i="1"/>
  <c r="I1865" i="1"/>
  <c r="H1865" i="1"/>
  <c r="G1865" i="1"/>
  <c r="F1865" i="1"/>
  <c r="E1865" i="1"/>
  <c r="D1865" i="1"/>
  <c r="C1865" i="1"/>
  <c r="B1865" i="1"/>
  <c r="A1865" i="1"/>
  <c r="N1865" i="1" s="1"/>
  <c r="N1864" i="1"/>
  <c r="L1864" i="1"/>
  <c r="I1864" i="1"/>
  <c r="H1864" i="1"/>
  <c r="G1864" i="1"/>
  <c r="F1864" i="1"/>
  <c r="E1864" i="1"/>
  <c r="D1864" i="1"/>
  <c r="B1864" i="1"/>
  <c r="A1864" i="1"/>
  <c r="Q1864" i="1" s="1"/>
  <c r="P1863" i="1"/>
  <c r="N1863" i="1"/>
  <c r="M1863" i="1"/>
  <c r="L1863" i="1"/>
  <c r="I1863" i="1"/>
  <c r="H1863" i="1"/>
  <c r="G1863" i="1"/>
  <c r="F1863" i="1"/>
  <c r="E1863" i="1"/>
  <c r="D1863" i="1"/>
  <c r="C1863" i="1"/>
  <c r="A1863" i="1"/>
  <c r="Q1862" i="1"/>
  <c r="N1862" i="1"/>
  <c r="M1862" i="1"/>
  <c r="L1862" i="1"/>
  <c r="I1862" i="1"/>
  <c r="H1862" i="1"/>
  <c r="G1862" i="1"/>
  <c r="F1862" i="1"/>
  <c r="E1862" i="1"/>
  <c r="D1862" i="1"/>
  <c r="C1862" i="1"/>
  <c r="B1862" i="1"/>
  <c r="A1862" i="1"/>
  <c r="M1861" i="1"/>
  <c r="P1861" i="1" s="1"/>
  <c r="L1861" i="1"/>
  <c r="I1861" i="1"/>
  <c r="H1861" i="1"/>
  <c r="G1861" i="1"/>
  <c r="F1861" i="1"/>
  <c r="E1861" i="1"/>
  <c r="D1861" i="1"/>
  <c r="C1861" i="1"/>
  <c r="B1861" i="1"/>
  <c r="A1861" i="1"/>
  <c r="N1861" i="1" s="1"/>
  <c r="L1860" i="1"/>
  <c r="I1860" i="1"/>
  <c r="H1860" i="1"/>
  <c r="G1860" i="1"/>
  <c r="F1860" i="1"/>
  <c r="E1860" i="1"/>
  <c r="D1860" i="1"/>
  <c r="A1860" i="1"/>
  <c r="M1859" i="1"/>
  <c r="L1859" i="1"/>
  <c r="I1859" i="1"/>
  <c r="H1859" i="1"/>
  <c r="G1859" i="1"/>
  <c r="F1859" i="1"/>
  <c r="E1859" i="1"/>
  <c r="D1859" i="1"/>
  <c r="C1859" i="1"/>
  <c r="A1859" i="1"/>
  <c r="Q1858" i="1"/>
  <c r="N1858" i="1"/>
  <c r="M1858" i="1"/>
  <c r="L1858" i="1"/>
  <c r="I1858" i="1"/>
  <c r="H1858" i="1"/>
  <c r="G1858" i="1"/>
  <c r="F1858" i="1"/>
  <c r="E1858" i="1"/>
  <c r="D1858" i="1"/>
  <c r="C1858" i="1"/>
  <c r="B1858" i="1"/>
  <c r="A1858" i="1"/>
  <c r="L1857" i="1"/>
  <c r="I1857" i="1"/>
  <c r="H1857" i="1"/>
  <c r="G1857" i="1"/>
  <c r="F1857" i="1"/>
  <c r="E1857" i="1"/>
  <c r="D1857" i="1"/>
  <c r="B1857" i="1"/>
  <c r="A1857" i="1"/>
  <c r="N1857" i="1" s="1"/>
  <c r="Q1856" i="1"/>
  <c r="N1856" i="1"/>
  <c r="L1856" i="1"/>
  <c r="I1856" i="1"/>
  <c r="H1856" i="1"/>
  <c r="G1856" i="1"/>
  <c r="F1856" i="1"/>
  <c r="E1856" i="1"/>
  <c r="D1856" i="1"/>
  <c r="B1856" i="1"/>
  <c r="A1856" i="1"/>
  <c r="N1855" i="1"/>
  <c r="L1855" i="1"/>
  <c r="I1855" i="1"/>
  <c r="H1855" i="1"/>
  <c r="G1855" i="1"/>
  <c r="F1855" i="1"/>
  <c r="E1855" i="1"/>
  <c r="D1855" i="1"/>
  <c r="A1855" i="1"/>
  <c r="Q1854" i="1"/>
  <c r="N1854" i="1"/>
  <c r="M1854" i="1"/>
  <c r="P1854" i="1" s="1"/>
  <c r="R1854" i="1" s="1"/>
  <c r="L1854" i="1"/>
  <c r="I1854" i="1"/>
  <c r="H1854" i="1"/>
  <c r="G1854" i="1"/>
  <c r="F1854" i="1"/>
  <c r="E1854" i="1"/>
  <c r="D1854" i="1"/>
  <c r="C1854" i="1"/>
  <c r="B1854" i="1"/>
  <c r="A1854" i="1"/>
  <c r="M1853" i="1"/>
  <c r="P1853" i="1" s="1"/>
  <c r="L1853" i="1"/>
  <c r="I1853" i="1"/>
  <c r="H1853" i="1"/>
  <c r="G1853" i="1"/>
  <c r="F1853" i="1"/>
  <c r="E1853" i="1"/>
  <c r="D1853" i="1"/>
  <c r="C1853" i="1"/>
  <c r="A1853" i="1"/>
  <c r="N1853" i="1" s="1"/>
  <c r="L1852" i="1"/>
  <c r="I1852" i="1"/>
  <c r="H1852" i="1"/>
  <c r="G1852" i="1"/>
  <c r="F1852" i="1"/>
  <c r="E1852" i="1"/>
  <c r="D1852" i="1"/>
  <c r="A1852" i="1"/>
  <c r="P1851" i="1"/>
  <c r="N1851" i="1"/>
  <c r="M1851" i="1"/>
  <c r="L1851" i="1"/>
  <c r="I1851" i="1"/>
  <c r="H1851" i="1"/>
  <c r="G1851" i="1"/>
  <c r="F1851" i="1"/>
  <c r="E1851" i="1"/>
  <c r="D1851" i="1"/>
  <c r="C1851" i="1"/>
  <c r="A1851" i="1"/>
  <c r="Q1850" i="1"/>
  <c r="N1850" i="1"/>
  <c r="M1850" i="1"/>
  <c r="L1850" i="1"/>
  <c r="I1850" i="1"/>
  <c r="H1850" i="1"/>
  <c r="G1850" i="1"/>
  <c r="F1850" i="1"/>
  <c r="E1850" i="1"/>
  <c r="D1850" i="1"/>
  <c r="C1850" i="1"/>
  <c r="B1850" i="1"/>
  <c r="A1850" i="1"/>
  <c r="P1849" i="1"/>
  <c r="M1849" i="1"/>
  <c r="L1849" i="1"/>
  <c r="I1849" i="1"/>
  <c r="H1849" i="1"/>
  <c r="G1849" i="1"/>
  <c r="F1849" i="1"/>
  <c r="E1849" i="1"/>
  <c r="D1849" i="1"/>
  <c r="C1849" i="1"/>
  <c r="B1849" i="1"/>
  <c r="A1849" i="1"/>
  <c r="N1849" i="1" s="1"/>
  <c r="Q1848" i="1"/>
  <c r="N1848" i="1"/>
  <c r="L1848" i="1"/>
  <c r="I1848" i="1"/>
  <c r="H1848" i="1"/>
  <c r="G1848" i="1"/>
  <c r="F1848" i="1"/>
  <c r="E1848" i="1"/>
  <c r="D1848" i="1"/>
  <c r="B1848" i="1"/>
  <c r="A1848" i="1"/>
  <c r="L1847" i="1"/>
  <c r="I1847" i="1"/>
  <c r="H1847" i="1"/>
  <c r="G1847" i="1"/>
  <c r="F1847" i="1"/>
  <c r="E1847" i="1"/>
  <c r="D1847" i="1"/>
  <c r="A1847" i="1"/>
  <c r="Q1846" i="1"/>
  <c r="N1846" i="1"/>
  <c r="M1846" i="1"/>
  <c r="P1846" i="1" s="1"/>
  <c r="R1846" i="1" s="1"/>
  <c r="L1846" i="1"/>
  <c r="I1846" i="1"/>
  <c r="H1846" i="1"/>
  <c r="G1846" i="1"/>
  <c r="F1846" i="1"/>
  <c r="E1846" i="1"/>
  <c r="D1846" i="1"/>
  <c r="C1846" i="1"/>
  <c r="B1846" i="1"/>
  <c r="A1846" i="1"/>
  <c r="L1845" i="1"/>
  <c r="I1845" i="1"/>
  <c r="H1845" i="1"/>
  <c r="G1845" i="1"/>
  <c r="F1845" i="1"/>
  <c r="E1845" i="1"/>
  <c r="D1845" i="1"/>
  <c r="A1845" i="1"/>
  <c r="L1844" i="1"/>
  <c r="I1844" i="1"/>
  <c r="H1844" i="1"/>
  <c r="G1844" i="1"/>
  <c r="F1844" i="1"/>
  <c r="E1844" i="1"/>
  <c r="D1844" i="1"/>
  <c r="A1844" i="1"/>
  <c r="M1843" i="1"/>
  <c r="L1843" i="1"/>
  <c r="I1843" i="1"/>
  <c r="H1843" i="1"/>
  <c r="G1843" i="1"/>
  <c r="F1843" i="1"/>
  <c r="E1843" i="1"/>
  <c r="D1843" i="1"/>
  <c r="C1843" i="1"/>
  <c r="A1843" i="1"/>
  <c r="Q1842" i="1"/>
  <c r="N1842" i="1"/>
  <c r="M1842" i="1"/>
  <c r="L1842" i="1"/>
  <c r="I1842" i="1"/>
  <c r="H1842" i="1"/>
  <c r="G1842" i="1"/>
  <c r="F1842" i="1"/>
  <c r="E1842" i="1"/>
  <c r="D1842" i="1"/>
  <c r="C1842" i="1"/>
  <c r="B1842" i="1"/>
  <c r="A1842" i="1"/>
  <c r="L1841" i="1"/>
  <c r="I1841" i="1"/>
  <c r="H1841" i="1"/>
  <c r="G1841" i="1"/>
  <c r="F1841" i="1"/>
  <c r="E1841" i="1"/>
  <c r="D1841" i="1"/>
  <c r="B1841" i="1"/>
  <c r="A1841" i="1"/>
  <c r="N1841" i="1" s="1"/>
  <c r="Q1840" i="1"/>
  <c r="N1840" i="1"/>
  <c r="L1840" i="1"/>
  <c r="I1840" i="1"/>
  <c r="H1840" i="1"/>
  <c r="G1840" i="1"/>
  <c r="F1840" i="1"/>
  <c r="E1840" i="1"/>
  <c r="D1840" i="1"/>
  <c r="B1840" i="1"/>
  <c r="A1840" i="1"/>
  <c r="N1839" i="1"/>
  <c r="L1839" i="1"/>
  <c r="I1839" i="1"/>
  <c r="H1839" i="1"/>
  <c r="G1839" i="1"/>
  <c r="F1839" i="1"/>
  <c r="E1839" i="1"/>
  <c r="D1839" i="1"/>
  <c r="A1839" i="1"/>
  <c r="Q1838" i="1"/>
  <c r="N1838" i="1"/>
  <c r="M1838" i="1"/>
  <c r="P1838" i="1" s="1"/>
  <c r="L1838" i="1"/>
  <c r="I1838" i="1"/>
  <c r="H1838" i="1"/>
  <c r="G1838" i="1"/>
  <c r="F1838" i="1"/>
  <c r="E1838" i="1"/>
  <c r="D1838" i="1"/>
  <c r="C1838" i="1"/>
  <c r="B1838" i="1"/>
  <c r="A1838" i="1"/>
  <c r="M1837" i="1"/>
  <c r="P1837" i="1" s="1"/>
  <c r="L1837" i="1"/>
  <c r="I1837" i="1"/>
  <c r="H1837" i="1"/>
  <c r="G1837" i="1"/>
  <c r="F1837" i="1"/>
  <c r="E1837" i="1"/>
  <c r="D1837" i="1"/>
  <c r="C1837" i="1"/>
  <c r="A1837" i="1"/>
  <c r="N1837" i="1" s="1"/>
  <c r="L1836" i="1"/>
  <c r="I1836" i="1"/>
  <c r="H1836" i="1"/>
  <c r="G1836" i="1"/>
  <c r="F1836" i="1"/>
  <c r="E1836" i="1"/>
  <c r="D1836" i="1"/>
  <c r="A1836" i="1"/>
  <c r="P1835" i="1"/>
  <c r="N1835" i="1"/>
  <c r="M1835" i="1"/>
  <c r="L1835" i="1"/>
  <c r="I1835" i="1"/>
  <c r="H1835" i="1"/>
  <c r="G1835" i="1"/>
  <c r="F1835" i="1"/>
  <c r="E1835" i="1"/>
  <c r="D1835" i="1"/>
  <c r="C1835" i="1"/>
  <c r="A1835" i="1"/>
  <c r="Q1834" i="1"/>
  <c r="N1834" i="1"/>
  <c r="M1834" i="1"/>
  <c r="L1834" i="1"/>
  <c r="I1834" i="1"/>
  <c r="H1834" i="1"/>
  <c r="G1834" i="1"/>
  <c r="F1834" i="1"/>
  <c r="E1834" i="1"/>
  <c r="D1834" i="1"/>
  <c r="C1834" i="1"/>
  <c r="B1834" i="1"/>
  <c r="A1834" i="1"/>
  <c r="P1833" i="1"/>
  <c r="M1833" i="1"/>
  <c r="L1833" i="1"/>
  <c r="I1833" i="1"/>
  <c r="H1833" i="1"/>
  <c r="G1833" i="1"/>
  <c r="F1833" i="1"/>
  <c r="E1833" i="1"/>
  <c r="D1833" i="1"/>
  <c r="C1833" i="1"/>
  <c r="B1833" i="1"/>
  <c r="A1833" i="1"/>
  <c r="N1833" i="1" s="1"/>
  <c r="Q1832" i="1"/>
  <c r="N1832" i="1"/>
  <c r="L1832" i="1"/>
  <c r="I1832" i="1"/>
  <c r="H1832" i="1"/>
  <c r="G1832" i="1"/>
  <c r="F1832" i="1"/>
  <c r="E1832" i="1"/>
  <c r="D1832" i="1"/>
  <c r="B1832" i="1"/>
  <c r="A1832" i="1"/>
  <c r="L1831" i="1"/>
  <c r="I1831" i="1"/>
  <c r="H1831" i="1"/>
  <c r="G1831" i="1"/>
  <c r="F1831" i="1"/>
  <c r="E1831" i="1"/>
  <c r="D1831" i="1"/>
  <c r="A1831" i="1"/>
  <c r="Q1830" i="1"/>
  <c r="N1830" i="1"/>
  <c r="M1830" i="1"/>
  <c r="P1830" i="1" s="1"/>
  <c r="R1830" i="1" s="1"/>
  <c r="L1830" i="1"/>
  <c r="I1830" i="1"/>
  <c r="H1830" i="1"/>
  <c r="G1830" i="1"/>
  <c r="F1830" i="1"/>
  <c r="E1830" i="1"/>
  <c r="D1830" i="1"/>
  <c r="C1830" i="1"/>
  <c r="B1830" i="1"/>
  <c r="A1830" i="1"/>
  <c r="L1829" i="1"/>
  <c r="I1829" i="1"/>
  <c r="H1829" i="1"/>
  <c r="G1829" i="1"/>
  <c r="F1829" i="1"/>
  <c r="E1829" i="1"/>
  <c r="D1829" i="1"/>
  <c r="A1829" i="1"/>
  <c r="L1828" i="1"/>
  <c r="I1828" i="1"/>
  <c r="H1828" i="1"/>
  <c r="G1828" i="1"/>
  <c r="F1828" i="1"/>
  <c r="E1828" i="1"/>
  <c r="D1828" i="1"/>
  <c r="A1828" i="1"/>
  <c r="M1827" i="1"/>
  <c r="L1827" i="1"/>
  <c r="I1827" i="1"/>
  <c r="H1827" i="1"/>
  <c r="G1827" i="1"/>
  <c r="F1827" i="1"/>
  <c r="E1827" i="1"/>
  <c r="D1827" i="1"/>
  <c r="C1827" i="1"/>
  <c r="A1827" i="1"/>
  <c r="Q1826" i="1"/>
  <c r="N1826" i="1"/>
  <c r="M1826" i="1"/>
  <c r="L1826" i="1"/>
  <c r="I1826" i="1"/>
  <c r="H1826" i="1"/>
  <c r="G1826" i="1"/>
  <c r="F1826" i="1"/>
  <c r="E1826" i="1"/>
  <c r="D1826" i="1"/>
  <c r="C1826" i="1"/>
  <c r="B1826" i="1"/>
  <c r="A1826" i="1"/>
  <c r="L1825" i="1"/>
  <c r="I1825" i="1"/>
  <c r="H1825" i="1"/>
  <c r="G1825" i="1"/>
  <c r="F1825" i="1"/>
  <c r="E1825" i="1"/>
  <c r="D1825" i="1"/>
  <c r="B1825" i="1"/>
  <c r="A1825" i="1"/>
  <c r="N1825" i="1" s="1"/>
  <c r="Q1824" i="1"/>
  <c r="N1824" i="1"/>
  <c r="L1824" i="1"/>
  <c r="I1824" i="1"/>
  <c r="H1824" i="1"/>
  <c r="G1824" i="1"/>
  <c r="F1824" i="1"/>
  <c r="E1824" i="1"/>
  <c r="D1824" i="1"/>
  <c r="B1824" i="1"/>
  <c r="A1824" i="1"/>
  <c r="N1823" i="1"/>
  <c r="L1823" i="1"/>
  <c r="I1823" i="1"/>
  <c r="H1823" i="1"/>
  <c r="G1823" i="1"/>
  <c r="F1823" i="1"/>
  <c r="E1823" i="1"/>
  <c r="D1823" i="1"/>
  <c r="A1823" i="1"/>
  <c r="Q1822" i="1"/>
  <c r="N1822" i="1"/>
  <c r="M1822" i="1"/>
  <c r="P1822" i="1" s="1"/>
  <c r="L1822" i="1"/>
  <c r="I1822" i="1"/>
  <c r="H1822" i="1"/>
  <c r="G1822" i="1"/>
  <c r="F1822" i="1"/>
  <c r="E1822" i="1"/>
  <c r="D1822" i="1"/>
  <c r="C1822" i="1"/>
  <c r="B1822" i="1"/>
  <c r="A1822" i="1"/>
  <c r="M1821" i="1"/>
  <c r="P1821" i="1" s="1"/>
  <c r="L1821" i="1"/>
  <c r="I1821" i="1"/>
  <c r="H1821" i="1"/>
  <c r="G1821" i="1"/>
  <c r="F1821" i="1"/>
  <c r="E1821" i="1"/>
  <c r="D1821" i="1"/>
  <c r="C1821" i="1"/>
  <c r="A1821" i="1"/>
  <c r="N1821" i="1" s="1"/>
  <c r="L1820" i="1"/>
  <c r="I1820" i="1"/>
  <c r="H1820" i="1"/>
  <c r="G1820" i="1"/>
  <c r="F1820" i="1"/>
  <c r="E1820" i="1"/>
  <c r="D1820" i="1"/>
  <c r="A1820" i="1"/>
  <c r="P1819" i="1"/>
  <c r="N1819" i="1"/>
  <c r="M1819" i="1"/>
  <c r="L1819" i="1"/>
  <c r="I1819" i="1"/>
  <c r="H1819" i="1"/>
  <c r="G1819" i="1"/>
  <c r="F1819" i="1"/>
  <c r="E1819" i="1"/>
  <c r="D1819" i="1"/>
  <c r="C1819" i="1"/>
  <c r="A1819" i="1"/>
  <c r="Q1818" i="1"/>
  <c r="N1818" i="1"/>
  <c r="M1818" i="1"/>
  <c r="L1818" i="1"/>
  <c r="I1818" i="1"/>
  <c r="H1818" i="1"/>
  <c r="G1818" i="1"/>
  <c r="F1818" i="1"/>
  <c r="E1818" i="1"/>
  <c r="D1818" i="1"/>
  <c r="C1818" i="1"/>
  <c r="B1818" i="1"/>
  <c r="A1818" i="1"/>
  <c r="P1817" i="1"/>
  <c r="M1817" i="1"/>
  <c r="L1817" i="1"/>
  <c r="I1817" i="1"/>
  <c r="H1817" i="1"/>
  <c r="G1817" i="1"/>
  <c r="F1817" i="1"/>
  <c r="E1817" i="1"/>
  <c r="D1817" i="1"/>
  <c r="C1817" i="1"/>
  <c r="B1817" i="1"/>
  <c r="A1817" i="1"/>
  <c r="N1817" i="1" s="1"/>
  <c r="Q1816" i="1"/>
  <c r="N1816" i="1"/>
  <c r="L1816" i="1"/>
  <c r="I1816" i="1"/>
  <c r="H1816" i="1"/>
  <c r="G1816" i="1"/>
  <c r="F1816" i="1"/>
  <c r="E1816" i="1"/>
  <c r="D1816" i="1"/>
  <c r="B1816" i="1"/>
  <c r="A1816" i="1"/>
  <c r="L1815" i="1"/>
  <c r="I1815" i="1"/>
  <c r="H1815" i="1"/>
  <c r="G1815" i="1"/>
  <c r="F1815" i="1"/>
  <c r="E1815" i="1"/>
  <c r="D1815" i="1"/>
  <c r="A1815" i="1"/>
  <c r="Q1814" i="1"/>
  <c r="N1814" i="1"/>
  <c r="M1814" i="1"/>
  <c r="P1814" i="1" s="1"/>
  <c r="R1814" i="1" s="1"/>
  <c r="L1814" i="1"/>
  <c r="I1814" i="1"/>
  <c r="H1814" i="1"/>
  <c r="G1814" i="1"/>
  <c r="F1814" i="1"/>
  <c r="E1814" i="1"/>
  <c r="D1814" i="1"/>
  <c r="C1814" i="1"/>
  <c r="B1814" i="1"/>
  <c r="A1814" i="1"/>
  <c r="L1813" i="1"/>
  <c r="I1813" i="1"/>
  <c r="H1813" i="1"/>
  <c r="G1813" i="1"/>
  <c r="F1813" i="1"/>
  <c r="E1813" i="1"/>
  <c r="D1813" i="1"/>
  <c r="A1813" i="1"/>
  <c r="L1812" i="1"/>
  <c r="I1812" i="1"/>
  <c r="H1812" i="1"/>
  <c r="G1812" i="1"/>
  <c r="F1812" i="1"/>
  <c r="E1812" i="1"/>
  <c r="D1812" i="1"/>
  <c r="A1812" i="1"/>
  <c r="M1811" i="1"/>
  <c r="L1811" i="1"/>
  <c r="I1811" i="1"/>
  <c r="H1811" i="1"/>
  <c r="G1811" i="1"/>
  <c r="F1811" i="1"/>
  <c r="E1811" i="1"/>
  <c r="D1811" i="1"/>
  <c r="C1811" i="1"/>
  <c r="A1811" i="1"/>
  <c r="Q1810" i="1"/>
  <c r="N1810" i="1"/>
  <c r="M1810" i="1"/>
  <c r="L1810" i="1"/>
  <c r="I1810" i="1"/>
  <c r="H1810" i="1"/>
  <c r="G1810" i="1"/>
  <c r="F1810" i="1"/>
  <c r="E1810" i="1"/>
  <c r="D1810" i="1"/>
  <c r="C1810" i="1"/>
  <c r="B1810" i="1"/>
  <c r="A1810" i="1"/>
  <c r="L1809" i="1"/>
  <c r="I1809" i="1"/>
  <c r="H1809" i="1"/>
  <c r="G1809" i="1"/>
  <c r="F1809" i="1"/>
  <c r="E1809" i="1"/>
  <c r="D1809" i="1"/>
  <c r="B1809" i="1"/>
  <c r="A1809" i="1"/>
  <c r="N1809" i="1" s="1"/>
  <c r="Q1808" i="1"/>
  <c r="N1808" i="1"/>
  <c r="L1808" i="1"/>
  <c r="I1808" i="1"/>
  <c r="H1808" i="1"/>
  <c r="G1808" i="1"/>
  <c r="F1808" i="1"/>
  <c r="E1808" i="1"/>
  <c r="D1808" i="1"/>
  <c r="B1808" i="1"/>
  <c r="A1808" i="1"/>
  <c r="N1807" i="1"/>
  <c r="L1807" i="1"/>
  <c r="I1807" i="1"/>
  <c r="H1807" i="1"/>
  <c r="G1807" i="1"/>
  <c r="F1807" i="1"/>
  <c r="E1807" i="1"/>
  <c r="D1807" i="1"/>
  <c r="A1807" i="1"/>
  <c r="Q1806" i="1"/>
  <c r="N1806" i="1"/>
  <c r="M1806" i="1"/>
  <c r="P1806" i="1" s="1"/>
  <c r="R1806" i="1" s="1"/>
  <c r="L1806" i="1"/>
  <c r="I1806" i="1"/>
  <c r="H1806" i="1"/>
  <c r="G1806" i="1"/>
  <c r="F1806" i="1"/>
  <c r="E1806" i="1"/>
  <c r="D1806" i="1"/>
  <c r="C1806" i="1"/>
  <c r="B1806" i="1"/>
  <c r="A1806" i="1"/>
  <c r="M1805" i="1"/>
  <c r="P1805" i="1" s="1"/>
  <c r="L1805" i="1"/>
  <c r="I1805" i="1"/>
  <c r="H1805" i="1"/>
  <c r="G1805" i="1"/>
  <c r="F1805" i="1"/>
  <c r="E1805" i="1"/>
  <c r="D1805" i="1"/>
  <c r="C1805" i="1"/>
  <c r="A1805" i="1"/>
  <c r="N1805" i="1" s="1"/>
  <c r="L1804" i="1"/>
  <c r="I1804" i="1"/>
  <c r="H1804" i="1"/>
  <c r="G1804" i="1"/>
  <c r="F1804" i="1"/>
  <c r="E1804" i="1"/>
  <c r="D1804" i="1"/>
  <c r="A1804" i="1"/>
  <c r="P1803" i="1"/>
  <c r="N1803" i="1"/>
  <c r="M1803" i="1"/>
  <c r="L1803" i="1"/>
  <c r="I1803" i="1"/>
  <c r="H1803" i="1"/>
  <c r="G1803" i="1"/>
  <c r="F1803" i="1"/>
  <c r="E1803" i="1"/>
  <c r="D1803" i="1"/>
  <c r="C1803" i="1"/>
  <c r="A1803" i="1"/>
  <c r="Q1802" i="1"/>
  <c r="N1802" i="1"/>
  <c r="M1802" i="1"/>
  <c r="L1802" i="1"/>
  <c r="I1802" i="1"/>
  <c r="H1802" i="1"/>
  <c r="G1802" i="1"/>
  <c r="F1802" i="1"/>
  <c r="E1802" i="1"/>
  <c r="D1802" i="1"/>
  <c r="C1802" i="1"/>
  <c r="B1802" i="1"/>
  <c r="A1802" i="1"/>
  <c r="P1801" i="1"/>
  <c r="M1801" i="1"/>
  <c r="L1801" i="1"/>
  <c r="I1801" i="1"/>
  <c r="H1801" i="1"/>
  <c r="G1801" i="1"/>
  <c r="F1801" i="1"/>
  <c r="E1801" i="1"/>
  <c r="D1801" i="1"/>
  <c r="C1801" i="1"/>
  <c r="B1801" i="1"/>
  <c r="A1801" i="1"/>
  <c r="N1801" i="1" s="1"/>
  <c r="Q1800" i="1"/>
  <c r="N1800" i="1"/>
  <c r="L1800" i="1"/>
  <c r="I1800" i="1"/>
  <c r="H1800" i="1"/>
  <c r="G1800" i="1"/>
  <c r="F1800" i="1"/>
  <c r="E1800" i="1"/>
  <c r="D1800" i="1"/>
  <c r="B1800" i="1"/>
  <c r="A1800" i="1"/>
  <c r="L1799" i="1"/>
  <c r="I1799" i="1"/>
  <c r="H1799" i="1"/>
  <c r="G1799" i="1"/>
  <c r="F1799" i="1"/>
  <c r="E1799" i="1"/>
  <c r="D1799" i="1"/>
  <c r="A1799" i="1"/>
  <c r="Q1798" i="1"/>
  <c r="N1798" i="1"/>
  <c r="M1798" i="1"/>
  <c r="P1798" i="1" s="1"/>
  <c r="R1798" i="1" s="1"/>
  <c r="L1798" i="1"/>
  <c r="I1798" i="1"/>
  <c r="H1798" i="1"/>
  <c r="G1798" i="1"/>
  <c r="F1798" i="1"/>
  <c r="E1798" i="1"/>
  <c r="D1798" i="1"/>
  <c r="C1798" i="1"/>
  <c r="B1798" i="1"/>
  <c r="A1798" i="1"/>
  <c r="M1797" i="1"/>
  <c r="L1797" i="1"/>
  <c r="I1797" i="1"/>
  <c r="H1797" i="1"/>
  <c r="G1797" i="1"/>
  <c r="F1797" i="1"/>
  <c r="E1797" i="1"/>
  <c r="D1797" i="1"/>
  <c r="C1797" i="1"/>
  <c r="A1797" i="1"/>
  <c r="Q1797" i="1" s="1"/>
  <c r="L1796" i="1"/>
  <c r="I1796" i="1"/>
  <c r="H1796" i="1"/>
  <c r="G1796" i="1"/>
  <c r="F1796" i="1"/>
  <c r="E1796" i="1"/>
  <c r="D1796" i="1"/>
  <c r="A1796" i="1"/>
  <c r="M1795" i="1"/>
  <c r="L1795" i="1"/>
  <c r="I1795" i="1"/>
  <c r="H1795" i="1"/>
  <c r="G1795" i="1"/>
  <c r="F1795" i="1"/>
  <c r="E1795" i="1"/>
  <c r="D1795" i="1"/>
  <c r="C1795" i="1"/>
  <c r="A1795" i="1"/>
  <c r="Q1794" i="1"/>
  <c r="N1794" i="1"/>
  <c r="M1794" i="1"/>
  <c r="L1794" i="1"/>
  <c r="I1794" i="1"/>
  <c r="H1794" i="1"/>
  <c r="G1794" i="1"/>
  <c r="F1794" i="1"/>
  <c r="E1794" i="1"/>
  <c r="D1794" i="1"/>
  <c r="C1794" i="1"/>
  <c r="B1794" i="1"/>
  <c r="A1794" i="1"/>
  <c r="L1793" i="1"/>
  <c r="I1793" i="1"/>
  <c r="H1793" i="1"/>
  <c r="G1793" i="1"/>
  <c r="F1793" i="1"/>
  <c r="E1793" i="1"/>
  <c r="D1793" i="1"/>
  <c r="B1793" i="1"/>
  <c r="A1793" i="1"/>
  <c r="N1793" i="1" s="1"/>
  <c r="N1792" i="1"/>
  <c r="L1792" i="1"/>
  <c r="I1792" i="1"/>
  <c r="H1792" i="1"/>
  <c r="G1792" i="1"/>
  <c r="F1792" i="1"/>
  <c r="E1792" i="1"/>
  <c r="D1792" i="1"/>
  <c r="B1792" i="1"/>
  <c r="A1792" i="1"/>
  <c r="Q1792" i="1" s="1"/>
  <c r="M1791" i="1"/>
  <c r="L1791" i="1"/>
  <c r="I1791" i="1"/>
  <c r="H1791" i="1"/>
  <c r="G1791" i="1"/>
  <c r="F1791" i="1"/>
  <c r="E1791" i="1"/>
  <c r="D1791" i="1"/>
  <c r="C1791" i="1"/>
  <c r="A1791" i="1"/>
  <c r="N1791" i="1" s="1"/>
  <c r="Q1790" i="1"/>
  <c r="N1790" i="1"/>
  <c r="M1790" i="1"/>
  <c r="P1790" i="1" s="1"/>
  <c r="R1790" i="1" s="1"/>
  <c r="L1790" i="1"/>
  <c r="I1790" i="1"/>
  <c r="H1790" i="1"/>
  <c r="G1790" i="1"/>
  <c r="F1790" i="1"/>
  <c r="E1790" i="1"/>
  <c r="D1790" i="1"/>
  <c r="C1790" i="1"/>
  <c r="B1790" i="1"/>
  <c r="A1790" i="1"/>
  <c r="Q1789" i="1"/>
  <c r="L1789" i="1"/>
  <c r="I1789" i="1"/>
  <c r="H1789" i="1"/>
  <c r="G1789" i="1"/>
  <c r="F1789" i="1"/>
  <c r="E1789" i="1"/>
  <c r="D1789" i="1"/>
  <c r="B1789" i="1"/>
  <c r="A1789" i="1"/>
  <c r="N1789" i="1" s="1"/>
  <c r="L1788" i="1"/>
  <c r="I1788" i="1"/>
  <c r="H1788" i="1"/>
  <c r="G1788" i="1"/>
  <c r="F1788" i="1"/>
  <c r="E1788" i="1"/>
  <c r="D1788" i="1"/>
  <c r="A1788" i="1"/>
  <c r="N1787" i="1"/>
  <c r="P1787" i="1" s="1"/>
  <c r="M1787" i="1"/>
  <c r="L1787" i="1"/>
  <c r="I1787" i="1"/>
  <c r="H1787" i="1"/>
  <c r="G1787" i="1"/>
  <c r="F1787" i="1"/>
  <c r="E1787" i="1"/>
  <c r="D1787" i="1"/>
  <c r="C1787" i="1"/>
  <c r="A1787" i="1"/>
  <c r="Q1786" i="1"/>
  <c r="N1786" i="1"/>
  <c r="M1786" i="1"/>
  <c r="L1786" i="1"/>
  <c r="I1786" i="1"/>
  <c r="H1786" i="1"/>
  <c r="G1786" i="1"/>
  <c r="F1786" i="1"/>
  <c r="E1786" i="1"/>
  <c r="D1786" i="1"/>
  <c r="C1786" i="1"/>
  <c r="B1786" i="1"/>
  <c r="A1786" i="1"/>
  <c r="M1785" i="1"/>
  <c r="P1785" i="1" s="1"/>
  <c r="L1785" i="1"/>
  <c r="I1785" i="1"/>
  <c r="H1785" i="1"/>
  <c r="G1785" i="1"/>
  <c r="F1785" i="1"/>
  <c r="E1785" i="1"/>
  <c r="D1785" i="1"/>
  <c r="C1785" i="1"/>
  <c r="B1785" i="1"/>
  <c r="A1785" i="1"/>
  <c r="N1785" i="1" s="1"/>
  <c r="Q1784" i="1"/>
  <c r="N1784" i="1"/>
  <c r="L1784" i="1"/>
  <c r="I1784" i="1"/>
  <c r="H1784" i="1"/>
  <c r="G1784" i="1"/>
  <c r="F1784" i="1"/>
  <c r="E1784" i="1"/>
  <c r="D1784" i="1"/>
  <c r="B1784" i="1"/>
  <c r="A1784" i="1"/>
  <c r="L1783" i="1"/>
  <c r="I1783" i="1"/>
  <c r="H1783" i="1"/>
  <c r="G1783" i="1"/>
  <c r="F1783" i="1"/>
  <c r="E1783" i="1"/>
  <c r="D1783" i="1"/>
  <c r="A1783" i="1"/>
  <c r="Q1782" i="1"/>
  <c r="N1782" i="1"/>
  <c r="M1782" i="1"/>
  <c r="P1782" i="1" s="1"/>
  <c r="R1782" i="1" s="1"/>
  <c r="L1782" i="1"/>
  <c r="I1782" i="1"/>
  <c r="H1782" i="1"/>
  <c r="G1782" i="1"/>
  <c r="F1782" i="1"/>
  <c r="E1782" i="1"/>
  <c r="D1782" i="1"/>
  <c r="C1782" i="1"/>
  <c r="B1782" i="1"/>
  <c r="A1782" i="1"/>
  <c r="Q1781" i="1"/>
  <c r="L1781" i="1"/>
  <c r="I1781" i="1"/>
  <c r="H1781" i="1"/>
  <c r="G1781" i="1"/>
  <c r="F1781" i="1"/>
  <c r="E1781" i="1"/>
  <c r="D1781" i="1"/>
  <c r="A1781" i="1"/>
  <c r="L1780" i="1"/>
  <c r="I1780" i="1"/>
  <c r="H1780" i="1"/>
  <c r="G1780" i="1"/>
  <c r="F1780" i="1"/>
  <c r="E1780" i="1"/>
  <c r="D1780" i="1"/>
  <c r="A1780" i="1"/>
  <c r="Q1780" i="1" s="1"/>
  <c r="L1779" i="1"/>
  <c r="I1779" i="1"/>
  <c r="H1779" i="1"/>
  <c r="G1779" i="1"/>
  <c r="F1779" i="1"/>
  <c r="E1779" i="1"/>
  <c r="D1779" i="1"/>
  <c r="A1779" i="1"/>
  <c r="M1779" i="1" s="1"/>
  <c r="Q1778" i="1"/>
  <c r="N1778" i="1"/>
  <c r="M1778" i="1"/>
  <c r="P1778" i="1" s="1"/>
  <c r="R1778" i="1" s="1"/>
  <c r="L1778" i="1"/>
  <c r="I1778" i="1"/>
  <c r="H1778" i="1"/>
  <c r="G1778" i="1"/>
  <c r="F1778" i="1"/>
  <c r="E1778" i="1"/>
  <c r="D1778" i="1"/>
  <c r="C1778" i="1"/>
  <c r="B1778" i="1"/>
  <c r="A1778" i="1"/>
  <c r="Q1777" i="1"/>
  <c r="L1777" i="1"/>
  <c r="I1777" i="1"/>
  <c r="H1777" i="1"/>
  <c r="G1777" i="1"/>
  <c r="F1777" i="1"/>
  <c r="E1777" i="1"/>
  <c r="D1777" i="1"/>
  <c r="A1777" i="1"/>
  <c r="Q1776" i="1"/>
  <c r="N1776" i="1"/>
  <c r="L1776" i="1"/>
  <c r="I1776" i="1"/>
  <c r="H1776" i="1"/>
  <c r="G1776" i="1"/>
  <c r="F1776" i="1"/>
  <c r="E1776" i="1"/>
  <c r="D1776" i="1"/>
  <c r="B1776" i="1"/>
  <c r="A1776" i="1"/>
  <c r="N1775" i="1"/>
  <c r="M1775" i="1"/>
  <c r="P1775" i="1" s="1"/>
  <c r="L1775" i="1"/>
  <c r="I1775" i="1"/>
  <c r="H1775" i="1"/>
  <c r="G1775" i="1"/>
  <c r="F1775" i="1"/>
  <c r="E1775" i="1"/>
  <c r="D1775" i="1"/>
  <c r="C1775" i="1"/>
  <c r="A1775" i="1"/>
  <c r="Q1774" i="1"/>
  <c r="N1774" i="1"/>
  <c r="M1774" i="1"/>
  <c r="P1774" i="1" s="1"/>
  <c r="R1774" i="1" s="1"/>
  <c r="L1774" i="1"/>
  <c r="I1774" i="1"/>
  <c r="H1774" i="1"/>
  <c r="G1774" i="1"/>
  <c r="F1774" i="1"/>
  <c r="E1774" i="1"/>
  <c r="D1774" i="1"/>
  <c r="C1774" i="1"/>
  <c r="B1774" i="1"/>
  <c r="A1774" i="1"/>
  <c r="Q1773" i="1"/>
  <c r="L1773" i="1"/>
  <c r="I1773" i="1"/>
  <c r="H1773" i="1"/>
  <c r="G1773" i="1"/>
  <c r="F1773" i="1"/>
  <c r="E1773" i="1"/>
  <c r="D1773" i="1"/>
  <c r="A1773" i="1"/>
  <c r="N1773" i="1" s="1"/>
  <c r="L1772" i="1"/>
  <c r="I1772" i="1"/>
  <c r="H1772" i="1"/>
  <c r="G1772" i="1"/>
  <c r="F1772" i="1"/>
  <c r="E1772" i="1"/>
  <c r="D1772" i="1"/>
  <c r="A1772" i="1"/>
  <c r="N1771" i="1"/>
  <c r="P1771" i="1" s="1"/>
  <c r="M1771" i="1"/>
  <c r="L1771" i="1"/>
  <c r="I1771" i="1"/>
  <c r="H1771" i="1"/>
  <c r="G1771" i="1"/>
  <c r="F1771" i="1"/>
  <c r="E1771" i="1"/>
  <c r="D1771" i="1"/>
  <c r="C1771" i="1"/>
  <c r="A1771" i="1"/>
  <c r="Q1770" i="1"/>
  <c r="N1770" i="1"/>
  <c r="M1770" i="1"/>
  <c r="L1770" i="1"/>
  <c r="I1770" i="1"/>
  <c r="H1770" i="1"/>
  <c r="G1770" i="1"/>
  <c r="F1770" i="1"/>
  <c r="E1770" i="1"/>
  <c r="D1770" i="1"/>
  <c r="C1770" i="1"/>
  <c r="B1770" i="1"/>
  <c r="A1770" i="1"/>
  <c r="M1769" i="1"/>
  <c r="P1769" i="1" s="1"/>
  <c r="L1769" i="1"/>
  <c r="I1769" i="1"/>
  <c r="H1769" i="1"/>
  <c r="G1769" i="1"/>
  <c r="F1769" i="1"/>
  <c r="E1769" i="1"/>
  <c r="D1769" i="1"/>
  <c r="C1769" i="1"/>
  <c r="B1769" i="1"/>
  <c r="A1769" i="1"/>
  <c r="N1769" i="1" s="1"/>
  <c r="Q1768" i="1"/>
  <c r="N1768" i="1"/>
  <c r="L1768" i="1"/>
  <c r="I1768" i="1"/>
  <c r="H1768" i="1"/>
  <c r="G1768" i="1"/>
  <c r="F1768" i="1"/>
  <c r="E1768" i="1"/>
  <c r="D1768" i="1"/>
  <c r="B1768" i="1"/>
  <c r="A1768" i="1"/>
  <c r="L1767" i="1"/>
  <c r="I1767" i="1"/>
  <c r="H1767" i="1"/>
  <c r="G1767" i="1"/>
  <c r="F1767" i="1"/>
  <c r="E1767" i="1"/>
  <c r="D1767" i="1"/>
  <c r="A1767" i="1"/>
  <c r="Q1766" i="1"/>
  <c r="N1766" i="1"/>
  <c r="M1766" i="1"/>
  <c r="P1766" i="1" s="1"/>
  <c r="R1766" i="1" s="1"/>
  <c r="L1766" i="1"/>
  <c r="I1766" i="1"/>
  <c r="H1766" i="1"/>
  <c r="G1766" i="1"/>
  <c r="F1766" i="1"/>
  <c r="E1766" i="1"/>
  <c r="D1766" i="1"/>
  <c r="C1766" i="1"/>
  <c r="B1766" i="1"/>
  <c r="A1766" i="1"/>
  <c r="Q1765" i="1"/>
  <c r="M1765" i="1"/>
  <c r="L1765" i="1"/>
  <c r="I1765" i="1"/>
  <c r="H1765" i="1"/>
  <c r="G1765" i="1"/>
  <c r="F1765" i="1"/>
  <c r="E1765" i="1"/>
  <c r="D1765" i="1"/>
  <c r="C1765" i="1"/>
  <c r="A1765" i="1"/>
  <c r="L1764" i="1"/>
  <c r="I1764" i="1"/>
  <c r="H1764" i="1"/>
  <c r="G1764" i="1"/>
  <c r="F1764" i="1"/>
  <c r="E1764" i="1"/>
  <c r="D1764" i="1"/>
  <c r="A1764" i="1"/>
  <c r="Q1764" i="1" s="1"/>
  <c r="L1763" i="1"/>
  <c r="I1763" i="1"/>
  <c r="H1763" i="1"/>
  <c r="G1763" i="1"/>
  <c r="F1763" i="1"/>
  <c r="E1763" i="1"/>
  <c r="D1763" i="1"/>
  <c r="A1763" i="1"/>
  <c r="M1763" i="1" s="1"/>
  <c r="Q1762" i="1"/>
  <c r="N1762" i="1"/>
  <c r="M1762" i="1"/>
  <c r="P1762" i="1" s="1"/>
  <c r="R1762" i="1" s="1"/>
  <c r="L1762" i="1"/>
  <c r="I1762" i="1"/>
  <c r="H1762" i="1"/>
  <c r="G1762" i="1"/>
  <c r="F1762" i="1"/>
  <c r="E1762" i="1"/>
  <c r="D1762" i="1"/>
  <c r="C1762" i="1"/>
  <c r="B1762" i="1"/>
  <c r="A1762" i="1"/>
  <c r="Q1761" i="1"/>
  <c r="L1761" i="1"/>
  <c r="I1761" i="1"/>
  <c r="H1761" i="1"/>
  <c r="G1761" i="1"/>
  <c r="F1761" i="1"/>
  <c r="E1761" i="1"/>
  <c r="D1761" i="1"/>
  <c r="B1761" i="1"/>
  <c r="A1761" i="1"/>
  <c r="Q1760" i="1"/>
  <c r="N1760" i="1"/>
  <c r="L1760" i="1"/>
  <c r="I1760" i="1"/>
  <c r="H1760" i="1"/>
  <c r="G1760" i="1"/>
  <c r="F1760" i="1"/>
  <c r="E1760" i="1"/>
  <c r="D1760" i="1"/>
  <c r="B1760" i="1"/>
  <c r="A1760" i="1"/>
  <c r="N1759" i="1"/>
  <c r="M1759" i="1"/>
  <c r="P1759" i="1" s="1"/>
  <c r="L1759" i="1"/>
  <c r="I1759" i="1"/>
  <c r="H1759" i="1"/>
  <c r="G1759" i="1"/>
  <c r="F1759" i="1"/>
  <c r="E1759" i="1"/>
  <c r="D1759" i="1"/>
  <c r="C1759" i="1"/>
  <c r="A1759" i="1"/>
  <c r="Q1758" i="1"/>
  <c r="N1758" i="1"/>
  <c r="M1758" i="1"/>
  <c r="P1758" i="1" s="1"/>
  <c r="R1758" i="1" s="1"/>
  <c r="L1758" i="1"/>
  <c r="I1758" i="1"/>
  <c r="H1758" i="1"/>
  <c r="G1758" i="1"/>
  <c r="F1758" i="1"/>
  <c r="E1758" i="1"/>
  <c r="D1758" i="1"/>
  <c r="C1758" i="1"/>
  <c r="B1758" i="1"/>
  <c r="A1758" i="1"/>
  <c r="Q1757" i="1"/>
  <c r="L1757" i="1"/>
  <c r="I1757" i="1"/>
  <c r="H1757" i="1"/>
  <c r="G1757" i="1"/>
  <c r="F1757" i="1"/>
  <c r="E1757" i="1"/>
  <c r="D1757" i="1"/>
  <c r="A1757" i="1"/>
  <c r="N1757" i="1" s="1"/>
  <c r="N1756" i="1"/>
  <c r="L1756" i="1"/>
  <c r="I1756" i="1"/>
  <c r="H1756" i="1"/>
  <c r="G1756" i="1"/>
  <c r="F1756" i="1"/>
  <c r="E1756" i="1"/>
  <c r="D1756" i="1"/>
  <c r="B1756" i="1"/>
  <c r="A1756" i="1"/>
  <c r="N1755" i="1"/>
  <c r="P1755" i="1" s="1"/>
  <c r="M1755" i="1"/>
  <c r="L1755" i="1"/>
  <c r="I1755" i="1"/>
  <c r="H1755" i="1"/>
  <c r="G1755" i="1"/>
  <c r="F1755" i="1"/>
  <c r="E1755" i="1"/>
  <c r="D1755" i="1"/>
  <c r="C1755" i="1"/>
  <c r="A1755" i="1"/>
  <c r="Q1754" i="1"/>
  <c r="N1754" i="1"/>
  <c r="M1754" i="1"/>
  <c r="L1754" i="1"/>
  <c r="I1754" i="1"/>
  <c r="H1754" i="1"/>
  <c r="G1754" i="1"/>
  <c r="F1754" i="1"/>
  <c r="E1754" i="1"/>
  <c r="D1754" i="1"/>
  <c r="C1754" i="1"/>
  <c r="B1754" i="1"/>
  <c r="A1754" i="1"/>
  <c r="M1753" i="1"/>
  <c r="P1753" i="1" s="1"/>
  <c r="L1753" i="1"/>
  <c r="I1753" i="1"/>
  <c r="H1753" i="1"/>
  <c r="G1753" i="1"/>
  <c r="F1753" i="1"/>
  <c r="E1753" i="1"/>
  <c r="D1753" i="1"/>
  <c r="C1753" i="1"/>
  <c r="B1753" i="1"/>
  <c r="A1753" i="1"/>
  <c r="N1753" i="1" s="1"/>
  <c r="Q1752" i="1"/>
  <c r="N1752" i="1"/>
  <c r="L1752" i="1"/>
  <c r="I1752" i="1"/>
  <c r="H1752" i="1"/>
  <c r="G1752" i="1"/>
  <c r="F1752" i="1"/>
  <c r="E1752" i="1"/>
  <c r="D1752" i="1"/>
  <c r="B1752" i="1"/>
  <c r="A1752" i="1"/>
  <c r="L1751" i="1"/>
  <c r="I1751" i="1"/>
  <c r="H1751" i="1"/>
  <c r="G1751" i="1"/>
  <c r="F1751" i="1"/>
  <c r="E1751" i="1"/>
  <c r="D1751" i="1"/>
  <c r="A1751" i="1"/>
  <c r="Q1750" i="1"/>
  <c r="N1750" i="1"/>
  <c r="M1750" i="1"/>
  <c r="P1750" i="1" s="1"/>
  <c r="R1750" i="1" s="1"/>
  <c r="L1750" i="1"/>
  <c r="I1750" i="1"/>
  <c r="H1750" i="1"/>
  <c r="G1750" i="1"/>
  <c r="F1750" i="1"/>
  <c r="E1750" i="1"/>
  <c r="D1750" i="1"/>
  <c r="C1750" i="1"/>
  <c r="B1750" i="1"/>
  <c r="A1750" i="1"/>
  <c r="Q1749" i="1"/>
  <c r="M1749" i="1"/>
  <c r="L1749" i="1"/>
  <c r="I1749" i="1"/>
  <c r="H1749" i="1"/>
  <c r="G1749" i="1"/>
  <c r="F1749" i="1"/>
  <c r="E1749" i="1"/>
  <c r="D1749" i="1"/>
  <c r="C1749" i="1"/>
  <c r="A1749" i="1"/>
  <c r="L1748" i="1"/>
  <c r="I1748" i="1"/>
  <c r="H1748" i="1"/>
  <c r="G1748" i="1"/>
  <c r="F1748" i="1"/>
  <c r="E1748" i="1"/>
  <c r="D1748" i="1"/>
  <c r="A1748" i="1"/>
  <c r="Q1748" i="1" s="1"/>
  <c r="L1747" i="1"/>
  <c r="I1747" i="1"/>
  <c r="H1747" i="1"/>
  <c r="G1747" i="1"/>
  <c r="F1747" i="1"/>
  <c r="E1747" i="1"/>
  <c r="D1747" i="1"/>
  <c r="A1747" i="1"/>
  <c r="M1747" i="1" s="1"/>
  <c r="Q1746" i="1"/>
  <c r="N1746" i="1"/>
  <c r="M1746" i="1"/>
  <c r="P1746" i="1" s="1"/>
  <c r="R1746" i="1" s="1"/>
  <c r="L1746" i="1"/>
  <c r="I1746" i="1"/>
  <c r="H1746" i="1"/>
  <c r="G1746" i="1"/>
  <c r="F1746" i="1"/>
  <c r="E1746" i="1"/>
  <c r="D1746" i="1"/>
  <c r="C1746" i="1"/>
  <c r="B1746" i="1"/>
  <c r="A1746" i="1"/>
  <c r="Q1745" i="1"/>
  <c r="L1745" i="1"/>
  <c r="I1745" i="1"/>
  <c r="H1745" i="1"/>
  <c r="G1745" i="1"/>
  <c r="F1745" i="1"/>
  <c r="E1745" i="1"/>
  <c r="D1745" i="1"/>
  <c r="B1745" i="1"/>
  <c r="A1745" i="1"/>
  <c r="Q1744" i="1"/>
  <c r="N1744" i="1"/>
  <c r="L1744" i="1"/>
  <c r="I1744" i="1"/>
  <c r="H1744" i="1"/>
  <c r="G1744" i="1"/>
  <c r="F1744" i="1"/>
  <c r="E1744" i="1"/>
  <c r="D1744" i="1"/>
  <c r="B1744" i="1"/>
  <c r="A1744" i="1"/>
  <c r="N1743" i="1"/>
  <c r="M1743" i="1"/>
  <c r="P1743" i="1" s="1"/>
  <c r="L1743" i="1"/>
  <c r="I1743" i="1"/>
  <c r="H1743" i="1"/>
  <c r="G1743" i="1"/>
  <c r="F1743" i="1"/>
  <c r="E1743" i="1"/>
  <c r="D1743" i="1"/>
  <c r="C1743" i="1"/>
  <c r="A1743" i="1"/>
  <c r="Q1742" i="1"/>
  <c r="N1742" i="1"/>
  <c r="M1742" i="1"/>
  <c r="P1742" i="1" s="1"/>
  <c r="R1742" i="1" s="1"/>
  <c r="L1742" i="1"/>
  <c r="I1742" i="1"/>
  <c r="H1742" i="1"/>
  <c r="G1742" i="1"/>
  <c r="F1742" i="1"/>
  <c r="E1742" i="1"/>
  <c r="D1742" i="1"/>
  <c r="C1742" i="1"/>
  <c r="B1742" i="1"/>
  <c r="A1742" i="1"/>
  <c r="Q1741" i="1"/>
  <c r="L1741" i="1"/>
  <c r="I1741" i="1"/>
  <c r="H1741" i="1"/>
  <c r="G1741" i="1"/>
  <c r="F1741" i="1"/>
  <c r="E1741" i="1"/>
  <c r="D1741" i="1"/>
  <c r="A1741" i="1"/>
  <c r="N1741" i="1" s="1"/>
  <c r="N1740" i="1"/>
  <c r="L1740" i="1"/>
  <c r="I1740" i="1"/>
  <c r="H1740" i="1"/>
  <c r="G1740" i="1"/>
  <c r="F1740" i="1"/>
  <c r="E1740" i="1"/>
  <c r="D1740" i="1"/>
  <c r="B1740" i="1"/>
  <c r="A1740" i="1"/>
  <c r="N1739" i="1"/>
  <c r="P1739" i="1" s="1"/>
  <c r="M1739" i="1"/>
  <c r="L1739" i="1"/>
  <c r="I1739" i="1"/>
  <c r="H1739" i="1"/>
  <c r="G1739" i="1"/>
  <c r="F1739" i="1"/>
  <c r="E1739" i="1"/>
  <c r="D1739" i="1"/>
  <c r="C1739" i="1"/>
  <c r="A1739" i="1"/>
  <c r="Q1738" i="1"/>
  <c r="N1738" i="1"/>
  <c r="M1738" i="1"/>
  <c r="L1738" i="1"/>
  <c r="I1738" i="1"/>
  <c r="H1738" i="1"/>
  <c r="G1738" i="1"/>
  <c r="F1738" i="1"/>
  <c r="E1738" i="1"/>
  <c r="D1738" i="1"/>
  <c r="C1738" i="1"/>
  <c r="B1738" i="1"/>
  <c r="A1738" i="1"/>
  <c r="M1737" i="1"/>
  <c r="P1737" i="1" s="1"/>
  <c r="L1737" i="1"/>
  <c r="I1737" i="1"/>
  <c r="H1737" i="1"/>
  <c r="G1737" i="1"/>
  <c r="F1737" i="1"/>
  <c r="E1737" i="1"/>
  <c r="D1737" i="1"/>
  <c r="C1737" i="1"/>
  <c r="B1737" i="1"/>
  <c r="A1737" i="1"/>
  <c r="N1737" i="1" s="1"/>
  <c r="Q1736" i="1"/>
  <c r="N1736" i="1"/>
  <c r="L1736" i="1"/>
  <c r="I1736" i="1"/>
  <c r="H1736" i="1"/>
  <c r="G1736" i="1"/>
  <c r="F1736" i="1"/>
  <c r="E1736" i="1"/>
  <c r="D1736" i="1"/>
  <c r="B1736" i="1"/>
  <c r="A1736" i="1"/>
  <c r="L1735" i="1"/>
  <c r="I1735" i="1"/>
  <c r="H1735" i="1"/>
  <c r="G1735" i="1"/>
  <c r="F1735" i="1"/>
  <c r="E1735" i="1"/>
  <c r="D1735" i="1"/>
  <c r="A1735" i="1"/>
  <c r="Q1734" i="1"/>
  <c r="N1734" i="1"/>
  <c r="M1734" i="1"/>
  <c r="P1734" i="1" s="1"/>
  <c r="R1734" i="1" s="1"/>
  <c r="L1734" i="1"/>
  <c r="I1734" i="1"/>
  <c r="H1734" i="1"/>
  <c r="G1734" i="1"/>
  <c r="F1734" i="1"/>
  <c r="E1734" i="1"/>
  <c r="D1734" i="1"/>
  <c r="C1734" i="1"/>
  <c r="B1734" i="1"/>
  <c r="A1734" i="1"/>
  <c r="Q1733" i="1"/>
  <c r="M1733" i="1"/>
  <c r="L1733" i="1"/>
  <c r="I1733" i="1"/>
  <c r="H1733" i="1"/>
  <c r="G1733" i="1"/>
  <c r="F1733" i="1"/>
  <c r="E1733" i="1"/>
  <c r="D1733" i="1"/>
  <c r="C1733" i="1"/>
  <c r="A1733" i="1"/>
  <c r="L1732" i="1"/>
  <c r="I1732" i="1"/>
  <c r="H1732" i="1"/>
  <c r="G1732" i="1"/>
  <c r="F1732" i="1"/>
  <c r="E1732" i="1"/>
  <c r="D1732" i="1"/>
  <c r="A1732" i="1"/>
  <c r="Q1732" i="1" s="1"/>
  <c r="L1731" i="1"/>
  <c r="I1731" i="1"/>
  <c r="H1731" i="1"/>
  <c r="G1731" i="1"/>
  <c r="F1731" i="1"/>
  <c r="E1731" i="1"/>
  <c r="D1731" i="1"/>
  <c r="A1731" i="1"/>
  <c r="M1731" i="1" s="1"/>
  <c r="Q1730" i="1"/>
  <c r="N1730" i="1"/>
  <c r="M1730" i="1"/>
  <c r="P1730" i="1" s="1"/>
  <c r="R1730" i="1" s="1"/>
  <c r="L1730" i="1"/>
  <c r="I1730" i="1"/>
  <c r="H1730" i="1"/>
  <c r="G1730" i="1"/>
  <c r="F1730" i="1"/>
  <c r="E1730" i="1"/>
  <c r="D1730" i="1"/>
  <c r="C1730" i="1"/>
  <c r="B1730" i="1"/>
  <c r="A1730" i="1"/>
  <c r="Q1729" i="1"/>
  <c r="L1729" i="1"/>
  <c r="I1729" i="1"/>
  <c r="H1729" i="1"/>
  <c r="G1729" i="1"/>
  <c r="F1729" i="1"/>
  <c r="E1729" i="1"/>
  <c r="D1729" i="1"/>
  <c r="B1729" i="1"/>
  <c r="A1729" i="1"/>
  <c r="Q1728" i="1"/>
  <c r="N1728" i="1"/>
  <c r="L1728" i="1"/>
  <c r="I1728" i="1"/>
  <c r="H1728" i="1"/>
  <c r="G1728" i="1"/>
  <c r="F1728" i="1"/>
  <c r="E1728" i="1"/>
  <c r="D1728" i="1"/>
  <c r="B1728" i="1"/>
  <c r="A1728" i="1"/>
  <c r="N1727" i="1"/>
  <c r="M1727" i="1"/>
  <c r="P1727" i="1" s="1"/>
  <c r="L1727" i="1"/>
  <c r="I1727" i="1"/>
  <c r="H1727" i="1"/>
  <c r="G1727" i="1"/>
  <c r="F1727" i="1"/>
  <c r="E1727" i="1"/>
  <c r="D1727" i="1"/>
  <c r="C1727" i="1"/>
  <c r="A1727" i="1"/>
  <c r="Q1726" i="1"/>
  <c r="N1726" i="1"/>
  <c r="M1726" i="1"/>
  <c r="P1726" i="1" s="1"/>
  <c r="R1726" i="1" s="1"/>
  <c r="L1726" i="1"/>
  <c r="I1726" i="1"/>
  <c r="H1726" i="1"/>
  <c r="G1726" i="1"/>
  <c r="F1726" i="1"/>
  <c r="E1726" i="1"/>
  <c r="D1726" i="1"/>
  <c r="C1726" i="1"/>
  <c r="B1726" i="1"/>
  <c r="A1726" i="1"/>
  <c r="Q1725" i="1"/>
  <c r="L1725" i="1"/>
  <c r="I1725" i="1"/>
  <c r="H1725" i="1"/>
  <c r="G1725" i="1"/>
  <c r="F1725" i="1"/>
  <c r="E1725" i="1"/>
  <c r="D1725" i="1"/>
  <c r="A1725" i="1"/>
  <c r="N1725" i="1" s="1"/>
  <c r="N1724" i="1"/>
  <c r="L1724" i="1"/>
  <c r="I1724" i="1"/>
  <c r="H1724" i="1"/>
  <c r="G1724" i="1"/>
  <c r="F1724" i="1"/>
  <c r="E1724" i="1"/>
  <c r="D1724" i="1"/>
  <c r="B1724" i="1"/>
  <c r="A1724" i="1"/>
  <c r="N1723" i="1"/>
  <c r="P1723" i="1" s="1"/>
  <c r="M1723" i="1"/>
  <c r="L1723" i="1"/>
  <c r="I1723" i="1"/>
  <c r="H1723" i="1"/>
  <c r="G1723" i="1"/>
  <c r="F1723" i="1"/>
  <c r="E1723" i="1"/>
  <c r="D1723" i="1"/>
  <c r="C1723" i="1"/>
  <c r="A1723" i="1"/>
  <c r="Q1722" i="1"/>
  <c r="N1722" i="1"/>
  <c r="M1722" i="1"/>
  <c r="L1722" i="1"/>
  <c r="I1722" i="1"/>
  <c r="H1722" i="1"/>
  <c r="G1722" i="1"/>
  <c r="F1722" i="1"/>
  <c r="E1722" i="1"/>
  <c r="D1722" i="1"/>
  <c r="C1722" i="1"/>
  <c r="B1722" i="1"/>
  <c r="A1722" i="1"/>
  <c r="M1721" i="1"/>
  <c r="P1721" i="1" s="1"/>
  <c r="L1721" i="1"/>
  <c r="I1721" i="1"/>
  <c r="H1721" i="1"/>
  <c r="G1721" i="1"/>
  <c r="F1721" i="1"/>
  <c r="E1721" i="1"/>
  <c r="D1721" i="1"/>
  <c r="C1721" i="1"/>
  <c r="B1721" i="1"/>
  <c r="A1721" i="1"/>
  <c r="N1721" i="1" s="1"/>
  <c r="Q1720" i="1"/>
  <c r="N1720" i="1"/>
  <c r="L1720" i="1"/>
  <c r="I1720" i="1"/>
  <c r="H1720" i="1"/>
  <c r="G1720" i="1"/>
  <c r="F1720" i="1"/>
  <c r="E1720" i="1"/>
  <c r="D1720" i="1"/>
  <c r="B1720" i="1"/>
  <c r="A1720" i="1"/>
  <c r="L1719" i="1"/>
  <c r="I1719" i="1"/>
  <c r="H1719" i="1"/>
  <c r="G1719" i="1"/>
  <c r="F1719" i="1"/>
  <c r="E1719" i="1"/>
  <c r="D1719" i="1"/>
  <c r="A1719" i="1"/>
  <c r="Q1718" i="1"/>
  <c r="N1718" i="1"/>
  <c r="M1718" i="1"/>
  <c r="P1718" i="1" s="1"/>
  <c r="R1718" i="1" s="1"/>
  <c r="L1718" i="1"/>
  <c r="I1718" i="1"/>
  <c r="H1718" i="1"/>
  <c r="G1718" i="1"/>
  <c r="F1718" i="1"/>
  <c r="E1718" i="1"/>
  <c r="D1718" i="1"/>
  <c r="C1718" i="1"/>
  <c r="B1718" i="1"/>
  <c r="A1718" i="1"/>
  <c r="Q1717" i="1"/>
  <c r="M1717" i="1"/>
  <c r="L1717" i="1"/>
  <c r="I1717" i="1"/>
  <c r="H1717" i="1"/>
  <c r="G1717" i="1"/>
  <c r="F1717" i="1"/>
  <c r="E1717" i="1"/>
  <c r="D1717" i="1"/>
  <c r="C1717" i="1"/>
  <c r="A1717" i="1"/>
  <c r="L1716" i="1"/>
  <c r="I1716" i="1"/>
  <c r="H1716" i="1"/>
  <c r="G1716" i="1"/>
  <c r="F1716" i="1"/>
  <c r="E1716" i="1"/>
  <c r="D1716" i="1"/>
  <c r="A1716" i="1"/>
  <c r="Q1716" i="1" s="1"/>
  <c r="L1715" i="1"/>
  <c r="I1715" i="1"/>
  <c r="H1715" i="1"/>
  <c r="G1715" i="1"/>
  <c r="F1715" i="1"/>
  <c r="E1715" i="1"/>
  <c r="D1715" i="1"/>
  <c r="A1715" i="1"/>
  <c r="M1715" i="1" s="1"/>
  <c r="Q1714" i="1"/>
  <c r="N1714" i="1"/>
  <c r="M1714" i="1"/>
  <c r="P1714" i="1" s="1"/>
  <c r="R1714" i="1" s="1"/>
  <c r="L1714" i="1"/>
  <c r="I1714" i="1"/>
  <c r="H1714" i="1"/>
  <c r="G1714" i="1"/>
  <c r="F1714" i="1"/>
  <c r="E1714" i="1"/>
  <c r="D1714" i="1"/>
  <c r="C1714" i="1"/>
  <c r="B1714" i="1"/>
  <c r="A1714" i="1"/>
  <c r="Q1713" i="1"/>
  <c r="L1713" i="1"/>
  <c r="I1713" i="1"/>
  <c r="H1713" i="1"/>
  <c r="G1713" i="1"/>
  <c r="F1713" i="1"/>
  <c r="E1713" i="1"/>
  <c r="D1713" i="1"/>
  <c r="B1713" i="1"/>
  <c r="A1713" i="1"/>
  <c r="Q1712" i="1"/>
  <c r="N1712" i="1"/>
  <c r="L1712" i="1"/>
  <c r="I1712" i="1"/>
  <c r="H1712" i="1"/>
  <c r="G1712" i="1"/>
  <c r="F1712" i="1"/>
  <c r="E1712" i="1"/>
  <c r="D1712" i="1"/>
  <c r="B1712" i="1"/>
  <c r="A1712" i="1"/>
  <c r="N1711" i="1"/>
  <c r="M1711" i="1"/>
  <c r="P1711" i="1" s="1"/>
  <c r="L1711" i="1"/>
  <c r="I1711" i="1"/>
  <c r="H1711" i="1"/>
  <c r="G1711" i="1"/>
  <c r="F1711" i="1"/>
  <c r="E1711" i="1"/>
  <c r="D1711" i="1"/>
  <c r="C1711" i="1"/>
  <c r="A1711" i="1"/>
  <c r="Q1710" i="1"/>
  <c r="N1710" i="1"/>
  <c r="M1710" i="1"/>
  <c r="P1710" i="1" s="1"/>
  <c r="R1710" i="1" s="1"/>
  <c r="L1710" i="1"/>
  <c r="I1710" i="1"/>
  <c r="H1710" i="1"/>
  <c r="G1710" i="1"/>
  <c r="F1710" i="1"/>
  <c r="E1710" i="1"/>
  <c r="D1710" i="1"/>
  <c r="C1710" i="1"/>
  <c r="B1710" i="1"/>
  <c r="A1710" i="1"/>
  <c r="Q1709" i="1"/>
  <c r="L1709" i="1"/>
  <c r="I1709" i="1"/>
  <c r="H1709" i="1"/>
  <c r="G1709" i="1"/>
  <c r="F1709" i="1"/>
  <c r="E1709" i="1"/>
  <c r="D1709" i="1"/>
  <c r="A1709" i="1"/>
  <c r="N1709" i="1" s="1"/>
  <c r="N1708" i="1"/>
  <c r="L1708" i="1"/>
  <c r="I1708" i="1"/>
  <c r="H1708" i="1"/>
  <c r="G1708" i="1"/>
  <c r="F1708" i="1"/>
  <c r="E1708" i="1"/>
  <c r="D1708" i="1"/>
  <c r="B1708" i="1"/>
  <c r="A1708" i="1"/>
  <c r="N1707" i="1"/>
  <c r="P1707" i="1" s="1"/>
  <c r="M1707" i="1"/>
  <c r="L1707" i="1"/>
  <c r="I1707" i="1"/>
  <c r="H1707" i="1"/>
  <c r="G1707" i="1"/>
  <c r="F1707" i="1"/>
  <c r="E1707" i="1"/>
  <c r="D1707" i="1"/>
  <c r="C1707" i="1"/>
  <c r="A1707" i="1"/>
  <c r="Q1706" i="1"/>
  <c r="N1706" i="1"/>
  <c r="M1706" i="1"/>
  <c r="L1706" i="1"/>
  <c r="I1706" i="1"/>
  <c r="H1706" i="1"/>
  <c r="G1706" i="1"/>
  <c r="F1706" i="1"/>
  <c r="E1706" i="1"/>
  <c r="D1706" i="1"/>
  <c r="C1706" i="1"/>
  <c r="B1706" i="1"/>
  <c r="A1706" i="1"/>
  <c r="M1705" i="1"/>
  <c r="P1705" i="1" s="1"/>
  <c r="L1705" i="1"/>
  <c r="I1705" i="1"/>
  <c r="H1705" i="1"/>
  <c r="G1705" i="1"/>
  <c r="F1705" i="1"/>
  <c r="E1705" i="1"/>
  <c r="D1705" i="1"/>
  <c r="C1705" i="1"/>
  <c r="B1705" i="1"/>
  <c r="A1705" i="1"/>
  <c r="N1705" i="1" s="1"/>
  <c r="Q1704" i="1"/>
  <c r="N1704" i="1"/>
  <c r="L1704" i="1"/>
  <c r="I1704" i="1"/>
  <c r="H1704" i="1"/>
  <c r="G1704" i="1"/>
  <c r="F1704" i="1"/>
  <c r="E1704" i="1"/>
  <c r="D1704" i="1"/>
  <c r="B1704" i="1"/>
  <c r="A1704" i="1"/>
  <c r="L1703" i="1"/>
  <c r="I1703" i="1"/>
  <c r="H1703" i="1"/>
  <c r="G1703" i="1"/>
  <c r="F1703" i="1"/>
  <c r="E1703" i="1"/>
  <c r="D1703" i="1"/>
  <c r="A1703" i="1"/>
  <c r="Q1702" i="1"/>
  <c r="N1702" i="1"/>
  <c r="M1702" i="1"/>
  <c r="P1702" i="1" s="1"/>
  <c r="R1702" i="1" s="1"/>
  <c r="L1702" i="1"/>
  <c r="I1702" i="1"/>
  <c r="H1702" i="1"/>
  <c r="G1702" i="1"/>
  <c r="F1702" i="1"/>
  <c r="E1702" i="1"/>
  <c r="D1702" i="1"/>
  <c r="C1702" i="1"/>
  <c r="B1702" i="1"/>
  <c r="A1702" i="1"/>
  <c r="Q1701" i="1"/>
  <c r="M1701" i="1"/>
  <c r="L1701" i="1"/>
  <c r="I1701" i="1"/>
  <c r="H1701" i="1"/>
  <c r="G1701" i="1"/>
  <c r="F1701" i="1"/>
  <c r="E1701" i="1"/>
  <c r="D1701" i="1"/>
  <c r="C1701" i="1"/>
  <c r="A1701" i="1"/>
  <c r="L1700" i="1"/>
  <c r="I1700" i="1"/>
  <c r="H1700" i="1"/>
  <c r="G1700" i="1"/>
  <c r="F1700" i="1"/>
  <c r="E1700" i="1"/>
  <c r="D1700" i="1"/>
  <c r="A1700" i="1"/>
  <c r="Q1700" i="1" s="1"/>
  <c r="L1699" i="1"/>
  <c r="I1699" i="1"/>
  <c r="H1699" i="1"/>
  <c r="G1699" i="1"/>
  <c r="F1699" i="1"/>
  <c r="E1699" i="1"/>
  <c r="D1699" i="1"/>
  <c r="A1699" i="1"/>
  <c r="M1699" i="1" s="1"/>
  <c r="Q1698" i="1"/>
  <c r="N1698" i="1"/>
  <c r="M1698" i="1"/>
  <c r="P1698" i="1" s="1"/>
  <c r="R1698" i="1" s="1"/>
  <c r="L1698" i="1"/>
  <c r="I1698" i="1"/>
  <c r="H1698" i="1"/>
  <c r="G1698" i="1"/>
  <c r="F1698" i="1"/>
  <c r="E1698" i="1"/>
  <c r="D1698" i="1"/>
  <c r="C1698" i="1"/>
  <c r="B1698" i="1"/>
  <c r="A1698" i="1"/>
  <c r="Q1697" i="1"/>
  <c r="L1697" i="1"/>
  <c r="I1697" i="1"/>
  <c r="H1697" i="1"/>
  <c r="G1697" i="1"/>
  <c r="F1697" i="1"/>
  <c r="E1697" i="1"/>
  <c r="D1697" i="1"/>
  <c r="B1697" i="1"/>
  <c r="A1697" i="1"/>
  <c r="Q1696" i="1"/>
  <c r="N1696" i="1"/>
  <c r="L1696" i="1"/>
  <c r="I1696" i="1"/>
  <c r="H1696" i="1"/>
  <c r="G1696" i="1"/>
  <c r="F1696" i="1"/>
  <c r="E1696" i="1"/>
  <c r="D1696" i="1"/>
  <c r="B1696" i="1"/>
  <c r="A1696" i="1"/>
  <c r="N1695" i="1"/>
  <c r="M1695" i="1"/>
  <c r="P1695" i="1" s="1"/>
  <c r="L1695" i="1"/>
  <c r="I1695" i="1"/>
  <c r="H1695" i="1"/>
  <c r="G1695" i="1"/>
  <c r="F1695" i="1"/>
  <c r="E1695" i="1"/>
  <c r="D1695" i="1"/>
  <c r="C1695" i="1"/>
  <c r="A1695" i="1"/>
  <c r="Q1694" i="1"/>
  <c r="N1694" i="1"/>
  <c r="M1694" i="1"/>
  <c r="P1694" i="1" s="1"/>
  <c r="R1694" i="1" s="1"/>
  <c r="L1694" i="1"/>
  <c r="I1694" i="1"/>
  <c r="H1694" i="1"/>
  <c r="G1694" i="1"/>
  <c r="F1694" i="1"/>
  <c r="E1694" i="1"/>
  <c r="D1694" i="1"/>
  <c r="C1694" i="1"/>
  <c r="B1694" i="1"/>
  <c r="A1694" i="1"/>
  <c r="Q1693" i="1"/>
  <c r="L1693" i="1"/>
  <c r="I1693" i="1"/>
  <c r="H1693" i="1"/>
  <c r="G1693" i="1"/>
  <c r="F1693" i="1"/>
  <c r="E1693" i="1"/>
  <c r="D1693" i="1"/>
  <c r="A1693" i="1"/>
  <c r="N1693" i="1" s="1"/>
  <c r="N1692" i="1"/>
  <c r="L1692" i="1"/>
  <c r="I1692" i="1"/>
  <c r="H1692" i="1"/>
  <c r="G1692" i="1"/>
  <c r="F1692" i="1"/>
  <c r="E1692" i="1"/>
  <c r="D1692" i="1"/>
  <c r="B1692" i="1"/>
  <c r="A1692" i="1"/>
  <c r="N1691" i="1"/>
  <c r="P1691" i="1" s="1"/>
  <c r="M1691" i="1"/>
  <c r="L1691" i="1"/>
  <c r="I1691" i="1"/>
  <c r="H1691" i="1"/>
  <c r="G1691" i="1"/>
  <c r="F1691" i="1"/>
  <c r="E1691" i="1"/>
  <c r="D1691" i="1"/>
  <c r="C1691" i="1"/>
  <c r="A1691" i="1"/>
  <c r="Q1690" i="1"/>
  <c r="N1690" i="1"/>
  <c r="M1690" i="1"/>
  <c r="L1690" i="1"/>
  <c r="I1690" i="1"/>
  <c r="H1690" i="1"/>
  <c r="G1690" i="1"/>
  <c r="F1690" i="1"/>
  <c r="E1690" i="1"/>
  <c r="D1690" i="1"/>
  <c r="C1690" i="1"/>
  <c r="B1690" i="1"/>
  <c r="A1690" i="1"/>
  <c r="M1689" i="1"/>
  <c r="P1689" i="1" s="1"/>
  <c r="L1689" i="1"/>
  <c r="I1689" i="1"/>
  <c r="H1689" i="1"/>
  <c r="G1689" i="1"/>
  <c r="F1689" i="1"/>
  <c r="E1689" i="1"/>
  <c r="D1689" i="1"/>
  <c r="C1689" i="1"/>
  <c r="B1689" i="1"/>
  <c r="A1689" i="1"/>
  <c r="N1689" i="1" s="1"/>
  <c r="Q1688" i="1"/>
  <c r="N1688" i="1"/>
  <c r="L1688" i="1"/>
  <c r="I1688" i="1"/>
  <c r="H1688" i="1"/>
  <c r="G1688" i="1"/>
  <c r="F1688" i="1"/>
  <c r="E1688" i="1"/>
  <c r="D1688" i="1"/>
  <c r="B1688" i="1"/>
  <c r="A1688" i="1"/>
  <c r="L1687" i="1"/>
  <c r="I1687" i="1"/>
  <c r="H1687" i="1"/>
  <c r="G1687" i="1"/>
  <c r="F1687" i="1"/>
  <c r="E1687" i="1"/>
  <c r="D1687" i="1"/>
  <c r="A1687" i="1"/>
  <c r="Q1686" i="1"/>
  <c r="N1686" i="1"/>
  <c r="M1686" i="1"/>
  <c r="P1686" i="1" s="1"/>
  <c r="R1686" i="1" s="1"/>
  <c r="L1686" i="1"/>
  <c r="I1686" i="1"/>
  <c r="H1686" i="1"/>
  <c r="G1686" i="1"/>
  <c r="F1686" i="1"/>
  <c r="E1686" i="1"/>
  <c r="D1686" i="1"/>
  <c r="C1686" i="1"/>
  <c r="B1686" i="1"/>
  <c r="A1686" i="1"/>
  <c r="Q1685" i="1"/>
  <c r="M1685" i="1"/>
  <c r="L1685" i="1"/>
  <c r="I1685" i="1"/>
  <c r="H1685" i="1"/>
  <c r="G1685" i="1"/>
  <c r="F1685" i="1"/>
  <c r="E1685" i="1"/>
  <c r="D1685" i="1"/>
  <c r="C1685" i="1"/>
  <c r="A1685" i="1"/>
  <c r="L1684" i="1"/>
  <c r="I1684" i="1"/>
  <c r="H1684" i="1"/>
  <c r="G1684" i="1"/>
  <c r="F1684" i="1"/>
  <c r="E1684" i="1"/>
  <c r="D1684" i="1"/>
  <c r="A1684" i="1"/>
  <c r="Q1684" i="1" s="1"/>
  <c r="L1683" i="1"/>
  <c r="I1683" i="1"/>
  <c r="H1683" i="1"/>
  <c r="G1683" i="1"/>
  <c r="F1683" i="1"/>
  <c r="E1683" i="1"/>
  <c r="D1683" i="1"/>
  <c r="A1683" i="1"/>
  <c r="M1683" i="1" s="1"/>
  <c r="Q1682" i="1"/>
  <c r="N1682" i="1"/>
  <c r="M1682" i="1"/>
  <c r="P1682" i="1" s="1"/>
  <c r="R1682" i="1" s="1"/>
  <c r="L1682" i="1"/>
  <c r="I1682" i="1"/>
  <c r="H1682" i="1"/>
  <c r="G1682" i="1"/>
  <c r="F1682" i="1"/>
  <c r="E1682" i="1"/>
  <c r="D1682" i="1"/>
  <c r="C1682" i="1"/>
  <c r="B1682" i="1"/>
  <c r="A1682" i="1"/>
  <c r="Q1681" i="1"/>
  <c r="L1681" i="1"/>
  <c r="I1681" i="1"/>
  <c r="H1681" i="1"/>
  <c r="G1681" i="1"/>
  <c r="F1681" i="1"/>
  <c r="E1681" i="1"/>
  <c r="D1681" i="1"/>
  <c r="B1681" i="1"/>
  <c r="A1681" i="1"/>
  <c r="Q1680" i="1"/>
  <c r="N1680" i="1"/>
  <c r="L1680" i="1"/>
  <c r="I1680" i="1"/>
  <c r="H1680" i="1"/>
  <c r="G1680" i="1"/>
  <c r="F1680" i="1"/>
  <c r="E1680" i="1"/>
  <c r="D1680" i="1"/>
  <c r="B1680" i="1"/>
  <c r="A1680" i="1"/>
  <c r="N1679" i="1"/>
  <c r="M1679" i="1"/>
  <c r="P1679" i="1" s="1"/>
  <c r="L1679" i="1"/>
  <c r="I1679" i="1"/>
  <c r="H1679" i="1"/>
  <c r="G1679" i="1"/>
  <c r="F1679" i="1"/>
  <c r="E1679" i="1"/>
  <c r="D1679" i="1"/>
  <c r="C1679" i="1"/>
  <c r="A1679" i="1"/>
  <c r="Q1678" i="1"/>
  <c r="N1678" i="1"/>
  <c r="M1678" i="1"/>
  <c r="P1678" i="1" s="1"/>
  <c r="R1678" i="1" s="1"/>
  <c r="L1678" i="1"/>
  <c r="I1678" i="1"/>
  <c r="H1678" i="1"/>
  <c r="G1678" i="1"/>
  <c r="F1678" i="1"/>
  <c r="E1678" i="1"/>
  <c r="D1678" i="1"/>
  <c r="C1678" i="1"/>
  <c r="B1678" i="1"/>
  <c r="A1678" i="1"/>
  <c r="Q1677" i="1"/>
  <c r="L1677" i="1"/>
  <c r="I1677" i="1"/>
  <c r="H1677" i="1"/>
  <c r="G1677" i="1"/>
  <c r="F1677" i="1"/>
  <c r="E1677" i="1"/>
  <c r="D1677" i="1"/>
  <c r="A1677" i="1"/>
  <c r="N1677" i="1" s="1"/>
  <c r="N1676" i="1"/>
  <c r="L1676" i="1"/>
  <c r="I1676" i="1"/>
  <c r="H1676" i="1"/>
  <c r="G1676" i="1"/>
  <c r="F1676" i="1"/>
  <c r="E1676" i="1"/>
  <c r="D1676" i="1"/>
  <c r="B1676" i="1"/>
  <c r="A1676" i="1"/>
  <c r="N1675" i="1"/>
  <c r="P1675" i="1" s="1"/>
  <c r="M1675" i="1"/>
  <c r="L1675" i="1"/>
  <c r="I1675" i="1"/>
  <c r="H1675" i="1"/>
  <c r="G1675" i="1"/>
  <c r="F1675" i="1"/>
  <c r="E1675" i="1"/>
  <c r="D1675" i="1"/>
  <c r="C1675" i="1"/>
  <c r="A1675" i="1"/>
  <c r="Q1674" i="1"/>
  <c r="N1674" i="1"/>
  <c r="M1674" i="1"/>
  <c r="L1674" i="1"/>
  <c r="I1674" i="1"/>
  <c r="H1674" i="1"/>
  <c r="G1674" i="1"/>
  <c r="F1674" i="1"/>
  <c r="E1674" i="1"/>
  <c r="D1674" i="1"/>
  <c r="C1674" i="1"/>
  <c r="B1674" i="1"/>
  <c r="A1674" i="1"/>
  <c r="M1673" i="1"/>
  <c r="P1673" i="1" s="1"/>
  <c r="L1673" i="1"/>
  <c r="I1673" i="1"/>
  <c r="H1673" i="1"/>
  <c r="G1673" i="1"/>
  <c r="F1673" i="1"/>
  <c r="E1673" i="1"/>
  <c r="D1673" i="1"/>
  <c r="C1673" i="1"/>
  <c r="B1673" i="1"/>
  <c r="A1673" i="1"/>
  <c r="N1673" i="1" s="1"/>
  <c r="Q1672" i="1"/>
  <c r="N1672" i="1"/>
  <c r="L1672" i="1"/>
  <c r="I1672" i="1"/>
  <c r="H1672" i="1"/>
  <c r="G1672" i="1"/>
  <c r="F1672" i="1"/>
  <c r="E1672" i="1"/>
  <c r="D1672" i="1"/>
  <c r="B1672" i="1"/>
  <c r="A1672" i="1"/>
  <c r="L1671" i="1"/>
  <c r="I1671" i="1"/>
  <c r="H1671" i="1"/>
  <c r="G1671" i="1"/>
  <c r="F1671" i="1"/>
  <c r="E1671" i="1"/>
  <c r="D1671" i="1"/>
  <c r="A1671" i="1"/>
  <c r="M1670" i="1"/>
  <c r="P1670" i="1" s="1"/>
  <c r="L1670" i="1"/>
  <c r="I1670" i="1"/>
  <c r="H1670" i="1"/>
  <c r="G1670" i="1"/>
  <c r="F1670" i="1"/>
  <c r="E1670" i="1"/>
  <c r="D1670" i="1"/>
  <c r="C1670" i="1"/>
  <c r="B1670" i="1"/>
  <c r="A1670" i="1"/>
  <c r="N1670" i="1" s="1"/>
  <c r="N1669" i="1"/>
  <c r="L1669" i="1"/>
  <c r="I1669" i="1"/>
  <c r="H1669" i="1"/>
  <c r="G1669" i="1"/>
  <c r="F1669" i="1"/>
  <c r="E1669" i="1"/>
  <c r="D1669" i="1"/>
  <c r="B1669" i="1"/>
  <c r="A1669" i="1"/>
  <c r="Q1669" i="1" s="1"/>
  <c r="N1668" i="1"/>
  <c r="P1668" i="1" s="1"/>
  <c r="M1668" i="1"/>
  <c r="L1668" i="1"/>
  <c r="I1668" i="1"/>
  <c r="H1668" i="1"/>
  <c r="G1668" i="1"/>
  <c r="F1668" i="1"/>
  <c r="E1668" i="1"/>
  <c r="D1668" i="1"/>
  <c r="C1668" i="1"/>
  <c r="A1668" i="1"/>
  <c r="Q1667" i="1"/>
  <c r="N1667" i="1"/>
  <c r="M1667" i="1"/>
  <c r="L1667" i="1"/>
  <c r="I1667" i="1"/>
  <c r="H1667" i="1"/>
  <c r="G1667" i="1"/>
  <c r="F1667" i="1"/>
  <c r="E1667" i="1"/>
  <c r="D1667" i="1"/>
  <c r="C1667" i="1"/>
  <c r="B1667" i="1"/>
  <c r="A1667" i="1"/>
  <c r="M1666" i="1"/>
  <c r="P1666" i="1" s="1"/>
  <c r="L1666" i="1"/>
  <c r="I1666" i="1"/>
  <c r="H1666" i="1"/>
  <c r="G1666" i="1"/>
  <c r="F1666" i="1"/>
  <c r="E1666" i="1"/>
  <c r="D1666" i="1"/>
  <c r="C1666" i="1"/>
  <c r="B1666" i="1"/>
  <c r="A1666" i="1"/>
  <c r="N1666" i="1" s="1"/>
  <c r="Q1665" i="1"/>
  <c r="N1665" i="1"/>
  <c r="L1665" i="1"/>
  <c r="I1665" i="1"/>
  <c r="H1665" i="1"/>
  <c r="G1665" i="1"/>
  <c r="F1665" i="1"/>
  <c r="E1665" i="1"/>
  <c r="D1665" i="1"/>
  <c r="B1665" i="1"/>
  <c r="A1665" i="1"/>
  <c r="L1664" i="1"/>
  <c r="I1664" i="1"/>
  <c r="H1664" i="1"/>
  <c r="G1664" i="1"/>
  <c r="F1664" i="1"/>
  <c r="E1664" i="1"/>
  <c r="D1664" i="1"/>
  <c r="A1664" i="1"/>
  <c r="R1663" i="1"/>
  <c r="Q1663" i="1"/>
  <c r="N1663" i="1"/>
  <c r="M1663" i="1"/>
  <c r="P1663" i="1" s="1"/>
  <c r="L1663" i="1"/>
  <c r="I1663" i="1"/>
  <c r="H1663" i="1"/>
  <c r="G1663" i="1"/>
  <c r="F1663" i="1"/>
  <c r="E1663" i="1"/>
  <c r="D1663" i="1"/>
  <c r="C1663" i="1"/>
  <c r="B1663" i="1"/>
  <c r="A1663" i="1"/>
  <c r="L1662" i="1"/>
  <c r="I1662" i="1"/>
  <c r="H1662" i="1"/>
  <c r="G1662" i="1"/>
  <c r="F1662" i="1"/>
  <c r="E1662" i="1"/>
  <c r="D1662" i="1"/>
  <c r="A1662" i="1"/>
  <c r="N1662" i="1" s="1"/>
  <c r="Q1661" i="1"/>
  <c r="L1661" i="1"/>
  <c r="I1661" i="1"/>
  <c r="H1661" i="1"/>
  <c r="G1661" i="1"/>
  <c r="F1661" i="1"/>
  <c r="E1661" i="1"/>
  <c r="D1661" i="1"/>
  <c r="A1661" i="1"/>
  <c r="L1660" i="1"/>
  <c r="I1660" i="1"/>
  <c r="H1660" i="1"/>
  <c r="G1660" i="1"/>
  <c r="F1660" i="1"/>
  <c r="E1660" i="1"/>
  <c r="D1660" i="1"/>
  <c r="A1660" i="1"/>
  <c r="N1660" i="1" s="1"/>
  <c r="Q1659" i="1"/>
  <c r="N1659" i="1"/>
  <c r="M1659" i="1"/>
  <c r="P1659" i="1" s="1"/>
  <c r="R1659" i="1" s="1"/>
  <c r="L1659" i="1"/>
  <c r="I1659" i="1"/>
  <c r="H1659" i="1"/>
  <c r="G1659" i="1"/>
  <c r="F1659" i="1"/>
  <c r="E1659" i="1"/>
  <c r="D1659" i="1"/>
  <c r="C1659" i="1"/>
  <c r="B1659" i="1"/>
  <c r="A1659" i="1"/>
  <c r="L1658" i="1"/>
  <c r="I1658" i="1"/>
  <c r="H1658" i="1"/>
  <c r="G1658" i="1"/>
  <c r="F1658" i="1"/>
  <c r="E1658" i="1"/>
  <c r="D1658" i="1"/>
  <c r="A1658" i="1"/>
  <c r="N1658" i="1" s="1"/>
  <c r="L1657" i="1"/>
  <c r="I1657" i="1"/>
  <c r="H1657" i="1"/>
  <c r="G1657" i="1"/>
  <c r="F1657" i="1"/>
  <c r="E1657" i="1"/>
  <c r="D1657" i="1"/>
  <c r="A1657" i="1"/>
  <c r="Q1657" i="1" s="1"/>
  <c r="N1656" i="1"/>
  <c r="M1656" i="1"/>
  <c r="P1656" i="1" s="1"/>
  <c r="L1656" i="1"/>
  <c r="I1656" i="1"/>
  <c r="H1656" i="1"/>
  <c r="G1656" i="1"/>
  <c r="F1656" i="1"/>
  <c r="E1656" i="1"/>
  <c r="D1656" i="1"/>
  <c r="C1656" i="1"/>
  <c r="A1656" i="1"/>
  <c r="Q1655" i="1"/>
  <c r="N1655" i="1"/>
  <c r="M1655" i="1"/>
  <c r="L1655" i="1"/>
  <c r="I1655" i="1"/>
  <c r="H1655" i="1"/>
  <c r="G1655" i="1"/>
  <c r="F1655" i="1"/>
  <c r="E1655" i="1"/>
  <c r="D1655" i="1"/>
  <c r="C1655" i="1"/>
  <c r="B1655" i="1"/>
  <c r="A1655" i="1"/>
  <c r="M1654" i="1"/>
  <c r="P1654" i="1" s="1"/>
  <c r="L1654" i="1"/>
  <c r="I1654" i="1"/>
  <c r="H1654" i="1"/>
  <c r="G1654" i="1"/>
  <c r="F1654" i="1"/>
  <c r="E1654" i="1"/>
  <c r="D1654" i="1"/>
  <c r="C1654" i="1"/>
  <c r="B1654" i="1"/>
  <c r="A1654" i="1"/>
  <c r="N1654" i="1" s="1"/>
  <c r="N1653" i="1"/>
  <c r="L1653" i="1"/>
  <c r="I1653" i="1"/>
  <c r="H1653" i="1"/>
  <c r="G1653" i="1"/>
  <c r="F1653" i="1"/>
  <c r="E1653" i="1"/>
  <c r="D1653" i="1"/>
  <c r="B1653" i="1"/>
  <c r="A1653" i="1"/>
  <c r="Q1653" i="1" s="1"/>
  <c r="N1652" i="1"/>
  <c r="P1652" i="1" s="1"/>
  <c r="M1652" i="1"/>
  <c r="L1652" i="1"/>
  <c r="I1652" i="1"/>
  <c r="H1652" i="1"/>
  <c r="G1652" i="1"/>
  <c r="F1652" i="1"/>
  <c r="E1652" i="1"/>
  <c r="D1652" i="1"/>
  <c r="C1652" i="1"/>
  <c r="A1652" i="1"/>
  <c r="Q1651" i="1"/>
  <c r="N1651" i="1"/>
  <c r="M1651" i="1"/>
  <c r="L1651" i="1"/>
  <c r="I1651" i="1"/>
  <c r="H1651" i="1"/>
  <c r="G1651" i="1"/>
  <c r="F1651" i="1"/>
  <c r="E1651" i="1"/>
  <c r="D1651" i="1"/>
  <c r="C1651" i="1"/>
  <c r="B1651" i="1"/>
  <c r="A1651" i="1"/>
  <c r="M1650" i="1"/>
  <c r="P1650" i="1" s="1"/>
  <c r="L1650" i="1"/>
  <c r="I1650" i="1"/>
  <c r="H1650" i="1"/>
  <c r="G1650" i="1"/>
  <c r="F1650" i="1"/>
  <c r="E1650" i="1"/>
  <c r="D1650" i="1"/>
  <c r="C1650" i="1"/>
  <c r="B1650" i="1"/>
  <c r="A1650" i="1"/>
  <c r="N1650" i="1" s="1"/>
  <c r="Q1649" i="1"/>
  <c r="N1649" i="1"/>
  <c r="L1649" i="1"/>
  <c r="I1649" i="1"/>
  <c r="H1649" i="1"/>
  <c r="G1649" i="1"/>
  <c r="F1649" i="1"/>
  <c r="E1649" i="1"/>
  <c r="D1649" i="1"/>
  <c r="B1649" i="1"/>
  <c r="A1649" i="1"/>
  <c r="L1648" i="1"/>
  <c r="I1648" i="1"/>
  <c r="H1648" i="1"/>
  <c r="G1648" i="1"/>
  <c r="F1648" i="1"/>
  <c r="E1648" i="1"/>
  <c r="D1648" i="1"/>
  <c r="A1648" i="1"/>
  <c r="R1647" i="1"/>
  <c r="Q1647" i="1"/>
  <c r="N1647" i="1"/>
  <c r="M1647" i="1"/>
  <c r="P1647" i="1" s="1"/>
  <c r="L1647" i="1"/>
  <c r="I1647" i="1"/>
  <c r="H1647" i="1"/>
  <c r="G1647" i="1"/>
  <c r="F1647" i="1"/>
  <c r="E1647" i="1"/>
  <c r="D1647" i="1"/>
  <c r="C1647" i="1"/>
  <c r="B1647" i="1"/>
  <c r="A1647" i="1"/>
  <c r="L1646" i="1"/>
  <c r="I1646" i="1"/>
  <c r="H1646" i="1"/>
  <c r="G1646" i="1"/>
  <c r="F1646" i="1"/>
  <c r="E1646" i="1"/>
  <c r="D1646" i="1"/>
  <c r="A1646" i="1"/>
  <c r="N1646" i="1" s="1"/>
  <c r="Q1645" i="1"/>
  <c r="L1645" i="1"/>
  <c r="I1645" i="1"/>
  <c r="H1645" i="1"/>
  <c r="G1645" i="1"/>
  <c r="F1645" i="1"/>
  <c r="E1645" i="1"/>
  <c r="D1645" i="1"/>
  <c r="A1645" i="1"/>
  <c r="L1644" i="1"/>
  <c r="I1644" i="1"/>
  <c r="H1644" i="1"/>
  <c r="G1644" i="1"/>
  <c r="F1644" i="1"/>
  <c r="E1644" i="1"/>
  <c r="D1644" i="1"/>
  <c r="A1644" i="1"/>
  <c r="Q1643" i="1"/>
  <c r="N1643" i="1"/>
  <c r="M1643" i="1"/>
  <c r="P1643" i="1" s="1"/>
  <c r="R1643" i="1" s="1"/>
  <c r="L1643" i="1"/>
  <c r="I1643" i="1"/>
  <c r="H1643" i="1"/>
  <c r="G1643" i="1"/>
  <c r="F1643" i="1"/>
  <c r="E1643" i="1"/>
  <c r="D1643" i="1"/>
  <c r="C1643" i="1"/>
  <c r="B1643" i="1"/>
  <c r="A1643" i="1"/>
  <c r="L1642" i="1"/>
  <c r="I1642" i="1"/>
  <c r="H1642" i="1"/>
  <c r="G1642" i="1"/>
  <c r="F1642" i="1"/>
  <c r="E1642" i="1"/>
  <c r="D1642" i="1"/>
  <c r="A1642" i="1"/>
  <c r="L1641" i="1"/>
  <c r="I1641" i="1"/>
  <c r="H1641" i="1"/>
  <c r="G1641" i="1"/>
  <c r="F1641" i="1"/>
  <c r="E1641" i="1"/>
  <c r="D1641" i="1"/>
  <c r="A1641" i="1"/>
  <c r="N1641" i="1" s="1"/>
  <c r="N1640" i="1"/>
  <c r="M1640" i="1"/>
  <c r="P1640" i="1" s="1"/>
  <c r="L1640" i="1"/>
  <c r="I1640" i="1"/>
  <c r="H1640" i="1"/>
  <c r="G1640" i="1"/>
  <c r="F1640" i="1"/>
  <c r="E1640" i="1"/>
  <c r="D1640" i="1"/>
  <c r="C1640" i="1"/>
  <c r="A1640" i="1"/>
  <c r="Q1639" i="1"/>
  <c r="N1639" i="1"/>
  <c r="M1639" i="1"/>
  <c r="L1639" i="1"/>
  <c r="I1639" i="1"/>
  <c r="H1639" i="1"/>
  <c r="G1639" i="1"/>
  <c r="F1639" i="1"/>
  <c r="E1639" i="1"/>
  <c r="D1639" i="1"/>
  <c r="C1639" i="1"/>
  <c r="B1639" i="1"/>
  <c r="A1639" i="1"/>
  <c r="M1638" i="1"/>
  <c r="P1638" i="1" s="1"/>
  <c r="L1638" i="1"/>
  <c r="I1638" i="1"/>
  <c r="H1638" i="1"/>
  <c r="G1638" i="1"/>
  <c r="F1638" i="1"/>
  <c r="E1638" i="1"/>
  <c r="D1638" i="1"/>
  <c r="C1638" i="1"/>
  <c r="B1638" i="1"/>
  <c r="A1638" i="1"/>
  <c r="N1638" i="1" s="1"/>
  <c r="N1637" i="1"/>
  <c r="L1637" i="1"/>
  <c r="I1637" i="1"/>
  <c r="H1637" i="1"/>
  <c r="G1637" i="1"/>
  <c r="F1637" i="1"/>
  <c r="E1637" i="1"/>
  <c r="D1637" i="1"/>
  <c r="B1637" i="1"/>
  <c r="A1637" i="1"/>
  <c r="Q1637" i="1" s="1"/>
  <c r="N1636" i="1"/>
  <c r="P1636" i="1" s="1"/>
  <c r="M1636" i="1"/>
  <c r="L1636" i="1"/>
  <c r="I1636" i="1"/>
  <c r="H1636" i="1"/>
  <c r="G1636" i="1"/>
  <c r="F1636" i="1"/>
  <c r="E1636" i="1"/>
  <c r="D1636" i="1"/>
  <c r="C1636" i="1"/>
  <c r="A1636" i="1"/>
  <c r="Q1635" i="1"/>
  <c r="N1635" i="1"/>
  <c r="M1635" i="1"/>
  <c r="L1635" i="1"/>
  <c r="I1635" i="1"/>
  <c r="H1635" i="1"/>
  <c r="G1635" i="1"/>
  <c r="F1635" i="1"/>
  <c r="E1635" i="1"/>
  <c r="D1635" i="1"/>
  <c r="C1635" i="1"/>
  <c r="B1635" i="1"/>
  <c r="A1635" i="1"/>
  <c r="P1634" i="1"/>
  <c r="M1634" i="1"/>
  <c r="L1634" i="1"/>
  <c r="I1634" i="1"/>
  <c r="H1634" i="1"/>
  <c r="G1634" i="1"/>
  <c r="F1634" i="1"/>
  <c r="E1634" i="1"/>
  <c r="D1634" i="1"/>
  <c r="C1634" i="1"/>
  <c r="B1634" i="1"/>
  <c r="A1634" i="1"/>
  <c r="N1634" i="1" s="1"/>
  <c r="Q1633" i="1"/>
  <c r="N1633" i="1"/>
  <c r="L1633" i="1"/>
  <c r="I1633" i="1"/>
  <c r="H1633" i="1"/>
  <c r="G1633" i="1"/>
  <c r="F1633" i="1"/>
  <c r="E1633" i="1"/>
  <c r="D1633" i="1"/>
  <c r="B1633" i="1"/>
  <c r="A1633" i="1"/>
  <c r="L1632" i="1"/>
  <c r="I1632" i="1"/>
  <c r="H1632" i="1"/>
  <c r="G1632" i="1"/>
  <c r="F1632" i="1"/>
  <c r="E1632" i="1"/>
  <c r="D1632" i="1"/>
  <c r="A1632" i="1"/>
  <c r="Q1631" i="1"/>
  <c r="N1631" i="1"/>
  <c r="M1631" i="1"/>
  <c r="P1631" i="1" s="1"/>
  <c r="R1631" i="1" s="1"/>
  <c r="L1631" i="1"/>
  <c r="I1631" i="1"/>
  <c r="H1631" i="1"/>
  <c r="G1631" i="1"/>
  <c r="F1631" i="1"/>
  <c r="E1631" i="1"/>
  <c r="D1631" i="1"/>
  <c r="C1631" i="1"/>
  <c r="B1631" i="1"/>
  <c r="A1631" i="1"/>
  <c r="Q1630" i="1"/>
  <c r="L1630" i="1"/>
  <c r="I1630" i="1"/>
  <c r="H1630" i="1"/>
  <c r="G1630" i="1"/>
  <c r="F1630" i="1"/>
  <c r="E1630" i="1"/>
  <c r="D1630" i="1"/>
  <c r="A1630" i="1"/>
  <c r="L1629" i="1"/>
  <c r="I1629" i="1"/>
  <c r="H1629" i="1"/>
  <c r="G1629" i="1"/>
  <c r="F1629" i="1"/>
  <c r="E1629" i="1"/>
  <c r="D1629" i="1"/>
  <c r="A1629" i="1"/>
  <c r="M1628" i="1"/>
  <c r="L1628" i="1"/>
  <c r="I1628" i="1"/>
  <c r="H1628" i="1"/>
  <c r="G1628" i="1"/>
  <c r="F1628" i="1"/>
  <c r="E1628" i="1"/>
  <c r="D1628" i="1"/>
  <c r="C1628" i="1"/>
  <c r="A1628" i="1"/>
  <c r="Q1627" i="1"/>
  <c r="N1627" i="1"/>
  <c r="M1627" i="1"/>
  <c r="P1627" i="1" s="1"/>
  <c r="R1627" i="1" s="1"/>
  <c r="L1627" i="1"/>
  <c r="I1627" i="1"/>
  <c r="H1627" i="1"/>
  <c r="G1627" i="1"/>
  <c r="F1627" i="1"/>
  <c r="E1627" i="1"/>
  <c r="D1627" i="1"/>
  <c r="C1627" i="1"/>
  <c r="B1627" i="1"/>
  <c r="A1627" i="1"/>
  <c r="Q1626" i="1"/>
  <c r="L1626" i="1"/>
  <c r="I1626" i="1"/>
  <c r="H1626" i="1"/>
  <c r="G1626" i="1"/>
  <c r="F1626" i="1"/>
  <c r="E1626" i="1"/>
  <c r="D1626" i="1"/>
  <c r="B1626" i="1"/>
  <c r="A1626" i="1"/>
  <c r="L1625" i="1"/>
  <c r="I1625" i="1"/>
  <c r="H1625" i="1"/>
  <c r="G1625" i="1"/>
  <c r="F1625" i="1"/>
  <c r="E1625" i="1"/>
  <c r="D1625" i="1"/>
  <c r="A1625" i="1"/>
  <c r="N1624" i="1"/>
  <c r="M1624" i="1"/>
  <c r="L1624" i="1"/>
  <c r="I1624" i="1"/>
  <c r="H1624" i="1"/>
  <c r="G1624" i="1"/>
  <c r="F1624" i="1"/>
  <c r="E1624" i="1"/>
  <c r="D1624" i="1"/>
  <c r="C1624" i="1"/>
  <c r="A1624" i="1"/>
  <c r="Q1623" i="1"/>
  <c r="N1623" i="1"/>
  <c r="M1623" i="1"/>
  <c r="L1623" i="1"/>
  <c r="I1623" i="1"/>
  <c r="H1623" i="1"/>
  <c r="G1623" i="1"/>
  <c r="F1623" i="1"/>
  <c r="E1623" i="1"/>
  <c r="D1623" i="1"/>
  <c r="C1623" i="1"/>
  <c r="B1623" i="1"/>
  <c r="A1623" i="1"/>
  <c r="M1622" i="1"/>
  <c r="P1622" i="1" s="1"/>
  <c r="L1622" i="1"/>
  <c r="I1622" i="1"/>
  <c r="H1622" i="1"/>
  <c r="G1622" i="1"/>
  <c r="F1622" i="1"/>
  <c r="E1622" i="1"/>
  <c r="D1622" i="1"/>
  <c r="C1622" i="1"/>
  <c r="B1622" i="1"/>
  <c r="A1622" i="1"/>
  <c r="N1622" i="1" s="1"/>
  <c r="N1621" i="1"/>
  <c r="L1621" i="1"/>
  <c r="I1621" i="1"/>
  <c r="H1621" i="1"/>
  <c r="G1621" i="1"/>
  <c r="F1621" i="1"/>
  <c r="E1621" i="1"/>
  <c r="D1621" i="1"/>
  <c r="B1621" i="1"/>
  <c r="A1621" i="1"/>
  <c r="Q1621" i="1" s="1"/>
  <c r="N1620" i="1"/>
  <c r="P1620" i="1" s="1"/>
  <c r="M1620" i="1"/>
  <c r="L1620" i="1"/>
  <c r="I1620" i="1"/>
  <c r="H1620" i="1"/>
  <c r="G1620" i="1"/>
  <c r="F1620" i="1"/>
  <c r="E1620" i="1"/>
  <c r="D1620" i="1"/>
  <c r="C1620" i="1"/>
  <c r="A1620" i="1"/>
  <c r="Q1619" i="1"/>
  <c r="N1619" i="1"/>
  <c r="M1619" i="1"/>
  <c r="L1619" i="1"/>
  <c r="I1619" i="1"/>
  <c r="H1619" i="1"/>
  <c r="G1619" i="1"/>
  <c r="F1619" i="1"/>
  <c r="E1619" i="1"/>
  <c r="D1619" i="1"/>
  <c r="C1619" i="1"/>
  <c r="B1619" i="1"/>
  <c r="A1619" i="1"/>
  <c r="P1618" i="1"/>
  <c r="M1618" i="1"/>
  <c r="L1618" i="1"/>
  <c r="I1618" i="1"/>
  <c r="H1618" i="1"/>
  <c r="G1618" i="1"/>
  <c r="F1618" i="1"/>
  <c r="E1618" i="1"/>
  <c r="D1618" i="1"/>
  <c r="C1618" i="1"/>
  <c r="B1618" i="1"/>
  <c r="A1618" i="1"/>
  <c r="N1618" i="1" s="1"/>
  <c r="Q1617" i="1"/>
  <c r="N1617" i="1"/>
  <c r="L1617" i="1"/>
  <c r="I1617" i="1"/>
  <c r="H1617" i="1"/>
  <c r="G1617" i="1"/>
  <c r="F1617" i="1"/>
  <c r="E1617" i="1"/>
  <c r="D1617" i="1"/>
  <c r="B1617" i="1"/>
  <c r="A1617" i="1"/>
  <c r="L1616" i="1"/>
  <c r="I1616" i="1"/>
  <c r="H1616" i="1"/>
  <c r="G1616" i="1"/>
  <c r="F1616" i="1"/>
  <c r="E1616" i="1"/>
  <c r="D1616" i="1"/>
  <c r="A1616" i="1"/>
  <c r="R1615" i="1"/>
  <c r="Q1615" i="1"/>
  <c r="N1615" i="1"/>
  <c r="M1615" i="1"/>
  <c r="P1615" i="1" s="1"/>
  <c r="L1615" i="1"/>
  <c r="I1615" i="1"/>
  <c r="H1615" i="1"/>
  <c r="G1615" i="1"/>
  <c r="F1615" i="1"/>
  <c r="E1615" i="1"/>
  <c r="D1615" i="1"/>
  <c r="C1615" i="1"/>
  <c r="B1615" i="1"/>
  <c r="A1615" i="1"/>
  <c r="Q1614" i="1"/>
  <c r="L1614" i="1"/>
  <c r="I1614" i="1"/>
  <c r="H1614" i="1"/>
  <c r="G1614" i="1"/>
  <c r="F1614" i="1"/>
  <c r="E1614" i="1"/>
  <c r="D1614" i="1"/>
  <c r="A1614" i="1"/>
  <c r="L1613" i="1"/>
  <c r="I1613" i="1"/>
  <c r="H1613" i="1"/>
  <c r="G1613" i="1"/>
  <c r="F1613" i="1"/>
  <c r="E1613" i="1"/>
  <c r="D1613" i="1"/>
  <c r="A1613" i="1"/>
  <c r="M1612" i="1"/>
  <c r="L1612" i="1"/>
  <c r="I1612" i="1"/>
  <c r="H1612" i="1"/>
  <c r="G1612" i="1"/>
  <c r="F1612" i="1"/>
  <c r="E1612" i="1"/>
  <c r="D1612" i="1"/>
  <c r="C1612" i="1"/>
  <c r="A1612" i="1"/>
  <c r="Q1611" i="1"/>
  <c r="N1611" i="1"/>
  <c r="M1611" i="1"/>
  <c r="L1611" i="1"/>
  <c r="I1611" i="1"/>
  <c r="H1611" i="1"/>
  <c r="G1611" i="1"/>
  <c r="F1611" i="1"/>
  <c r="E1611" i="1"/>
  <c r="D1611" i="1"/>
  <c r="C1611" i="1"/>
  <c r="B1611" i="1"/>
  <c r="A1611" i="1"/>
  <c r="Q1610" i="1"/>
  <c r="L1610" i="1"/>
  <c r="I1610" i="1"/>
  <c r="H1610" i="1"/>
  <c r="G1610" i="1"/>
  <c r="F1610" i="1"/>
  <c r="E1610" i="1"/>
  <c r="D1610" i="1"/>
  <c r="B1610" i="1"/>
  <c r="A1610" i="1"/>
  <c r="L1609" i="1"/>
  <c r="I1609" i="1"/>
  <c r="H1609" i="1"/>
  <c r="G1609" i="1"/>
  <c r="F1609" i="1"/>
  <c r="E1609" i="1"/>
  <c r="D1609" i="1"/>
  <c r="A1609" i="1"/>
  <c r="N1608" i="1"/>
  <c r="M1608" i="1"/>
  <c r="L1608" i="1"/>
  <c r="I1608" i="1"/>
  <c r="H1608" i="1"/>
  <c r="G1608" i="1"/>
  <c r="F1608" i="1"/>
  <c r="E1608" i="1"/>
  <c r="D1608" i="1"/>
  <c r="C1608" i="1"/>
  <c r="A1608" i="1"/>
  <c r="Q1607" i="1"/>
  <c r="N1607" i="1"/>
  <c r="M1607" i="1"/>
  <c r="L1607" i="1"/>
  <c r="I1607" i="1"/>
  <c r="H1607" i="1"/>
  <c r="G1607" i="1"/>
  <c r="F1607" i="1"/>
  <c r="E1607" i="1"/>
  <c r="D1607" i="1"/>
  <c r="C1607" i="1"/>
  <c r="B1607" i="1"/>
  <c r="A1607" i="1"/>
  <c r="M1606" i="1"/>
  <c r="P1606" i="1" s="1"/>
  <c r="L1606" i="1"/>
  <c r="I1606" i="1"/>
  <c r="H1606" i="1"/>
  <c r="G1606" i="1"/>
  <c r="F1606" i="1"/>
  <c r="E1606" i="1"/>
  <c r="D1606" i="1"/>
  <c r="C1606" i="1"/>
  <c r="B1606" i="1"/>
  <c r="A1606" i="1"/>
  <c r="N1606" i="1" s="1"/>
  <c r="N1605" i="1"/>
  <c r="L1605" i="1"/>
  <c r="I1605" i="1"/>
  <c r="H1605" i="1"/>
  <c r="G1605" i="1"/>
  <c r="F1605" i="1"/>
  <c r="E1605" i="1"/>
  <c r="D1605" i="1"/>
  <c r="B1605" i="1"/>
  <c r="A1605" i="1"/>
  <c r="Q1605" i="1" s="1"/>
  <c r="P1604" i="1"/>
  <c r="N1604" i="1"/>
  <c r="M1604" i="1"/>
  <c r="L1604" i="1"/>
  <c r="I1604" i="1"/>
  <c r="H1604" i="1"/>
  <c r="G1604" i="1"/>
  <c r="F1604" i="1"/>
  <c r="E1604" i="1"/>
  <c r="D1604" i="1"/>
  <c r="C1604" i="1"/>
  <c r="A1604" i="1"/>
  <c r="Q1603" i="1"/>
  <c r="N1603" i="1"/>
  <c r="M1603" i="1"/>
  <c r="L1603" i="1"/>
  <c r="I1603" i="1"/>
  <c r="H1603" i="1"/>
  <c r="G1603" i="1"/>
  <c r="F1603" i="1"/>
  <c r="E1603" i="1"/>
  <c r="D1603" i="1"/>
  <c r="C1603" i="1"/>
  <c r="B1603" i="1"/>
  <c r="A1603" i="1"/>
  <c r="M1602" i="1"/>
  <c r="P1602" i="1" s="1"/>
  <c r="L1602" i="1"/>
  <c r="I1602" i="1"/>
  <c r="H1602" i="1"/>
  <c r="G1602" i="1"/>
  <c r="F1602" i="1"/>
  <c r="E1602" i="1"/>
  <c r="D1602" i="1"/>
  <c r="C1602" i="1"/>
  <c r="B1602" i="1"/>
  <c r="A1602" i="1"/>
  <c r="N1602" i="1" s="1"/>
  <c r="Q1601" i="1"/>
  <c r="N1601" i="1"/>
  <c r="L1601" i="1"/>
  <c r="I1601" i="1"/>
  <c r="H1601" i="1"/>
  <c r="G1601" i="1"/>
  <c r="F1601" i="1"/>
  <c r="E1601" i="1"/>
  <c r="D1601" i="1"/>
  <c r="B1601" i="1"/>
  <c r="A1601" i="1"/>
  <c r="L1600" i="1"/>
  <c r="I1600" i="1"/>
  <c r="H1600" i="1"/>
  <c r="G1600" i="1"/>
  <c r="F1600" i="1"/>
  <c r="E1600" i="1"/>
  <c r="D1600" i="1"/>
  <c r="A1600" i="1"/>
  <c r="R1599" i="1"/>
  <c r="Q1599" i="1"/>
  <c r="N1599" i="1"/>
  <c r="M1599" i="1"/>
  <c r="P1599" i="1" s="1"/>
  <c r="L1599" i="1"/>
  <c r="I1599" i="1"/>
  <c r="H1599" i="1"/>
  <c r="G1599" i="1"/>
  <c r="F1599" i="1"/>
  <c r="E1599" i="1"/>
  <c r="D1599" i="1"/>
  <c r="C1599" i="1"/>
  <c r="B1599" i="1"/>
  <c r="A1599" i="1"/>
  <c r="L1598" i="1"/>
  <c r="I1598" i="1"/>
  <c r="H1598" i="1"/>
  <c r="G1598" i="1"/>
  <c r="F1598" i="1"/>
  <c r="E1598" i="1"/>
  <c r="D1598" i="1"/>
  <c r="A1598" i="1"/>
  <c r="L1597" i="1"/>
  <c r="I1597" i="1"/>
  <c r="H1597" i="1"/>
  <c r="G1597" i="1"/>
  <c r="F1597" i="1"/>
  <c r="E1597" i="1"/>
  <c r="D1597" i="1"/>
  <c r="A1597" i="1"/>
  <c r="L1596" i="1"/>
  <c r="I1596" i="1"/>
  <c r="H1596" i="1"/>
  <c r="G1596" i="1"/>
  <c r="F1596" i="1"/>
  <c r="E1596" i="1"/>
  <c r="D1596" i="1"/>
  <c r="A1596" i="1"/>
  <c r="Q1595" i="1"/>
  <c r="N1595" i="1"/>
  <c r="M1595" i="1"/>
  <c r="L1595" i="1"/>
  <c r="I1595" i="1"/>
  <c r="H1595" i="1"/>
  <c r="G1595" i="1"/>
  <c r="F1595" i="1"/>
  <c r="E1595" i="1"/>
  <c r="D1595" i="1"/>
  <c r="C1595" i="1"/>
  <c r="B1595" i="1"/>
  <c r="A1595" i="1"/>
  <c r="L1594" i="1"/>
  <c r="I1594" i="1"/>
  <c r="H1594" i="1"/>
  <c r="G1594" i="1"/>
  <c r="F1594" i="1"/>
  <c r="E1594" i="1"/>
  <c r="D1594" i="1"/>
  <c r="A1594" i="1"/>
  <c r="N1593" i="1"/>
  <c r="L1593" i="1"/>
  <c r="I1593" i="1"/>
  <c r="H1593" i="1"/>
  <c r="G1593" i="1"/>
  <c r="F1593" i="1"/>
  <c r="E1593" i="1"/>
  <c r="D1593" i="1"/>
  <c r="B1593" i="1"/>
  <c r="A1593" i="1"/>
  <c r="N1592" i="1"/>
  <c r="M1592" i="1"/>
  <c r="P1592" i="1" s="1"/>
  <c r="L1592" i="1"/>
  <c r="I1592" i="1"/>
  <c r="H1592" i="1"/>
  <c r="G1592" i="1"/>
  <c r="F1592" i="1"/>
  <c r="E1592" i="1"/>
  <c r="D1592" i="1"/>
  <c r="C1592" i="1"/>
  <c r="A1592" i="1"/>
  <c r="Q1591" i="1"/>
  <c r="N1591" i="1"/>
  <c r="M1591" i="1"/>
  <c r="L1591" i="1"/>
  <c r="I1591" i="1"/>
  <c r="H1591" i="1"/>
  <c r="G1591" i="1"/>
  <c r="F1591" i="1"/>
  <c r="E1591" i="1"/>
  <c r="D1591" i="1"/>
  <c r="C1591" i="1"/>
  <c r="B1591" i="1"/>
  <c r="A1591" i="1"/>
  <c r="M1590" i="1"/>
  <c r="P1590" i="1" s="1"/>
  <c r="L1590" i="1"/>
  <c r="I1590" i="1"/>
  <c r="H1590" i="1"/>
  <c r="G1590" i="1"/>
  <c r="F1590" i="1"/>
  <c r="E1590" i="1"/>
  <c r="D1590" i="1"/>
  <c r="C1590" i="1"/>
  <c r="B1590" i="1"/>
  <c r="A1590" i="1"/>
  <c r="N1590" i="1" s="1"/>
  <c r="N1589" i="1"/>
  <c r="L1589" i="1"/>
  <c r="I1589" i="1"/>
  <c r="H1589" i="1"/>
  <c r="G1589" i="1"/>
  <c r="F1589" i="1"/>
  <c r="E1589" i="1"/>
  <c r="D1589" i="1"/>
  <c r="B1589" i="1"/>
  <c r="A1589" i="1"/>
  <c r="Q1589" i="1" s="1"/>
  <c r="P1588" i="1"/>
  <c r="N1588" i="1"/>
  <c r="M1588" i="1"/>
  <c r="L1588" i="1"/>
  <c r="I1588" i="1"/>
  <c r="H1588" i="1"/>
  <c r="G1588" i="1"/>
  <c r="F1588" i="1"/>
  <c r="E1588" i="1"/>
  <c r="D1588" i="1"/>
  <c r="C1588" i="1"/>
  <c r="A1588" i="1"/>
  <c r="Q1587" i="1"/>
  <c r="N1587" i="1"/>
  <c r="M1587" i="1"/>
  <c r="L1587" i="1"/>
  <c r="I1587" i="1"/>
  <c r="H1587" i="1"/>
  <c r="G1587" i="1"/>
  <c r="F1587" i="1"/>
  <c r="E1587" i="1"/>
  <c r="D1587" i="1"/>
  <c r="C1587" i="1"/>
  <c r="B1587" i="1"/>
  <c r="A1587" i="1"/>
  <c r="M1586" i="1"/>
  <c r="P1586" i="1" s="1"/>
  <c r="L1586" i="1"/>
  <c r="I1586" i="1"/>
  <c r="H1586" i="1"/>
  <c r="G1586" i="1"/>
  <c r="F1586" i="1"/>
  <c r="E1586" i="1"/>
  <c r="D1586" i="1"/>
  <c r="C1586" i="1"/>
  <c r="B1586" i="1"/>
  <c r="A1586" i="1"/>
  <c r="N1586" i="1" s="1"/>
  <c r="Q1585" i="1"/>
  <c r="N1585" i="1"/>
  <c r="L1585" i="1"/>
  <c r="I1585" i="1"/>
  <c r="H1585" i="1"/>
  <c r="G1585" i="1"/>
  <c r="F1585" i="1"/>
  <c r="E1585" i="1"/>
  <c r="D1585" i="1"/>
  <c r="B1585" i="1"/>
  <c r="A1585" i="1"/>
  <c r="L1584" i="1"/>
  <c r="I1584" i="1"/>
  <c r="H1584" i="1"/>
  <c r="G1584" i="1"/>
  <c r="F1584" i="1"/>
  <c r="E1584" i="1"/>
  <c r="D1584" i="1"/>
  <c r="A1584" i="1"/>
  <c r="Q1583" i="1"/>
  <c r="N1583" i="1"/>
  <c r="M1583" i="1"/>
  <c r="P1583" i="1" s="1"/>
  <c r="R1583" i="1" s="1"/>
  <c r="L1583" i="1"/>
  <c r="I1583" i="1"/>
  <c r="H1583" i="1"/>
  <c r="G1583" i="1"/>
  <c r="F1583" i="1"/>
  <c r="E1583" i="1"/>
  <c r="D1583" i="1"/>
  <c r="C1583" i="1"/>
  <c r="B1583" i="1"/>
  <c r="A1583" i="1"/>
  <c r="Q1582" i="1"/>
  <c r="L1582" i="1"/>
  <c r="I1582" i="1"/>
  <c r="H1582" i="1"/>
  <c r="G1582" i="1"/>
  <c r="F1582" i="1"/>
  <c r="E1582" i="1"/>
  <c r="D1582" i="1"/>
  <c r="A1582" i="1"/>
  <c r="Q1581" i="1"/>
  <c r="L1581" i="1"/>
  <c r="I1581" i="1"/>
  <c r="H1581" i="1"/>
  <c r="G1581" i="1"/>
  <c r="F1581" i="1"/>
  <c r="E1581" i="1"/>
  <c r="D1581" i="1"/>
  <c r="A1581" i="1"/>
  <c r="M1580" i="1"/>
  <c r="L1580" i="1"/>
  <c r="I1580" i="1"/>
  <c r="H1580" i="1"/>
  <c r="G1580" i="1"/>
  <c r="F1580" i="1"/>
  <c r="E1580" i="1"/>
  <c r="D1580" i="1"/>
  <c r="C1580" i="1"/>
  <c r="A1580" i="1"/>
  <c r="Q1579" i="1"/>
  <c r="N1579" i="1"/>
  <c r="M1579" i="1"/>
  <c r="L1579" i="1"/>
  <c r="I1579" i="1"/>
  <c r="H1579" i="1"/>
  <c r="G1579" i="1"/>
  <c r="F1579" i="1"/>
  <c r="E1579" i="1"/>
  <c r="D1579" i="1"/>
  <c r="C1579" i="1"/>
  <c r="B1579" i="1"/>
  <c r="A1579" i="1"/>
  <c r="Q1578" i="1"/>
  <c r="L1578" i="1"/>
  <c r="I1578" i="1"/>
  <c r="H1578" i="1"/>
  <c r="G1578" i="1"/>
  <c r="F1578" i="1"/>
  <c r="E1578" i="1"/>
  <c r="D1578" i="1"/>
  <c r="B1578" i="1"/>
  <c r="A1578" i="1"/>
  <c r="Q1577" i="1"/>
  <c r="N1577" i="1"/>
  <c r="L1577" i="1"/>
  <c r="I1577" i="1"/>
  <c r="H1577" i="1"/>
  <c r="G1577" i="1"/>
  <c r="F1577" i="1"/>
  <c r="E1577" i="1"/>
  <c r="D1577" i="1"/>
  <c r="B1577" i="1"/>
  <c r="A1577" i="1"/>
  <c r="N1576" i="1"/>
  <c r="M1576" i="1"/>
  <c r="L1576" i="1"/>
  <c r="I1576" i="1"/>
  <c r="H1576" i="1"/>
  <c r="G1576" i="1"/>
  <c r="F1576" i="1"/>
  <c r="E1576" i="1"/>
  <c r="D1576" i="1"/>
  <c r="C1576" i="1"/>
  <c r="A1576" i="1"/>
  <c r="Q1575" i="1"/>
  <c r="N1575" i="1"/>
  <c r="M1575" i="1"/>
  <c r="L1575" i="1"/>
  <c r="I1575" i="1"/>
  <c r="H1575" i="1"/>
  <c r="G1575" i="1"/>
  <c r="F1575" i="1"/>
  <c r="E1575" i="1"/>
  <c r="D1575" i="1"/>
  <c r="C1575" i="1"/>
  <c r="B1575" i="1"/>
  <c r="A1575" i="1"/>
  <c r="L1574" i="1"/>
  <c r="I1574" i="1"/>
  <c r="H1574" i="1"/>
  <c r="G1574" i="1"/>
  <c r="F1574" i="1"/>
  <c r="E1574" i="1"/>
  <c r="D1574" i="1"/>
  <c r="A1574" i="1"/>
  <c r="N1574" i="1" s="1"/>
  <c r="N1573" i="1"/>
  <c r="L1573" i="1"/>
  <c r="I1573" i="1"/>
  <c r="H1573" i="1"/>
  <c r="G1573" i="1"/>
  <c r="F1573" i="1"/>
  <c r="E1573" i="1"/>
  <c r="D1573" i="1"/>
  <c r="B1573" i="1"/>
  <c r="A1573" i="1"/>
  <c r="P1572" i="1"/>
  <c r="N1572" i="1"/>
  <c r="M1572" i="1"/>
  <c r="L1572" i="1"/>
  <c r="I1572" i="1"/>
  <c r="H1572" i="1"/>
  <c r="G1572" i="1"/>
  <c r="F1572" i="1"/>
  <c r="E1572" i="1"/>
  <c r="D1572" i="1"/>
  <c r="C1572" i="1"/>
  <c r="A1572" i="1"/>
  <c r="Q1571" i="1"/>
  <c r="N1571" i="1"/>
  <c r="M1571" i="1"/>
  <c r="L1571" i="1"/>
  <c r="I1571" i="1"/>
  <c r="H1571" i="1"/>
  <c r="G1571" i="1"/>
  <c r="F1571" i="1"/>
  <c r="E1571" i="1"/>
  <c r="D1571" i="1"/>
  <c r="C1571" i="1"/>
  <c r="B1571" i="1"/>
  <c r="A1571" i="1"/>
  <c r="M1570" i="1"/>
  <c r="P1570" i="1" s="1"/>
  <c r="L1570" i="1"/>
  <c r="I1570" i="1"/>
  <c r="H1570" i="1"/>
  <c r="G1570" i="1"/>
  <c r="F1570" i="1"/>
  <c r="E1570" i="1"/>
  <c r="D1570" i="1"/>
  <c r="C1570" i="1"/>
  <c r="B1570" i="1"/>
  <c r="A1570" i="1"/>
  <c r="N1570" i="1" s="1"/>
  <c r="Q1569" i="1"/>
  <c r="N1569" i="1"/>
  <c r="L1569" i="1"/>
  <c r="I1569" i="1"/>
  <c r="H1569" i="1"/>
  <c r="G1569" i="1"/>
  <c r="F1569" i="1"/>
  <c r="E1569" i="1"/>
  <c r="D1569" i="1"/>
  <c r="B1569" i="1"/>
  <c r="A1569" i="1"/>
  <c r="L1568" i="1"/>
  <c r="I1568" i="1"/>
  <c r="H1568" i="1"/>
  <c r="G1568" i="1"/>
  <c r="F1568" i="1"/>
  <c r="E1568" i="1"/>
  <c r="D1568" i="1"/>
  <c r="A1568" i="1"/>
  <c r="Q1567" i="1"/>
  <c r="N1567" i="1"/>
  <c r="M1567" i="1"/>
  <c r="P1567" i="1" s="1"/>
  <c r="R1567" i="1" s="1"/>
  <c r="L1567" i="1"/>
  <c r="I1567" i="1"/>
  <c r="H1567" i="1"/>
  <c r="G1567" i="1"/>
  <c r="F1567" i="1"/>
  <c r="E1567" i="1"/>
  <c r="D1567" i="1"/>
  <c r="C1567" i="1"/>
  <c r="B1567" i="1"/>
  <c r="A1567" i="1"/>
  <c r="Q1566" i="1"/>
  <c r="M1566" i="1"/>
  <c r="L1566" i="1"/>
  <c r="I1566" i="1"/>
  <c r="H1566" i="1"/>
  <c r="G1566" i="1"/>
  <c r="F1566" i="1"/>
  <c r="E1566" i="1"/>
  <c r="D1566" i="1"/>
  <c r="C1566" i="1"/>
  <c r="A1566" i="1"/>
  <c r="Q1565" i="1"/>
  <c r="L1565" i="1"/>
  <c r="I1565" i="1"/>
  <c r="H1565" i="1"/>
  <c r="G1565" i="1"/>
  <c r="F1565" i="1"/>
  <c r="E1565" i="1"/>
  <c r="D1565" i="1"/>
  <c r="A1565" i="1"/>
  <c r="M1564" i="1"/>
  <c r="L1564" i="1"/>
  <c r="I1564" i="1"/>
  <c r="H1564" i="1"/>
  <c r="G1564" i="1"/>
  <c r="F1564" i="1"/>
  <c r="E1564" i="1"/>
  <c r="D1564" i="1"/>
  <c r="C1564" i="1"/>
  <c r="A1564" i="1"/>
  <c r="Q1563" i="1"/>
  <c r="N1563" i="1"/>
  <c r="M1563" i="1"/>
  <c r="L1563" i="1"/>
  <c r="I1563" i="1"/>
  <c r="H1563" i="1"/>
  <c r="G1563" i="1"/>
  <c r="F1563" i="1"/>
  <c r="E1563" i="1"/>
  <c r="D1563" i="1"/>
  <c r="C1563" i="1"/>
  <c r="B1563" i="1"/>
  <c r="A1563" i="1"/>
  <c r="Q1562" i="1"/>
  <c r="L1562" i="1"/>
  <c r="I1562" i="1"/>
  <c r="H1562" i="1"/>
  <c r="G1562" i="1"/>
  <c r="F1562" i="1"/>
  <c r="E1562" i="1"/>
  <c r="D1562" i="1"/>
  <c r="B1562" i="1"/>
  <c r="A1562" i="1"/>
  <c r="Q1561" i="1"/>
  <c r="N1561" i="1"/>
  <c r="L1561" i="1"/>
  <c r="I1561" i="1"/>
  <c r="H1561" i="1"/>
  <c r="G1561" i="1"/>
  <c r="F1561" i="1"/>
  <c r="E1561" i="1"/>
  <c r="D1561" i="1"/>
  <c r="B1561" i="1"/>
  <c r="A1561" i="1"/>
  <c r="N1560" i="1"/>
  <c r="M1560" i="1"/>
  <c r="L1560" i="1"/>
  <c r="I1560" i="1"/>
  <c r="H1560" i="1"/>
  <c r="G1560" i="1"/>
  <c r="F1560" i="1"/>
  <c r="E1560" i="1"/>
  <c r="D1560" i="1"/>
  <c r="C1560" i="1"/>
  <c r="A1560" i="1"/>
  <c r="Q1559" i="1"/>
  <c r="N1559" i="1"/>
  <c r="M1559" i="1"/>
  <c r="L1559" i="1"/>
  <c r="I1559" i="1"/>
  <c r="H1559" i="1"/>
  <c r="G1559" i="1"/>
  <c r="F1559" i="1"/>
  <c r="E1559" i="1"/>
  <c r="D1559" i="1"/>
  <c r="C1559" i="1"/>
  <c r="B1559" i="1"/>
  <c r="A1559" i="1"/>
  <c r="L1558" i="1"/>
  <c r="I1558" i="1"/>
  <c r="H1558" i="1"/>
  <c r="G1558" i="1"/>
  <c r="F1558" i="1"/>
  <c r="E1558" i="1"/>
  <c r="D1558" i="1"/>
  <c r="A1558" i="1"/>
  <c r="N1558" i="1" s="1"/>
  <c r="N1557" i="1"/>
  <c r="L1557" i="1"/>
  <c r="I1557" i="1"/>
  <c r="H1557" i="1"/>
  <c r="G1557" i="1"/>
  <c r="F1557" i="1"/>
  <c r="E1557" i="1"/>
  <c r="D1557" i="1"/>
  <c r="B1557" i="1"/>
  <c r="A1557" i="1"/>
  <c r="P1556" i="1"/>
  <c r="N1556" i="1"/>
  <c r="M1556" i="1"/>
  <c r="L1556" i="1"/>
  <c r="I1556" i="1"/>
  <c r="H1556" i="1"/>
  <c r="G1556" i="1"/>
  <c r="F1556" i="1"/>
  <c r="E1556" i="1"/>
  <c r="D1556" i="1"/>
  <c r="C1556" i="1"/>
  <c r="A1556" i="1"/>
  <c r="Q1555" i="1"/>
  <c r="N1555" i="1"/>
  <c r="M1555" i="1"/>
  <c r="L1555" i="1"/>
  <c r="I1555" i="1"/>
  <c r="H1555" i="1"/>
  <c r="G1555" i="1"/>
  <c r="F1555" i="1"/>
  <c r="E1555" i="1"/>
  <c r="D1555" i="1"/>
  <c r="C1555" i="1"/>
  <c r="B1555" i="1"/>
  <c r="A1555" i="1"/>
  <c r="M1554" i="1"/>
  <c r="P1554" i="1" s="1"/>
  <c r="L1554" i="1"/>
  <c r="I1554" i="1"/>
  <c r="H1554" i="1"/>
  <c r="G1554" i="1"/>
  <c r="F1554" i="1"/>
  <c r="E1554" i="1"/>
  <c r="D1554" i="1"/>
  <c r="C1554" i="1"/>
  <c r="B1554" i="1"/>
  <c r="A1554" i="1"/>
  <c r="N1554" i="1" s="1"/>
  <c r="Q1553" i="1"/>
  <c r="N1553" i="1"/>
  <c r="L1553" i="1"/>
  <c r="I1553" i="1"/>
  <c r="H1553" i="1"/>
  <c r="G1553" i="1"/>
  <c r="F1553" i="1"/>
  <c r="E1553" i="1"/>
  <c r="D1553" i="1"/>
  <c r="B1553" i="1"/>
  <c r="A1553" i="1"/>
  <c r="L1552" i="1"/>
  <c r="I1552" i="1"/>
  <c r="H1552" i="1"/>
  <c r="G1552" i="1"/>
  <c r="F1552" i="1"/>
  <c r="E1552" i="1"/>
  <c r="D1552" i="1"/>
  <c r="A1552" i="1"/>
  <c r="Q1551" i="1"/>
  <c r="N1551" i="1"/>
  <c r="M1551" i="1"/>
  <c r="P1551" i="1" s="1"/>
  <c r="R1551" i="1" s="1"/>
  <c r="L1551" i="1"/>
  <c r="I1551" i="1"/>
  <c r="H1551" i="1"/>
  <c r="G1551" i="1"/>
  <c r="F1551" i="1"/>
  <c r="E1551" i="1"/>
  <c r="D1551" i="1"/>
  <c r="C1551" i="1"/>
  <c r="B1551" i="1"/>
  <c r="A1551" i="1"/>
  <c r="Q1550" i="1"/>
  <c r="M1550" i="1"/>
  <c r="L1550" i="1"/>
  <c r="I1550" i="1"/>
  <c r="H1550" i="1"/>
  <c r="G1550" i="1"/>
  <c r="F1550" i="1"/>
  <c r="E1550" i="1"/>
  <c r="D1550" i="1"/>
  <c r="C1550" i="1"/>
  <c r="A1550" i="1"/>
  <c r="Q1549" i="1"/>
  <c r="L1549" i="1"/>
  <c r="I1549" i="1"/>
  <c r="H1549" i="1"/>
  <c r="G1549" i="1"/>
  <c r="F1549" i="1"/>
  <c r="E1549" i="1"/>
  <c r="D1549" i="1"/>
  <c r="A1549" i="1"/>
  <c r="M1548" i="1"/>
  <c r="L1548" i="1"/>
  <c r="I1548" i="1"/>
  <c r="H1548" i="1"/>
  <c r="G1548" i="1"/>
  <c r="F1548" i="1"/>
  <c r="E1548" i="1"/>
  <c r="D1548" i="1"/>
  <c r="C1548" i="1"/>
  <c r="A1548" i="1"/>
  <c r="Q1547" i="1"/>
  <c r="N1547" i="1"/>
  <c r="M1547" i="1"/>
  <c r="L1547" i="1"/>
  <c r="I1547" i="1"/>
  <c r="H1547" i="1"/>
  <c r="G1547" i="1"/>
  <c r="F1547" i="1"/>
  <c r="E1547" i="1"/>
  <c r="D1547" i="1"/>
  <c r="C1547" i="1"/>
  <c r="B1547" i="1"/>
  <c r="A1547" i="1"/>
  <c r="Q1546" i="1"/>
  <c r="L1546" i="1"/>
  <c r="I1546" i="1"/>
  <c r="H1546" i="1"/>
  <c r="G1546" i="1"/>
  <c r="F1546" i="1"/>
  <c r="E1546" i="1"/>
  <c r="D1546" i="1"/>
  <c r="B1546" i="1"/>
  <c r="A1546" i="1"/>
  <c r="Q1545" i="1"/>
  <c r="N1545" i="1"/>
  <c r="L1545" i="1"/>
  <c r="I1545" i="1"/>
  <c r="H1545" i="1"/>
  <c r="G1545" i="1"/>
  <c r="F1545" i="1"/>
  <c r="E1545" i="1"/>
  <c r="D1545" i="1"/>
  <c r="B1545" i="1"/>
  <c r="A1545" i="1"/>
  <c r="N1544" i="1"/>
  <c r="M1544" i="1"/>
  <c r="L1544" i="1"/>
  <c r="I1544" i="1"/>
  <c r="H1544" i="1"/>
  <c r="G1544" i="1"/>
  <c r="F1544" i="1"/>
  <c r="E1544" i="1"/>
  <c r="D1544" i="1"/>
  <c r="C1544" i="1"/>
  <c r="A1544" i="1"/>
  <c r="Q1543" i="1"/>
  <c r="N1543" i="1"/>
  <c r="M1543" i="1"/>
  <c r="L1543" i="1"/>
  <c r="I1543" i="1"/>
  <c r="H1543" i="1"/>
  <c r="G1543" i="1"/>
  <c r="F1543" i="1"/>
  <c r="E1543" i="1"/>
  <c r="D1543" i="1"/>
  <c r="C1543" i="1"/>
  <c r="B1543" i="1"/>
  <c r="A1543" i="1"/>
  <c r="L1542" i="1"/>
  <c r="I1542" i="1"/>
  <c r="H1542" i="1"/>
  <c r="G1542" i="1"/>
  <c r="F1542" i="1"/>
  <c r="E1542" i="1"/>
  <c r="D1542" i="1"/>
  <c r="A1542" i="1"/>
  <c r="N1542" i="1" s="1"/>
  <c r="N1541" i="1"/>
  <c r="L1541" i="1"/>
  <c r="I1541" i="1"/>
  <c r="H1541" i="1"/>
  <c r="G1541" i="1"/>
  <c r="F1541" i="1"/>
  <c r="E1541" i="1"/>
  <c r="D1541" i="1"/>
  <c r="B1541" i="1"/>
  <c r="A1541" i="1"/>
  <c r="P1540" i="1"/>
  <c r="N1540" i="1"/>
  <c r="M1540" i="1"/>
  <c r="L1540" i="1"/>
  <c r="I1540" i="1"/>
  <c r="H1540" i="1"/>
  <c r="G1540" i="1"/>
  <c r="F1540" i="1"/>
  <c r="E1540" i="1"/>
  <c r="D1540" i="1"/>
  <c r="C1540" i="1"/>
  <c r="A1540" i="1"/>
  <c r="Q1539" i="1"/>
  <c r="N1539" i="1"/>
  <c r="M1539" i="1"/>
  <c r="L1539" i="1"/>
  <c r="I1539" i="1"/>
  <c r="H1539" i="1"/>
  <c r="G1539" i="1"/>
  <c r="F1539" i="1"/>
  <c r="E1539" i="1"/>
  <c r="D1539" i="1"/>
  <c r="C1539" i="1"/>
  <c r="B1539" i="1"/>
  <c r="A1539" i="1"/>
  <c r="M1538" i="1"/>
  <c r="P1538" i="1" s="1"/>
  <c r="L1538" i="1"/>
  <c r="I1538" i="1"/>
  <c r="H1538" i="1"/>
  <c r="G1538" i="1"/>
  <c r="F1538" i="1"/>
  <c r="E1538" i="1"/>
  <c r="D1538" i="1"/>
  <c r="C1538" i="1"/>
  <c r="B1538" i="1"/>
  <c r="A1538" i="1"/>
  <c r="N1538" i="1" s="1"/>
  <c r="Q1537" i="1"/>
  <c r="N1537" i="1"/>
  <c r="L1537" i="1"/>
  <c r="I1537" i="1"/>
  <c r="H1537" i="1"/>
  <c r="G1537" i="1"/>
  <c r="F1537" i="1"/>
  <c r="E1537" i="1"/>
  <c r="D1537" i="1"/>
  <c r="B1537" i="1"/>
  <c r="A1537" i="1"/>
  <c r="L1536" i="1"/>
  <c r="I1536" i="1"/>
  <c r="H1536" i="1"/>
  <c r="G1536" i="1"/>
  <c r="F1536" i="1"/>
  <c r="E1536" i="1"/>
  <c r="D1536" i="1"/>
  <c r="A1536" i="1"/>
  <c r="Q1535" i="1"/>
  <c r="N1535" i="1"/>
  <c r="M1535" i="1"/>
  <c r="P1535" i="1" s="1"/>
  <c r="R1535" i="1" s="1"/>
  <c r="L1535" i="1"/>
  <c r="I1535" i="1"/>
  <c r="H1535" i="1"/>
  <c r="G1535" i="1"/>
  <c r="F1535" i="1"/>
  <c r="E1535" i="1"/>
  <c r="D1535" i="1"/>
  <c r="C1535" i="1"/>
  <c r="B1535" i="1"/>
  <c r="A1535" i="1"/>
  <c r="Q1534" i="1"/>
  <c r="M1534" i="1"/>
  <c r="L1534" i="1"/>
  <c r="I1534" i="1"/>
  <c r="H1534" i="1"/>
  <c r="G1534" i="1"/>
  <c r="F1534" i="1"/>
  <c r="E1534" i="1"/>
  <c r="D1534" i="1"/>
  <c r="C1534" i="1"/>
  <c r="A1534" i="1"/>
  <c r="Q1533" i="1"/>
  <c r="L1533" i="1"/>
  <c r="I1533" i="1"/>
  <c r="H1533" i="1"/>
  <c r="G1533" i="1"/>
  <c r="F1533" i="1"/>
  <c r="E1533" i="1"/>
  <c r="D1533" i="1"/>
  <c r="A1533" i="1"/>
  <c r="M1532" i="1"/>
  <c r="L1532" i="1"/>
  <c r="I1532" i="1"/>
  <c r="H1532" i="1"/>
  <c r="G1532" i="1"/>
  <c r="F1532" i="1"/>
  <c r="E1532" i="1"/>
  <c r="D1532" i="1"/>
  <c r="C1532" i="1"/>
  <c r="A1532" i="1"/>
  <c r="Q1531" i="1"/>
  <c r="N1531" i="1"/>
  <c r="M1531" i="1"/>
  <c r="L1531" i="1"/>
  <c r="I1531" i="1"/>
  <c r="H1531" i="1"/>
  <c r="G1531" i="1"/>
  <c r="F1531" i="1"/>
  <c r="E1531" i="1"/>
  <c r="D1531" i="1"/>
  <c r="C1531" i="1"/>
  <c r="B1531" i="1"/>
  <c r="A1531" i="1"/>
  <c r="Q1530" i="1"/>
  <c r="L1530" i="1"/>
  <c r="I1530" i="1"/>
  <c r="H1530" i="1"/>
  <c r="G1530" i="1"/>
  <c r="F1530" i="1"/>
  <c r="E1530" i="1"/>
  <c r="D1530" i="1"/>
  <c r="B1530" i="1"/>
  <c r="A1530" i="1"/>
  <c r="Q1529" i="1"/>
  <c r="N1529" i="1"/>
  <c r="L1529" i="1"/>
  <c r="I1529" i="1"/>
  <c r="H1529" i="1"/>
  <c r="G1529" i="1"/>
  <c r="F1529" i="1"/>
  <c r="E1529" i="1"/>
  <c r="D1529" i="1"/>
  <c r="B1529" i="1"/>
  <c r="A1529" i="1"/>
  <c r="N1528" i="1"/>
  <c r="M1528" i="1"/>
  <c r="L1528" i="1"/>
  <c r="I1528" i="1"/>
  <c r="H1528" i="1"/>
  <c r="G1528" i="1"/>
  <c r="F1528" i="1"/>
  <c r="E1528" i="1"/>
  <c r="D1528" i="1"/>
  <c r="C1528" i="1"/>
  <c r="A1528" i="1"/>
  <c r="Q1527" i="1"/>
  <c r="N1527" i="1"/>
  <c r="M1527" i="1"/>
  <c r="L1527" i="1"/>
  <c r="I1527" i="1"/>
  <c r="H1527" i="1"/>
  <c r="G1527" i="1"/>
  <c r="F1527" i="1"/>
  <c r="E1527" i="1"/>
  <c r="D1527" i="1"/>
  <c r="C1527" i="1"/>
  <c r="B1527" i="1"/>
  <c r="A1527" i="1"/>
  <c r="L1526" i="1"/>
  <c r="I1526" i="1"/>
  <c r="H1526" i="1"/>
  <c r="G1526" i="1"/>
  <c r="F1526" i="1"/>
  <c r="E1526" i="1"/>
  <c r="D1526" i="1"/>
  <c r="A1526" i="1"/>
  <c r="N1526" i="1" s="1"/>
  <c r="N1525" i="1"/>
  <c r="L1525" i="1"/>
  <c r="I1525" i="1"/>
  <c r="H1525" i="1"/>
  <c r="G1525" i="1"/>
  <c r="F1525" i="1"/>
  <c r="E1525" i="1"/>
  <c r="D1525" i="1"/>
  <c r="B1525" i="1"/>
  <c r="A1525" i="1"/>
  <c r="P1524" i="1"/>
  <c r="N1524" i="1"/>
  <c r="M1524" i="1"/>
  <c r="L1524" i="1"/>
  <c r="I1524" i="1"/>
  <c r="H1524" i="1"/>
  <c r="G1524" i="1"/>
  <c r="F1524" i="1"/>
  <c r="E1524" i="1"/>
  <c r="D1524" i="1"/>
  <c r="C1524" i="1"/>
  <c r="A1524" i="1"/>
  <c r="Q1523" i="1"/>
  <c r="N1523" i="1"/>
  <c r="M1523" i="1"/>
  <c r="L1523" i="1"/>
  <c r="I1523" i="1"/>
  <c r="H1523" i="1"/>
  <c r="G1523" i="1"/>
  <c r="F1523" i="1"/>
  <c r="E1523" i="1"/>
  <c r="D1523" i="1"/>
  <c r="C1523" i="1"/>
  <c r="B1523" i="1"/>
  <c r="A1523" i="1"/>
  <c r="M1522" i="1"/>
  <c r="P1522" i="1" s="1"/>
  <c r="L1522" i="1"/>
  <c r="I1522" i="1"/>
  <c r="H1522" i="1"/>
  <c r="G1522" i="1"/>
  <c r="F1522" i="1"/>
  <c r="E1522" i="1"/>
  <c r="D1522" i="1"/>
  <c r="C1522" i="1"/>
  <c r="B1522" i="1"/>
  <c r="A1522" i="1"/>
  <c r="N1522" i="1" s="1"/>
  <c r="Q1521" i="1"/>
  <c r="N1521" i="1"/>
  <c r="L1521" i="1"/>
  <c r="I1521" i="1"/>
  <c r="H1521" i="1"/>
  <c r="G1521" i="1"/>
  <c r="F1521" i="1"/>
  <c r="E1521" i="1"/>
  <c r="D1521" i="1"/>
  <c r="B1521" i="1"/>
  <c r="A1521" i="1"/>
  <c r="L1520" i="1"/>
  <c r="I1520" i="1"/>
  <c r="H1520" i="1"/>
  <c r="G1520" i="1"/>
  <c r="F1520" i="1"/>
  <c r="E1520" i="1"/>
  <c r="D1520" i="1"/>
  <c r="A1520" i="1"/>
  <c r="Q1519" i="1"/>
  <c r="N1519" i="1"/>
  <c r="M1519" i="1"/>
  <c r="P1519" i="1" s="1"/>
  <c r="R1519" i="1" s="1"/>
  <c r="L1519" i="1"/>
  <c r="I1519" i="1"/>
  <c r="H1519" i="1"/>
  <c r="G1519" i="1"/>
  <c r="F1519" i="1"/>
  <c r="E1519" i="1"/>
  <c r="D1519" i="1"/>
  <c r="C1519" i="1"/>
  <c r="B1519" i="1"/>
  <c r="A1519" i="1"/>
  <c r="Q1518" i="1"/>
  <c r="M1518" i="1"/>
  <c r="L1518" i="1"/>
  <c r="I1518" i="1"/>
  <c r="H1518" i="1"/>
  <c r="G1518" i="1"/>
  <c r="F1518" i="1"/>
  <c r="E1518" i="1"/>
  <c r="D1518" i="1"/>
  <c r="C1518" i="1"/>
  <c r="A1518" i="1"/>
  <c r="Q1517" i="1"/>
  <c r="L1517" i="1"/>
  <c r="I1517" i="1"/>
  <c r="H1517" i="1"/>
  <c r="G1517" i="1"/>
  <c r="F1517" i="1"/>
  <c r="E1517" i="1"/>
  <c r="D1517" i="1"/>
  <c r="A1517" i="1"/>
  <c r="M1516" i="1"/>
  <c r="L1516" i="1"/>
  <c r="I1516" i="1"/>
  <c r="H1516" i="1"/>
  <c r="G1516" i="1"/>
  <c r="F1516" i="1"/>
  <c r="E1516" i="1"/>
  <c r="D1516" i="1"/>
  <c r="C1516" i="1"/>
  <c r="A1516" i="1"/>
  <c r="Q1515" i="1"/>
  <c r="N1515" i="1"/>
  <c r="M1515" i="1"/>
  <c r="L1515" i="1"/>
  <c r="I1515" i="1"/>
  <c r="H1515" i="1"/>
  <c r="G1515" i="1"/>
  <c r="F1515" i="1"/>
  <c r="E1515" i="1"/>
  <c r="D1515" i="1"/>
  <c r="C1515" i="1"/>
  <c r="B1515" i="1"/>
  <c r="A1515" i="1"/>
  <c r="Q1514" i="1"/>
  <c r="L1514" i="1"/>
  <c r="I1514" i="1"/>
  <c r="H1514" i="1"/>
  <c r="G1514" i="1"/>
  <c r="F1514" i="1"/>
  <c r="E1514" i="1"/>
  <c r="D1514" i="1"/>
  <c r="B1514" i="1"/>
  <c r="A1514" i="1"/>
  <c r="Q1513" i="1"/>
  <c r="N1513" i="1"/>
  <c r="L1513" i="1"/>
  <c r="I1513" i="1"/>
  <c r="H1513" i="1"/>
  <c r="G1513" i="1"/>
  <c r="F1513" i="1"/>
  <c r="E1513" i="1"/>
  <c r="D1513" i="1"/>
  <c r="B1513" i="1"/>
  <c r="A1513" i="1"/>
  <c r="N1512" i="1"/>
  <c r="M1512" i="1"/>
  <c r="L1512" i="1"/>
  <c r="I1512" i="1"/>
  <c r="H1512" i="1"/>
  <c r="G1512" i="1"/>
  <c r="F1512" i="1"/>
  <c r="E1512" i="1"/>
  <c r="D1512" i="1"/>
  <c r="C1512" i="1"/>
  <c r="A1512" i="1"/>
  <c r="Q1511" i="1"/>
  <c r="N1511" i="1"/>
  <c r="M1511" i="1"/>
  <c r="L1511" i="1"/>
  <c r="I1511" i="1"/>
  <c r="H1511" i="1"/>
  <c r="G1511" i="1"/>
  <c r="F1511" i="1"/>
  <c r="E1511" i="1"/>
  <c r="D1511" i="1"/>
  <c r="C1511" i="1"/>
  <c r="B1511" i="1"/>
  <c r="A1511" i="1"/>
  <c r="L1510" i="1"/>
  <c r="I1510" i="1"/>
  <c r="H1510" i="1"/>
  <c r="G1510" i="1"/>
  <c r="F1510" i="1"/>
  <c r="E1510" i="1"/>
  <c r="D1510" i="1"/>
  <c r="A1510" i="1"/>
  <c r="N1510" i="1" s="1"/>
  <c r="N1509" i="1"/>
  <c r="L1509" i="1"/>
  <c r="I1509" i="1"/>
  <c r="H1509" i="1"/>
  <c r="G1509" i="1"/>
  <c r="F1509" i="1"/>
  <c r="E1509" i="1"/>
  <c r="D1509" i="1"/>
  <c r="B1509" i="1"/>
  <c r="A1509" i="1"/>
  <c r="P1508" i="1"/>
  <c r="N1508" i="1"/>
  <c r="M1508" i="1"/>
  <c r="L1508" i="1"/>
  <c r="I1508" i="1"/>
  <c r="H1508" i="1"/>
  <c r="G1508" i="1"/>
  <c r="F1508" i="1"/>
  <c r="E1508" i="1"/>
  <c r="D1508" i="1"/>
  <c r="C1508" i="1"/>
  <c r="A1508" i="1"/>
  <c r="Q1507" i="1"/>
  <c r="N1507" i="1"/>
  <c r="M1507" i="1"/>
  <c r="L1507" i="1"/>
  <c r="I1507" i="1"/>
  <c r="H1507" i="1"/>
  <c r="G1507" i="1"/>
  <c r="F1507" i="1"/>
  <c r="E1507" i="1"/>
  <c r="D1507" i="1"/>
  <c r="C1507" i="1"/>
  <c r="B1507" i="1"/>
  <c r="A1507" i="1"/>
  <c r="M1506" i="1"/>
  <c r="P1506" i="1" s="1"/>
  <c r="L1506" i="1"/>
  <c r="I1506" i="1"/>
  <c r="H1506" i="1"/>
  <c r="G1506" i="1"/>
  <c r="F1506" i="1"/>
  <c r="E1506" i="1"/>
  <c r="D1506" i="1"/>
  <c r="C1506" i="1"/>
  <c r="B1506" i="1"/>
  <c r="A1506" i="1"/>
  <c r="N1506" i="1" s="1"/>
  <c r="Q1505" i="1"/>
  <c r="N1505" i="1"/>
  <c r="L1505" i="1"/>
  <c r="I1505" i="1"/>
  <c r="H1505" i="1"/>
  <c r="G1505" i="1"/>
  <c r="F1505" i="1"/>
  <c r="E1505" i="1"/>
  <c r="D1505" i="1"/>
  <c r="B1505" i="1"/>
  <c r="A1505" i="1"/>
  <c r="L1504" i="1"/>
  <c r="I1504" i="1"/>
  <c r="H1504" i="1"/>
  <c r="G1504" i="1"/>
  <c r="F1504" i="1"/>
  <c r="E1504" i="1"/>
  <c r="D1504" i="1"/>
  <c r="A1504" i="1"/>
  <c r="Q1503" i="1"/>
  <c r="N1503" i="1"/>
  <c r="M1503" i="1"/>
  <c r="P1503" i="1" s="1"/>
  <c r="R1503" i="1" s="1"/>
  <c r="L1503" i="1"/>
  <c r="I1503" i="1"/>
  <c r="H1503" i="1"/>
  <c r="G1503" i="1"/>
  <c r="F1503" i="1"/>
  <c r="E1503" i="1"/>
  <c r="D1503" i="1"/>
  <c r="C1503" i="1"/>
  <c r="B1503" i="1"/>
  <c r="A1503" i="1"/>
  <c r="Q1502" i="1"/>
  <c r="M1502" i="1"/>
  <c r="L1502" i="1"/>
  <c r="I1502" i="1"/>
  <c r="H1502" i="1"/>
  <c r="G1502" i="1"/>
  <c r="F1502" i="1"/>
  <c r="E1502" i="1"/>
  <c r="D1502" i="1"/>
  <c r="C1502" i="1"/>
  <c r="A1502" i="1"/>
  <c r="Q1501" i="1"/>
  <c r="L1501" i="1"/>
  <c r="I1501" i="1"/>
  <c r="H1501" i="1"/>
  <c r="G1501" i="1"/>
  <c r="F1501" i="1"/>
  <c r="E1501" i="1"/>
  <c r="D1501" i="1"/>
  <c r="A1501" i="1"/>
  <c r="M1500" i="1"/>
  <c r="L1500" i="1"/>
  <c r="I1500" i="1"/>
  <c r="H1500" i="1"/>
  <c r="G1500" i="1"/>
  <c r="F1500" i="1"/>
  <c r="E1500" i="1"/>
  <c r="D1500" i="1"/>
  <c r="C1500" i="1"/>
  <c r="A1500" i="1"/>
  <c r="Q1499" i="1"/>
  <c r="N1499" i="1"/>
  <c r="M1499" i="1"/>
  <c r="L1499" i="1"/>
  <c r="I1499" i="1"/>
  <c r="H1499" i="1"/>
  <c r="G1499" i="1"/>
  <c r="F1499" i="1"/>
  <c r="E1499" i="1"/>
  <c r="D1499" i="1"/>
  <c r="C1499" i="1"/>
  <c r="B1499" i="1"/>
  <c r="A1499" i="1"/>
  <c r="Q1498" i="1"/>
  <c r="L1498" i="1"/>
  <c r="I1498" i="1"/>
  <c r="H1498" i="1"/>
  <c r="G1498" i="1"/>
  <c r="F1498" i="1"/>
  <c r="E1498" i="1"/>
  <c r="D1498" i="1"/>
  <c r="B1498" i="1"/>
  <c r="A1498" i="1"/>
  <c r="Q1497" i="1"/>
  <c r="N1497" i="1"/>
  <c r="L1497" i="1"/>
  <c r="I1497" i="1"/>
  <c r="H1497" i="1"/>
  <c r="G1497" i="1"/>
  <c r="F1497" i="1"/>
  <c r="E1497" i="1"/>
  <c r="D1497" i="1"/>
  <c r="B1497" i="1"/>
  <c r="A1497" i="1"/>
  <c r="N1496" i="1"/>
  <c r="M1496" i="1"/>
  <c r="L1496" i="1"/>
  <c r="I1496" i="1"/>
  <c r="H1496" i="1"/>
  <c r="G1496" i="1"/>
  <c r="F1496" i="1"/>
  <c r="E1496" i="1"/>
  <c r="D1496" i="1"/>
  <c r="C1496" i="1"/>
  <c r="A1496" i="1"/>
  <c r="Q1495" i="1"/>
  <c r="N1495" i="1"/>
  <c r="M1495" i="1"/>
  <c r="L1495" i="1"/>
  <c r="I1495" i="1"/>
  <c r="H1495" i="1"/>
  <c r="G1495" i="1"/>
  <c r="F1495" i="1"/>
  <c r="E1495" i="1"/>
  <c r="D1495" i="1"/>
  <c r="C1495" i="1"/>
  <c r="B1495" i="1"/>
  <c r="A1495" i="1"/>
  <c r="L1494" i="1"/>
  <c r="I1494" i="1"/>
  <c r="H1494" i="1"/>
  <c r="G1494" i="1"/>
  <c r="F1494" i="1"/>
  <c r="E1494" i="1"/>
  <c r="D1494" i="1"/>
  <c r="A1494" i="1"/>
  <c r="N1494" i="1" s="1"/>
  <c r="N1493" i="1"/>
  <c r="L1493" i="1"/>
  <c r="I1493" i="1"/>
  <c r="H1493" i="1"/>
  <c r="G1493" i="1"/>
  <c r="F1493" i="1"/>
  <c r="E1493" i="1"/>
  <c r="D1493" i="1"/>
  <c r="B1493" i="1"/>
  <c r="A1493" i="1"/>
  <c r="P1492" i="1"/>
  <c r="N1492" i="1"/>
  <c r="M1492" i="1"/>
  <c r="L1492" i="1"/>
  <c r="I1492" i="1"/>
  <c r="H1492" i="1"/>
  <c r="G1492" i="1"/>
  <c r="F1492" i="1"/>
  <c r="E1492" i="1"/>
  <c r="D1492" i="1"/>
  <c r="C1492" i="1"/>
  <c r="A1492" i="1"/>
  <c r="Q1491" i="1"/>
  <c r="N1491" i="1"/>
  <c r="M1491" i="1"/>
  <c r="L1491" i="1"/>
  <c r="I1491" i="1"/>
  <c r="H1491" i="1"/>
  <c r="G1491" i="1"/>
  <c r="F1491" i="1"/>
  <c r="E1491" i="1"/>
  <c r="D1491" i="1"/>
  <c r="C1491" i="1"/>
  <c r="B1491" i="1"/>
  <c r="A1491" i="1"/>
  <c r="M1490" i="1"/>
  <c r="P1490" i="1" s="1"/>
  <c r="L1490" i="1"/>
  <c r="I1490" i="1"/>
  <c r="H1490" i="1"/>
  <c r="G1490" i="1"/>
  <c r="F1490" i="1"/>
  <c r="E1490" i="1"/>
  <c r="D1490" i="1"/>
  <c r="C1490" i="1"/>
  <c r="B1490" i="1"/>
  <c r="A1490" i="1"/>
  <c r="N1490" i="1" s="1"/>
  <c r="Q1489" i="1"/>
  <c r="N1489" i="1"/>
  <c r="L1489" i="1"/>
  <c r="I1489" i="1"/>
  <c r="H1489" i="1"/>
  <c r="G1489" i="1"/>
  <c r="F1489" i="1"/>
  <c r="E1489" i="1"/>
  <c r="D1489" i="1"/>
  <c r="B1489" i="1"/>
  <c r="A1489" i="1"/>
  <c r="L1488" i="1"/>
  <c r="I1488" i="1"/>
  <c r="H1488" i="1"/>
  <c r="G1488" i="1"/>
  <c r="F1488" i="1"/>
  <c r="E1488" i="1"/>
  <c r="D1488" i="1"/>
  <c r="A1488" i="1"/>
  <c r="Q1487" i="1"/>
  <c r="N1487" i="1"/>
  <c r="M1487" i="1"/>
  <c r="P1487" i="1" s="1"/>
  <c r="R1487" i="1" s="1"/>
  <c r="L1487" i="1"/>
  <c r="I1487" i="1"/>
  <c r="H1487" i="1"/>
  <c r="G1487" i="1"/>
  <c r="F1487" i="1"/>
  <c r="E1487" i="1"/>
  <c r="D1487" i="1"/>
  <c r="C1487" i="1"/>
  <c r="B1487" i="1"/>
  <c r="A1487" i="1"/>
  <c r="Q1486" i="1"/>
  <c r="M1486" i="1"/>
  <c r="L1486" i="1"/>
  <c r="I1486" i="1"/>
  <c r="H1486" i="1"/>
  <c r="G1486" i="1"/>
  <c r="F1486" i="1"/>
  <c r="E1486" i="1"/>
  <c r="D1486" i="1"/>
  <c r="C1486" i="1"/>
  <c r="A1486" i="1"/>
  <c r="Q1485" i="1"/>
  <c r="L1485" i="1"/>
  <c r="I1485" i="1"/>
  <c r="H1485" i="1"/>
  <c r="G1485" i="1"/>
  <c r="F1485" i="1"/>
  <c r="E1485" i="1"/>
  <c r="D1485" i="1"/>
  <c r="A1485" i="1"/>
  <c r="M1484" i="1"/>
  <c r="L1484" i="1"/>
  <c r="I1484" i="1"/>
  <c r="H1484" i="1"/>
  <c r="G1484" i="1"/>
  <c r="F1484" i="1"/>
  <c r="E1484" i="1"/>
  <c r="D1484" i="1"/>
  <c r="C1484" i="1"/>
  <c r="A1484" i="1"/>
  <c r="Q1483" i="1"/>
  <c r="N1483" i="1"/>
  <c r="M1483" i="1"/>
  <c r="L1483" i="1"/>
  <c r="I1483" i="1"/>
  <c r="H1483" i="1"/>
  <c r="G1483" i="1"/>
  <c r="F1483" i="1"/>
  <c r="E1483" i="1"/>
  <c r="D1483" i="1"/>
  <c r="C1483" i="1"/>
  <c r="B1483" i="1"/>
  <c r="A1483" i="1"/>
  <c r="Q1482" i="1"/>
  <c r="L1482" i="1"/>
  <c r="I1482" i="1"/>
  <c r="H1482" i="1"/>
  <c r="G1482" i="1"/>
  <c r="F1482" i="1"/>
  <c r="E1482" i="1"/>
  <c r="D1482" i="1"/>
  <c r="B1482" i="1"/>
  <c r="A1482" i="1"/>
  <c r="Q1481" i="1"/>
  <c r="N1481" i="1"/>
  <c r="L1481" i="1"/>
  <c r="I1481" i="1"/>
  <c r="H1481" i="1"/>
  <c r="G1481" i="1"/>
  <c r="F1481" i="1"/>
  <c r="E1481" i="1"/>
  <c r="D1481" i="1"/>
  <c r="B1481" i="1"/>
  <c r="A1481" i="1"/>
  <c r="N1480" i="1"/>
  <c r="M1480" i="1"/>
  <c r="L1480" i="1"/>
  <c r="I1480" i="1"/>
  <c r="H1480" i="1"/>
  <c r="G1480" i="1"/>
  <c r="F1480" i="1"/>
  <c r="E1480" i="1"/>
  <c r="D1480" i="1"/>
  <c r="C1480" i="1"/>
  <c r="A1480" i="1"/>
  <c r="Q1479" i="1"/>
  <c r="N1479" i="1"/>
  <c r="M1479" i="1"/>
  <c r="L1479" i="1"/>
  <c r="I1479" i="1"/>
  <c r="H1479" i="1"/>
  <c r="G1479" i="1"/>
  <c r="F1479" i="1"/>
  <c r="E1479" i="1"/>
  <c r="D1479" i="1"/>
  <c r="C1479" i="1"/>
  <c r="B1479" i="1"/>
  <c r="A1479" i="1"/>
  <c r="L1478" i="1"/>
  <c r="I1478" i="1"/>
  <c r="H1478" i="1"/>
  <c r="G1478" i="1"/>
  <c r="F1478" i="1"/>
  <c r="E1478" i="1"/>
  <c r="D1478" i="1"/>
  <c r="A1478" i="1"/>
  <c r="N1478" i="1" s="1"/>
  <c r="N1477" i="1"/>
  <c r="L1477" i="1"/>
  <c r="I1477" i="1"/>
  <c r="H1477" i="1"/>
  <c r="G1477" i="1"/>
  <c r="F1477" i="1"/>
  <c r="E1477" i="1"/>
  <c r="D1477" i="1"/>
  <c r="B1477" i="1"/>
  <c r="A1477" i="1"/>
  <c r="P1476" i="1"/>
  <c r="N1476" i="1"/>
  <c r="M1476" i="1"/>
  <c r="L1476" i="1"/>
  <c r="I1476" i="1"/>
  <c r="H1476" i="1"/>
  <c r="G1476" i="1"/>
  <c r="F1476" i="1"/>
  <c r="E1476" i="1"/>
  <c r="D1476" i="1"/>
  <c r="C1476" i="1"/>
  <c r="A1476" i="1"/>
  <c r="Q1475" i="1"/>
  <c r="N1475" i="1"/>
  <c r="M1475" i="1"/>
  <c r="L1475" i="1"/>
  <c r="I1475" i="1"/>
  <c r="H1475" i="1"/>
  <c r="G1475" i="1"/>
  <c r="F1475" i="1"/>
  <c r="E1475" i="1"/>
  <c r="D1475" i="1"/>
  <c r="C1475" i="1"/>
  <c r="B1475" i="1"/>
  <c r="A1475" i="1"/>
  <c r="M1474" i="1"/>
  <c r="P1474" i="1" s="1"/>
  <c r="L1474" i="1"/>
  <c r="I1474" i="1"/>
  <c r="H1474" i="1"/>
  <c r="G1474" i="1"/>
  <c r="F1474" i="1"/>
  <c r="E1474" i="1"/>
  <c r="D1474" i="1"/>
  <c r="C1474" i="1"/>
  <c r="B1474" i="1"/>
  <c r="A1474" i="1"/>
  <c r="N1474" i="1" s="1"/>
  <c r="Q1473" i="1"/>
  <c r="N1473" i="1"/>
  <c r="L1473" i="1"/>
  <c r="I1473" i="1"/>
  <c r="H1473" i="1"/>
  <c r="G1473" i="1"/>
  <c r="F1473" i="1"/>
  <c r="E1473" i="1"/>
  <c r="D1473" i="1"/>
  <c r="B1473" i="1"/>
  <c r="A1473" i="1"/>
  <c r="L1472" i="1"/>
  <c r="I1472" i="1"/>
  <c r="H1472" i="1"/>
  <c r="G1472" i="1"/>
  <c r="F1472" i="1"/>
  <c r="E1472" i="1"/>
  <c r="D1472" i="1"/>
  <c r="A1472" i="1"/>
  <c r="Q1471" i="1"/>
  <c r="N1471" i="1"/>
  <c r="M1471" i="1"/>
  <c r="P1471" i="1" s="1"/>
  <c r="R1471" i="1" s="1"/>
  <c r="L1471" i="1"/>
  <c r="I1471" i="1"/>
  <c r="H1471" i="1"/>
  <c r="G1471" i="1"/>
  <c r="F1471" i="1"/>
  <c r="E1471" i="1"/>
  <c r="D1471" i="1"/>
  <c r="C1471" i="1"/>
  <c r="B1471" i="1"/>
  <c r="A1471" i="1"/>
  <c r="Q1470" i="1"/>
  <c r="M1470" i="1"/>
  <c r="L1470" i="1"/>
  <c r="I1470" i="1"/>
  <c r="H1470" i="1"/>
  <c r="G1470" i="1"/>
  <c r="F1470" i="1"/>
  <c r="E1470" i="1"/>
  <c r="D1470" i="1"/>
  <c r="C1470" i="1"/>
  <c r="A1470" i="1"/>
  <c r="Q1469" i="1"/>
  <c r="L1469" i="1"/>
  <c r="I1469" i="1"/>
  <c r="H1469" i="1"/>
  <c r="G1469" i="1"/>
  <c r="F1469" i="1"/>
  <c r="E1469" i="1"/>
  <c r="D1469" i="1"/>
  <c r="A1469" i="1"/>
  <c r="M1468" i="1"/>
  <c r="L1468" i="1"/>
  <c r="I1468" i="1"/>
  <c r="H1468" i="1"/>
  <c r="G1468" i="1"/>
  <c r="F1468" i="1"/>
  <c r="E1468" i="1"/>
  <c r="D1468" i="1"/>
  <c r="C1468" i="1"/>
  <c r="A1468" i="1"/>
  <c r="Q1467" i="1"/>
  <c r="N1467" i="1"/>
  <c r="M1467" i="1"/>
  <c r="L1467" i="1"/>
  <c r="I1467" i="1"/>
  <c r="H1467" i="1"/>
  <c r="G1467" i="1"/>
  <c r="F1467" i="1"/>
  <c r="E1467" i="1"/>
  <c r="D1467" i="1"/>
  <c r="C1467" i="1"/>
  <c r="B1467" i="1"/>
  <c r="A1467" i="1"/>
  <c r="Q1466" i="1"/>
  <c r="L1466" i="1"/>
  <c r="I1466" i="1"/>
  <c r="H1466" i="1"/>
  <c r="G1466" i="1"/>
  <c r="F1466" i="1"/>
  <c r="E1466" i="1"/>
  <c r="D1466" i="1"/>
  <c r="B1466" i="1"/>
  <c r="A1466" i="1"/>
  <c r="Q1465" i="1"/>
  <c r="N1465" i="1"/>
  <c r="L1465" i="1"/>
  <c r="I1465" i="1"/>
  <c r="H1465" i="1"/>
  <c r="G1465" i="1"/>
  <c r="F1465" i="1"/>
  <c r="E1465" i="1"/>
  <c r="D1465" i="1"/>
  <c r="B1465" i="1"/>
  <c r="A1465" i="1"/>
  <c r="N1464" i="1"/>
  <c r="M1464" i="1"/>
  <c r="L1464" i="1"/>
  <c r="I1464" i="1"/>
  <c r="H1464" i="1"/>
  <c r="G1464" i="1"/>
  <c r="F1464" i="1"/>
  <c r="E1464" i="1"/>
  <c r="D1464" i="1"/>
  <c r="C1464" i="1"/>
  <c r="A1464" i="1"/>
  <c r="Q1463" i="1"/>
  <c r="N1463" i="1"/>
  <c r="M1463" i="1"/>
  <c r="L1463" i="1"/>
  <c r="I1463" i="1"/>
  <c r="H1463" i="1"/>
  <c r="G1463" i="1"/>
  <c r="F1463" i="1"/>
  <c r="E1463" i="1"/>
  <c r="D1463" i="1"/>
  <c r="C1463" i="1"/>
  <c r="B1463" i="1"/>
  <c r="A1463" i="1"/>
  <c r="L1462" i="1"/>
  <c r="I1462" i="1"/>
  <c r="H1462" i="1"/>
  <c r="G1462" i="1"/>
  <c r="F1462" i="1"/>
  <c r="E1462" i="1"/>
  <c r="D1462" i="1"/>
  <c r="A1462" i="1"/>
  <c r="N1462" i="1" s="1"/>
  <c r="N1461" i="1"/>
  <c r="L1461" i="1"/>
  <c r="I1461" i="1"/>
  <c r="H1461" i="1"/>
  <c r="G1461" i="1"/>
  <c r="F1461" i="1"/>
  <c r="E1461" i="1"/>
  <c r="D1461" i="1"/>
  <c r="B1461" i="1"/>
  <c r="A1461" i="1"/>
  <c r="P1460" i="1"/>
  <c r="N1460" i="1"/>
  <c r="M1460" i="1"/>
  <c r="L1460" i="1"/>
  <c r="I1460" i="1"/>
  <c r="H1460" i="1"/>
  <c r="G1460" i="1"/>
  <c r="F1460" i="1"/>
  <c r="E1460" i="1"/>
  <c r="D1460" i="1"/>
  <c r="C1460" i="1"/>
  <c r="A1460" i="1"/>
  <c r="Q1459" i="1"/>
  <c r="N1459" i="1"/>
  <c r="M1459" i="1"/>
  <c r="L1459" i="1"/>
  <c r="I1459" i="1"/>
  <c r="H1459" i="1"/>
  <c r="G1459" i="1"/>
  <c r="F1459" i="1"/>
  <c r="E1459" i="1"/>
  <c r="D1459" i="1"/>
  <c r="C1459" i="1"/>
  <c r="B1459" i="1"/>
  <c r="A1459" i="1"/>
  <c r="M1458" i="1"/>
  <c r="P1458" i="1" s="1"/>
  <c r="L1458" i="1"/>
  <c r="I1458" i="1"/>
  <c r="H1458" i="1"/>
  <c r="G1458" i="1"/>
  <c r="F1458" i="1"/>
  <c r="E1458" i="1"/>
  <c r="D1458" i="1"/>
  <c r="C1458" i="1"/>
  <c r="B1458" i="1"/>
  <c r="A1458" i="1"/>
  <c r="N1458" i="1" s="1"/>
  <c r="Q1457" i="1"/>
  <c r="N1457" i="1"/>
  <c r="L1457" i="1"/>
  <c r="I1457" i="1"/>
  <c r="H1457" i="1"/>
  <c r="G1457" i="1"/>
  <c r="F1457" i="1"/>
  <c r="E1457" i="1"/>
  <c r="D1457" i="1"/>
  <c r="B1457" i="1"/>
  <c r="A1457" i="1"/>
  <c r="L1456" i="1"/>
  <c r="I1456" i="1"/>
  <c r="H1456" i="1"/>
  <c r="G1456" i="1"/>
  <c r="F1456" i="1"/>
  <c r="E1456" i="1"/>
  <c r="D1456" i="1"/>
  <c r="A1456" i="1"/>
  <c r="Q1455" i="1"/>
  <c r="N1455" i="1"/>
  <c r="M1455" i="1"/>
  <c r="P1455" i="1" s="1"/>
  <c r="R1455" i="1" s="1"/>
  <c r="L1455" i="1"/>
  <c r="I1455" i="1"/>
  <c r="H1455" i="1"/>
  <c r="G1455" i="1"/>
  <c r="F1455" i="1"/>
  <c r="E1455" i="1"/>
  <c r="D1455" i="1"/>
  <c r="C1455" i="1"/>
  <c r="B1455" i="1"/>
  <c r="A1455" i="1"/>
  <c r="Q1454" i="1"/>
  <c r="M1454" i="1"/>
  <c r="L1454" i="1"/>
  <c r="I1454" i="1"/>
  <c r="H1454" i="1"/>
  <c r="G1454" i="1"/>
  <c r="F1454" i="1"/>
  <c r="E1454" i="1"/>
  <c r="D1454" i="1"/>
  <c r="C1454" i="1"/>
  <c r="A1454" i="1"/>
  <c r="Q1453" i="1"/>
  <c r="L1453" i="1"/>
  <c r="I1453" i="1"/>
  <c r="H1453" i="1"/>
  <c r="G1453" i="1"/>
  <c r="F1453" i="1"/>
  <c r="E1453" i="1"/>
  <c r="D1453" i="1"/>
  <c r="A1453" i="1"/>
  <c r="M1452" i="1"/>
  <c r="L1452" i="1"/>
  <c r="I1452" i="1"/>
  <c r="H1452" i="1"/>
  <c r="G1452" i="1"/>
  <c r="F1452" i="1"/>
  <c r="E1452" i="1"/>
  <c r="D1452" i="1"/>
  <c r="C1452" i="1"/>
  <c r="A1452" i="1"/>
  <c r="Q1451" i="1"/>
  <c r="N1451" i="1"/>
  <c r="M1451" i="1"/>
  <c r="L1451" i="1"/>
  <c r="I1451" i="1"/>
  <c r="H1451" i="1"/>
  <c r="G1451" i="1"/>
  <c r="F1451" i="1"/>
  <c r="E1451" i="1"/>
  <c r="D1451" i="1"/>
  <c r="C1451" i="1"/>
  <c r="B1451" i="1"/>
  <c r="A1451" i="1"/>
  <c r="Q1450" i="1"/>
  <c r="L1450" i="1"/>
  <c r="I1450" i="1"/>
  <c r="H1450" i="1"/>
  <c r="G1450" i="1"/>
  <c r="F1450" i="1"/>
  <c r="E1450" i="1"/>
  <c r="D1450" i="1"/>
  <c r="B1450" i="1"/>
  <c r="A1450" i="1"/>
  <c r="Q1449" i="1"/>
  <c r="N1449" i="1"/>
  <c r="L1449" i="1"/>
  <c r="I1449" i="1"/>
  <c r="H1449" i="1"/>
  <c r="G1449" i="1"/>
  <c r="F1449" i="1"/>
  <c r="E1449" i="1"/>
  <c r="D1449" i="1"/>
  <c r="B1449" i="1"/>
  <c r="A1449" i="1"/>
  <c r="N1448" i="1"/>
  <c r="M1448" i="1"/>
  <c r="L1448" i="1"/>
  <c r="I1448" i="1"/>
  <c r="H1448" i="1"/>
  <c r="G1448" i="1"/>
  <c r="F1448" i="1"/>
  <c r="E1448" i="1"/>
  <c r="D1448" i="1"/>
  <c r="C1448" i="1"/>
  <c r="A1448" i="1"/>
  <c r="Q1447" i="1"/>
  <c r="N1447" i="1"/>
  <c r="M1447" i="1"/>
  <c r="L1447" i="1"/>
  <c r="I1447" i="1"/>
  <c r="H1447" i="1"/>
  <c r="G1447" i="1"/>
  <c r="F1447" i="1"/>
  <c r="E1447" i="1"/>
  <c r="D1447" i="1"/>
  <c r="C1447" i="1"/>
  <c r="B1447" i="1"/>
  <c r="A1447" i="1"/>
  <c r="L1446" i="1"/>
  <c r="I1446" i="1"/>
  <c r="H1446" i="1"/>
  <c r="G1446" i="1"/>
  <c r="F1446" i="1"/>
  <c r="E1446" i="1"/>
  <c r="D1446" i="1"/>
  <c r="A1446" i="1"/>
  <c r="N1446" i="1" s="1"/>
  <c r="N1445" i="1"/>
  <c r="L1445" i="1"/>
  <c r="I1445" i="1"/>
  <c r="H1445" i="1"/>
  <c r="G1445" i="1"/>
  <c r="F1445" i="1"/>
  <c r="E1445" i="1"/>
  <c r="D1445" i="1"/>
  <c r="B1445" i="1"/>
  <c r="A1445" i="1"/>
  <c r="P1444" i="1"/>
  <c r="N1444" i="1"/>
  <c r="M1444" i="1"/>
  <c r="L1444" i="1"/>
  <c r="I1444" i="1"/>
  <c r="H1444" i="1"/>
  <c r="G1444" i="1"/>
  <c r="F1444" i="1"/>
  <c r="E1444" i="1"/>
  <c r="D1444" i="1"/>
  <c r="C1444" i="1"/>
  <c r="A1444" i="1"/>
  <c r="Q1443" i="1"/>
  <c r="N1443" i="1"/>
  <c r="M1443" i="1"/>
  <c r="L1443" i="1"/>
  <c r="I1443" i="1"/>
  <c r="H1443" i="1"/>
  <c r="G1443" i="1"/>
  <c r="F1443" i="1"/>
  <c r="E1443" i="1"/>
  <c r="D1443" i="1"/>
  <c r="C1443" i="1"/>
  <c r="B1443" i="1"/>
  <c r="A1443" i="1"/>
  <c r="M1442" i="1"/>
  <c r="P1442" i="1" s="1"/>
  <c r="L1442" i="1"/>
  <c r="I1442" i="1"/>
  <c r="H1442" i="1"/>
  <c r="G1442" i="1"/>
  <c r="F1442" i="1"/>
  <c r="E1442" i="1"/>
  <c r="D1442" i="1"/>
  <c r="C1442" i="1"/>
  <c r="B1442" i="1"/>
  <c r="A1442" i="1"/>
  <c r="N1442" i="1" s="1"/>
  <c r="Q1441" i="1"/>
  <c r="N1441" i="1"/>
  <c r="L1441" i="1"/>
  <c r="I1441" i="1"/>
  <c r="H1441" i="1"/>
  <c r="G1441" i="1"/>
  <c r="F1441" i="1"/>
  <c r="E1441" i="1"/>
  <c r="D1441" i="1"/>
  <c r="B1441" i="1"/>
  <c r="A1441" i="1"/>
  <c r="L1440" i="1"/>
  <c r="I1440" i="1"/>
  <c r="H1440" i="1"/>
  <c r="G1440" i="1"/>
  <c r="F1440" i="1"/>
  <c r="E1440" i="1"/>
  <c r="D1440" i="1"/>
  <c r="A1440" i="1"/>
  <c r="Q1439" i="1"/>
  <c r="N1439" i="1"/>
  <c r="M1439" i="1"/>
  <c r="P1439" i="1" s="1"/>
  <c r="R1439" i="1" s="1"/>
  <c r="L1439" i="1"/>
  <c r="I1439" i="1"/>
  <c r="H1439" i="1"/>
  <c r="G1439" i="1"/>
  <c r="F1439" i="1"/>
  <c r="E1439" i="1"/>
  <c r="D1439" i="1"/>
  <c r="C1439" i="1"/>
  <c r="B1439" i="1"/>
  <c r="A1439" i="1"/>
  <c r="Q1438" i="1"/>
  <c r="M1438" i="1"/>
  <c r="L1438" i="1"/>
  <c r="I1438" i="1"/>
  <c r="H1438" i="1"/>
  <c r="G1438" i="1"/>
  <c r="F1438" i="1"/>
  <c r="E1438" i="1"/>
  <c r="D1438" i="1"/>
  <c r="C1438" i="1"/>
  <c r="A1438" i="1"/>
  <c r="Q1437" i="1"/>
  <c r="L1437" i="1"/>
  <c r="I1437" i="1"/>
  <c r="H1437" i="1"/>
  <c r="G1437" i="1"/>
  <c r="F1437" i="1"/>
  <c r="E1437" i="1"/>
  <c r="D1437" i="1"/>
  <c r="A1437" i="1"/>
  <c r="M1436" i="1"/>
  <c r="L1436" i="1"/>
  <c r="I1436" i="1"/>
  <c r="H1436" i="1"/>
  <c r="G1436" i="1"/>
  <c r="F1436" i="1"/>
  <c r="E1436" i="1"/>
  <c r="D1436" i="1"/>
  <c r="C1436" i="1"/>
  <c r="A1436" i="1"/>
  <c r="Q1435" i="1"/>
  <c r="N1435" i="1"/>
  <c r="M1435" i="1"/>
  <c r="L1435" i="1"/>
  <c r="I1435" i="1"/>
  <c r="H1435" i="1"/>
  <c r="G1435" i="1"/>
  <c r="F1435" i="1"/>
  <c r="E1435" i="1"/>
  <c r="D1435" i="1"/>
  <c r="C1435" i="1"/>
  <c r="B1435" i="1"/>
  <c r="A1435" i="1"/>
  <c r="Q1434" i="1"/>
  <c r="L1434" i="1"/>
  <c r="I1434" i="1"/>
  <c r="H1434" i="1"/>
  <c r="G1434" i="1"/>
  <c r="F1434" i="1"/>
  <c r="E1434" i="1"/>
  <c r="D1434" i="1"/>
  <c r="B1434" i="1"/>
  <c r="A1434" i="1"/>
  <c r="Q1433" i="1"/>
  <c r="N1433" i="1"/>
  <c r="L1433" i="1"/>
  <c r="I1433" i="1"/>
  <c r="H1433" i="1"/>
  <c r="G1433" i="1"/>
  <c r="F1433" i="1"/>
  <c r="E1433" i="1"/>
  <c r="D1433" i="1"/>
  <c r="B1433" i="1"/>
  <c r="A1433" i="1"/>
  <c r="N1432" i="1"/>
  <c r="M1432" i="1"/>
  <c r="L1432" i="1"/>
  <c r="I1432" i="1"/>
  <c r="H1432" i="1"/>
  <c r="G1432" i="1"/>
  <c r="F1432" i="1"/>
  <c r="E1432" i="1"/>
  <c r="D1432" i="1"/>
  <c r="C1432" i="1"/>
  <c r="A1432" i="1"/>
  <c r="Q1431" i="1"/>
  <c r="N1431" i="1"/>
  <c r="M1431" i="1"/>
  <c r="L1431" i="1"/>
  <c r="I1431" i="1"/>
  <c r="H1431" i="1"/>
  <c r="G1431" i="1"/>
  <c r="F1431" i="1"/>
  <c r="E1431" i="1"/>
  <c r="D1431" i="1"/>
  <c r="C1431" i="1"/>
  <c r="B1431" i="1"/>
  <c r="A1431" i="1"/>
  <c r="L1430" i="1"/>
  <c r="I1430" i="1"/>
  <c r="H1430" i="1"/>
  <c r="G1430" i="1"/>
  <c r="F1430" i="1"/>
  <c r="E1430" i="1"/>
  <c r="D1430" i="1"/>
  <c r="A1430" i="1"/>
  <c r="N1430" i="1" s="1"/>
  <c r="N1429" i="1"/>
  <c r="L1429" i="1"/>
  <c r="I1429" i="1"/>
  <c r="H1429" i="1"/>
  <c r="G1429" i="1"/>
  <c r="F1429" i="1"/>
  <c r="E1429" i="1"/>
  <c r="D1429" i="1"/>
  <c r="B1429" i="1"/>
  <c r="A1429" i="1"/>
  <c r="L1428" i="1"/>
  <c r="I1428" i="1"/>
  <c r="H1428" i="1"/>
  <c r="G1428" i="1"/>
  <c r="F1428" i="1"/>
  <c r="E1428" i="1"/>
  <c r="D1428" i="1"/>
  <c r="A1428" i="1"/>
  <c r="Q1427" i="1"/>
  <c r="N1427" i="1"/>
  <c r="M1427" i="1"/>
  <c r="P1427" i="1" s="1"/>
  <c r="R1427" i="1" s="1"/>
  <c r="L1427" i="1"/>
  <c r="I1427" i="1"/>
  <c r="H1427" i="1"/>
  <c r="G1427" i="1"/>
  <c r="F1427" i="1"/>
  <c r="E1427" i="1"/>
  <c r="D1427" i="1"/>
  <c r="C1427" i="1"/>
  <c r="B1427" i="1"/>
  <c r="A1427" i="1"/>
  <c r="L1426" i="1"/>
  <c r="I1426" i="1"/>
  <c r="H1426" i="1"/>
  <c r="G1426" i="1"/>
  <c r="F1426" i="1"/>
  <c r="E1426" i="1"/>
  <c r="D1426" i="1"/>
  <c r="A1426" i="1"/>
  <c r="N1426" i="1" s="1"/>
  <c r="L1425" i="1"/>
  <c r="I1425" i="1"/>
  <c r="H1425" i="1"/>
  <c r="G1425" i="1"/>
  <c r="F1425" i="1"/>
  <c r="E1425" i="1"/>
  <c r="D1425" i="1"/>
  <c r="A1425" i="1"/>
  <c r="Q1425" i="1" s="1"/>
  <c r="M1424" i="1"/>
  <c r="L1424" i="1"/>
  <c r="I1424" i="1"/>
  <c r="H1424" i="1"/>
  <c r="G1424" i="1"/>
  <c r="F1424" i="1"/>
  <c r="E1424" i="1"/>
  <c r="D1424" i="1"/>
  <c r="C1424" i="1"/>
  <c r="A1424" i="1"/>
  <c r="Q1423" i="1"/>
  <c r="N1423" i="1"/>
  <c r="M1423" i="1"/>
  <c r="L1423" i="1"/>
  <c r="I1423" i="1"/>
  <c r="H1423" i="1"/>
  <c r="G1423" i="1"/>
  <c r="F1423" i="1"/>
  <c r="E1423" i="1"/>
  <c r="D1423" i="1"/>
  <c r="C1423" i="1"/>
  <c r="B1423" i="1"/>
  <c r="A1423" i="1"/>
  <c r="L1422" i="1"/>
  <c r="I1422" i="1"/>
  <c r="H1422" i="1"/>
  <c r="G1422" i="1"/>
  <c r="F1422" i="1"/>
  <c r="E1422" i="1"/>
  <c r="D1422" i="1"/>
  <c r="B1422" i="1"/>
  <c r="A1422" i="1"/>
  <c r="N1422" i="1" s="1"/>
  <c r="N1421" i="1"/>
  <c r="L1421" i="1"/>
  <c r="I1421" i="1"/>
  <c r="H1421" i="1"/>
  <c r="G1421" i="1"/>
  <c r="F1421" i="1"/>
  <c r="E1421" i="1"/>
  <c r="D1421" i="1"/>
  <c r="B1421" i="1"/>
  <c r="A1421" i="1"/>
  <c r="N1420" i="1"/>
  <c r="M1420" i="1"/>
  <c r="P1420" i="1" s="1"/>
  <c r="L1420" i="1"/>
  <c r="I1420" i="1"/>
  <c r="H1420" i="1"/>
  <c r="G1420" i="1"/>
  <c r="F1420" i="1"/>
  <c r="E1420" i="1"/>
  <c r="D1420" i="1"/>
  <c r="C1420" i="1"/>
  <c r="A1420" i="1"/>
  <c r="Q1419" i="1"/>
  <c r="N1419" i="1"/>
  <c r="M1419" i="1"/>
  <c r="L1419" i="1"/>
  <c r="I1419" i="1"/>
  <c r="H1419" i="1"/>
  <c r="G1419" i="1"/>
  <c r="F1419" i="1"/>
  <c r="E1419" i="1"/>
  <c r="D1419" i="1"/>
  <c r="C1419" i="1"/>
  <c r="B1419" i="1"/>
  <c r="A1419" i="1"/>
  <c r="M1418" i="1"/>
  <c r="P1418" i="1" s="1"/>
  <c r="L1418" i="1"/>
  <c r="I1418" i="1"/>
  <c r="H1418" i="1"/>
  <c r="G1418" i="1"/>
  <c r="F1418" i="1"/>
  <c r="E1418" i="1"/>
  <c r="D1418" i="1"/>
  <c r="C1418" i="1"/>
  <c r="B1418" i="1"/>
  <c r="A1418" i="1"/>
  <c r="N1418" i="1" s="1"/>
  <c r="N1417" i="1"/>
  <c r="L1417" i="1"/>
  <c r="I1417" i="1"/>
  <c r="H1417" i="1"/>
  <c r="G1417" i="1"/>
  <c r="F1417" i="1"/>
  <c r="E1417" i="1"/>
  <c r="D1417" i="1"/>
  <c r="B1417" i="1"/>
  <c r="A1417" i="1"/>
  <c r="Q1417" i="1" s="1"/>
  <c r="P1416" i="1"/>
  <c r="N1416" i="1"/>
  <c r="M1416" i="1"/>
  <c r="L1416" i="1"/>
  <c r="I1416" i="1"/>
  <c r="H1416" i="1"/>
  <c r="G1416" i="1"/>
  <c r="F1416" i="1"/>
  <c r="E1416" i="1"/>
  <c r="D1416" i="1"/>
  <c r="C1416" i="1"/>
  <c r="A1416" i="1"/>
  <c r="Q1415" i="1"/>
  <c r="N1415" i="1"/>
  <c r="M1415" i="1"/>
  <c r="L1415" i="1"/>
  <c r="I1415" i="1"/>
  <c r="H1415" i="1"/>
  <c r="G1415" i="1"/>
  <c r="F1415" i="1"/>
  <c r="E1415" i="1"/>
  <c r="D1415" i="1"/>
  <c r="C1415" i="1"/>
  <c r="B1415" i="1"/>
  <c r="A1415" i="1"/>
  <c r="P1414" i="1"/>
  <c r="M1414" i="1"/>
  <c r="L1414" i="1"/>
  <c r="I1414" i="1"/>
  <c r="H1414" i="1"/>
  <c r="G1414" i="1"/>
  <c r="F1414" i="1"/>
  <c r="E1414" i="1"/>
  <c r="D1414" i="1"/>
  <c r="C1414" i="1"/>
  <c r="B1414" i="1"/>
  <c r="A1414" i="1"/>
  <c r="N1414" i="1" s="1"/>
  <c r="Q1413" i="1"/>
  <c r="N1413" i="1"/>
  <c r="L1413" i="1"/>
  <c r="I1413" i="1"/>
  <c r="H1413" i="1"/>
  <c r="G1413" i="1"/>
  <c r="F1413" i="1"/>
  <c r="E1413" i="1"/>
  <c r="D1413" i="1"/>
  <c r="B1413" i="1"/>
  <c r="A1413" i="1"/>
  <c r="L1412" i="1"/>
  <c r="I1412" i="1"/>
  <c r="H1412" i="1"/>
  <c r="G1412" i="1"/>
  <c r="F1412" i="1"/>
  <c r="E1412" i="1"/>
  <c r="D1412" i="1"/>
  <c r="A1412" i="1"/>
  <c r="Q1411" i="1"/>
  <c r="N1411" i="1"/>
  <c r="M1411" i="1"/>
  <c r="P1411" i="1" s="1"/>
  <c r="R1411" i="1" s="1"/>
  <c r="L1411" i="1"/>
  <c r="I1411" i="1"/>
  <c r="H1411" i="1"/>
  <c r="G1411" i="1"/>
  <c r="F1411" i="1"/>
  <c r="E1411" i="1"/>
  <c r="D1411" i="1"/>
  <c r="C1411" i="1"/>
  <c r="B1411" i="1"/>
  <c r="A1411" i="1"/>
  <c r="L1410" i="1"/>
  <c r="I1410" i="1"/>
  <c r="H1410" i="1"/>
  <c r="G1410" i="1"/>
  <c r="F1410" i="1"/>
  <c r="E1410" i="1"/>
  <c r="D1410" i="1"/>
  <c r="A1410" i="1"/>
  <c r="N1410" i="1" s="1"/>
  <c r="L1409" i="1"/>
  <c r="I1409" i="1"/>
  <c r="H1409" i="1"/>
  <c r="G1409" i="1"/>
  <c r="F1409" i="1"/>
  <c r="E1409" i="1"/>
  <c r="D1409" i="1"/>
  <c r="A1409" i="1"/>
  <c r="Q1409" i="1" s="1"/>
  <c r="M1408" i="1"/>
  <c r="L1408" i="1"/>
  <c r="I1408" i="1"/>
  <c r="H1408" i="1"/>
  <c r="G1408" i="1"/>
  <c r="F1408" i="1"/>
  <c r="E1408" i="1"/>
  <c r="D1408" i="1"/>
  <c r="C1408" i="1"/>
  <c r="A1408" i="1"/>
  <c r="Q1407" i="1"/>
  <c r="N1407" i="1"/>
  <c r="M1407" i="1"/>
  <c r="L1407" i="1"/>
  <c r="I1407" i="1"/>
  <c r="H1407" i="1"/>
  <c r="G1407" i="1"/>
  <c r="F1407" i="1"/>
  <c r="E1407" i="1"/>
  <c r="D1407" i="1"/>
  <c r="C1407" i="1"/>
  <c r="B1407" i="1"/>
  <c r="A1407" i="1"/>
  <c r="L1406" i="1"/>
  <c r="I1406" i="1"/>
  <c r="H1406" i="1"/>
  <c r="G1406" i="1"/>
  <c r="F1406" i="1"/>
  <c r="E1406" i="1"/>
  <c r="D1406" i="1"/>
  <c r="B1406" i="1"/>
  <c r="A1406" i="1"/>
  <c r="N1406" i="1" s="1"/>
  <c r="N1405" i="1"/>
  <c r="L1405" i="1"/>
  <c r="I1405" i="1"/>
  <c r="H1405" i="1"/>
  <c r="G1405" i="1"/>
  <c r="F1405" i="1"/>
  <c r="E1405" i="1"/>
  <c r="D1405" i="1"/>
  <c r="B1405" i="1"/>
  <c r="A1405" i="1"/>
  <c r="N1404" i="1"/>
  <c r="M1404" i="1"/>
  <c r="P1404" i="1" s="1"/>
  <c r="L1404" i="1"/>
  <c r="I1404" i="1"/>
  <c r="H1404" i="1"/>
  <c r="G1404" i="1"/>
  <c r="F1404" i="1"/>
  <c r="E1404" i="1"/>
  <c r="D1404" i="1"/>
  <c r="C1404" i="1"/>
  <c r="A1404" i="1"/>
  <c r="Q1403" i="1"/>
  <c r="N1403" i="1"/>
  <c r="M1403" i="1"/>
  <c r="L1403" i="1"/>
  <c r="I1403" i="1"/>
  <c r="H1403" i="1"/>
  <c r="G1403" i="1"/>
  <c r="F1403" i="1"/>
  <c r="E1403" i="1"/>
  <c r="D1403" i="1"/>
  <c r="C1403" i="1"/>
  <c r="B1403" i="1"/>
  <c r="A1403" i="1"/>
  <c r="M1402" i="1"/>
  <c r="P1402" i="1" s="1"/>
  <c r="L1402" i="1"/>
  <c r="I1402" i="1"/>
  <c r="H1402" i="1"/>
  <c r="G1402" i="1"/>
  <c r="F1402" i="1"/>
  <c r="E1402" i="1"/>
  <c r="D1402" i="1"/>
  <c r="C1402" i="1"/>
  <c r="B1402" i="1"/>
  <c r="A1402" i="1"/>
  <c r="N1402" i="1" s="1"/>
  <c r="N1401" i="1"/>
  <c r="L1401" i="1"/>
  <c r="I1401" i="1"/>
  <c r="H1401" i="1"/>
  <c r="G1401" i="1"/>
  <c r="F1401" i="1"/>
  <c r="E1401" i="1"/>
  <c r="D1401" i="1"/>
  <c r="B1401" i="1"/>
  <c r="A1401" i="1"/>
  <c r="Q1401" i="1" s="1"/>
  <c r="P1400" i="1"/>
  <c r="N1400" i="1"/>
  <c r="M1400" i="1"/>
  <c r="L1400" i="1"/>
  <c r="I1400" i="1"/>
  <c r="H1400" i="1"/>
  <c r="G1400" i="1"/>
  <c r="F1400" i="1"/>
  <c r="E1400" i="1"/>
  <c r="D1400" i="1"/>
  <c r="C1400" i="1"/>
  <c r="A1400" i="1"/>
  <c r="Q1399" i="1"/>
  <c r="N1399" i="1"/>
  <c r="M1399" i="1"/>
  <c r="L1399" i="1"/>
  <c r="I1399" i="1"/>
  <c r="H1399" i="1"/>
  <c r="G1399" i="1"/>
  <c r="F1399" i="1"/>
  <c r="E1399" i="1"/>
  <c r="D1399" i="1"/>
  <c r="C1399" i="1"/>
  <c r="B1399" i="1"/>
  <c r="A1399" i="1"/>
  <c r="P1398" i="1"/>
  <c r="M1398" i="1"/>
  <c r="L1398" i="1"/>
  <c r="I1398" i="1"/>
  <c r="H1398" i="1"/>
  <c r="G1398" i="1"/>
  <c r="F1398" i="1"/>
  <c r="E1398" i="1"/>
  <c r="D1398" i="1"/>
  <c r="C1398" i="1"/>
  <c r="B1398" i="1"/>
  <c r="A1398" i="1"/>
  <c r="N1398" i="1" s="1"/>
  <c r="Q1397" i="1"/>
  <c r="N1397" i="1"/>
  <c r="L1397" i="1"/>
  <c r="I1397" i="1"/>
  <c r="H1397" i="1"/>
  <c r="G1397" i="1"/>
  <c r="F1397" i="1"/>
  <c r="E1397" i="1"/>
  <c r="D1397" i="1"/>
  <c r="B1397" i="1"/>
  <c r="A1397" i="1"/>
  <c r="L1396" i="1"/>
  <c r="I1396" i="1"/>
  <c r="H1396" i="1"/>
  <c r="G1396" i="1"/>
  <c r="F1396" i="1"/>
  <c r="E1396" i="1"/>
  <c r="D1396" i="1"/>
  <c r="A1396" i="1"/>
  <c r="Q1395" i="1"/>
  <c r="N1395" i="1"/>
  <c r="M1395" i="1"/>
  <c r="P1395" i="1" s="1"/>
  <c r="R1395" i="1" s="1"/>
  <c r="L1395" i="1"/>
  <c r="I1395" i="1"/>
  <c r="H1395" i="1"/>
  <c r="G1395" i="1"/>
  <c r="F1395" i="1"/>
  <c r="E1395" i="1"/>
  <c r="D1395" i="1"/>
  <c r="C1395" i="1"/>
  <c r="B1395" i="1"/>
  <c r="A1395" i="1"/>
  <c r="L1394" i="1"/>
  <c r="I1394" i="1"/>
  <c r="H1394" i="1"/>
  <c r="G1394" i="1"/>
  <c r="F1394" i="1"/>
  <c r="E1394" i="1"/>
  <c r="D1394" i="1"/>
  <c r="A1394" i="1"/>
  <c r="N1394" i="1" s="1"/>
  <c r="L1393" i="1"/>
  <c r="I1393" i="1"/>
  <c r="H1393" i="1"/>
  <c r="G1393" i="1"/>
  <c r="F1393" i="1"/>
  <c r="E1393" i="1"/>
  <c r="D1393" i="1"/>
  <c r="A1393" i="1"/>
  <c r="Q1393" i="1" s="1"/>
  <c r="M1392" i="1"/>
  <c r="L1392" i="1"/>
  <c r="I1392" i="1"/>
  <c r="H1392" i="1"/>
  <c r="G1392" i="1"/>
  <c r="F1392" i="1"/>
  <c r="E1392" i="1"/>
  <c r="D1392" i="1"/>
  <c r="C1392" i="1"/>
  <c r="A1392" i="1"/>
  <c r="Q1391" i="1"/>
  <c r="N1391" i="1"/>
  <c r="M1391" i="1"/>
  <c r="L1391" i="1"/>
  <c r="I1391" i="1"/>
  <c r="H1391" i="1"/>
  <c r="G1391" i="1"/>
  <c r="F1391" i="1"/>
  <c r="E1391" i="1"/>
  <c r="D1391" i="1"/>
  <c r="C1391" i="1"/>
  <c r="B1391" i="1"/>
  <c r="A1391" i="1"/>
  <c r="L1390" i="1"/>
  <c r="I1390" i="1"/>
  <c r="H1390" i="1"/>
  <c r="G1390" i="1"/>
  <c r="F1390" i="1"/>
  <c r="E1390" i="1"/>
  <c r="D1390" i="1"/>
  <c r="B1390" i="1"/>
  <c r="A1390" i="1"/>
  <c r="N1390" i="1" s="1"/>
  <c r="N1389" i="1"/>
  <c r="L1389" i="1"/>
  <c r="I1389" i="1"/>
  <c r="H1389" i="1"/>
  <c r="G1389" i="1"/>
  <c r="F1389" i="1"/>
  <c r="E1389" i="1"/>
  <c r="D1389" i="1"/>
  <c r="B1389" i="1"/>
  <c r="A1389" i="1"/>
  <c r="N1388" i="1"/>
  <c r="M1388" i="1"/>
  <c r="P1388" i="1" s="1"/>
  <c r="L1388" i="1"/>
  <c r="I1388" i="1"/>
  <c r="H1388" i="1"/>
  <c r="G1388" i="1"/>
  <c r="F1388" i="1"/>
  <c r="E1388" i="1"/>
  <c r="D1388" i="1"/>
  <c r="C1388" i="1"/>
  <c r="A1388" i="1"/>
  <c r="Q1387" i="1"/>
  <c r="N1387" i="1"/>
  <c r="M1387" i="1"/>
  <c r="L1387" i="1"/>
  <c r="I1387" i="1"/>
  <c r="H1387" i="1"/>
  <c r="G1387" i="1"/>
  <c r="F1387" i="1"/>
  <c r="E1387" i="1"/>
  <c r="D1387" i="1"/>
  <c r="C1387" i="1"/>
  <c r="B1387" i="1"/>
  <c r="A1387" i="1"/>
  <c r="M1386" i="1"/>
  <c r="P1386" i="1" s="1"/>
  <c r="L1386" i="1"/>
  <c r="I1386" i="1"/>
  <c r="H1386" i="1"/>
  <c r="G1386" i="1"/>
  <c r="F1386" i="1"/>
  <c r="E1386" i="1"/>
  <c r="D1386" i="1"/>
  <c r="C1386" i="1"/>
  <c r="B1386" i="1"/>
  <c r="A1386" i="1"/>
  <c r="N1386" i="1" s="1"/>
  <c r="N1385" i="1"/>
  <c r="L1385" i="1"/>
  <c r="I1385" i="1"/>
  <c r="H1385" i="1"/>
  <c r="G1385" i="1"/>
  <c r="F1385" i="1"/>
  <c r="E1385" i="1"/>
  <c r="D1385" i="1"/>
  <c r="B1385" i="1"/>
  <c r="A1385" i="1"/>
  <c r="Q1385" i="1" s="1"/>
  <c r="P1384" i="1"/>
  <c r="N1384" i="1"/>
  <c r="M1384" i="1"/>
  <c r="L1384" i="1"/>
  <c r="I1384" i="1"/>
  <c r="H1384" i="1"/>
  <c r="G1384" i="1"/>
  <c r="F1384" i="1"/>
  <c r="E1384" i="1"/>
  <c r="D1384" i="1"/>
  <c r="C1384" i="1"/>
  <c r="A1384" i="1"/>
  <c r="Q1383" i="1"/>
  <c r="N1383" i="1"/>
  <c r="M1383" i="1"/>
  <c r="L1383" i="1"/>
  <c r="I1383" i="1"/>
  <c r="H1383" i="1"/>
  <c r="G1383" i="1"/>
  <c r="F1383" i="1"/>
  <c r="E1383" i="1"/>
  <c r="D1383" i="1"/>
  <c r="C1383" i="1"/>
  <c r="B1383" i="1"/>
  <c r="A1383" i="1"/>
  <c r="P1382" i="1"/>
  <c r="M1382" i="1"/>
  <c r="L1382" i="1"/>
  <c r="I1382" i="1"/>
  <c r="H1382" i="1"/>
  <c r="G1382" i="1"/>
  <c r="F1382" i="1"/>
  <c r="E1382" i="1"/>
  <c r="D1382" i="1"/>
  <c r="C1382" i="1"/>
  <c r="B1382" i="1"/>
  <c r="A1382" i="1"/>
  <c r="N1382" i="1" s="1"/>
  <c r="Q1381" i="1"/>
  <c r="N1381" i="1"/>
  <c r="L1381" i="1"/>
  <c r="I1381" i="1"/>
  <c r="H1381" i="1"/>
  <c r="G1381" i="1"/>
  <c r="F1381" i="1"/>
  <c r="E1381" i="1"/>
  <c r="D1381" i="1"/>
  <c r="B1381" i="1"/>
  <c r="A1381" i="1"/>
  <c r="L1380" i="1"/>
  <c r="I1380" i="1"/>
  <c r="H1380" i="1"/>
  <c r="G1380" i="1"/>
  <c r="F1380" i="1"/>
  <c r="E1380" i="1"/>
  <c r="D1380" i="1"/>
  <c r="A1380" i="1"/>
  <c r="Q1379" i="1"/>
  <c r="N1379" i="1"/>
  <c r="M1379" i="1"/>
  <c r="P1379" i="1" s="1"/>
  <c r="R1379" i="1" s="1"/>
  <c r="L1379" i="1"/>
  <c r="I1379" i="1"/>
  <c r="H1379" i="1"/>
  <c r="G1379" i="1"/>
  <c r="F1379" i="1"/>
  <c r="E1379" i="1"/>
  <c r="D1379" i="1"/>
  <c r="C1379" i="1"/>
  <c r="B1379" i="1"/>
  <c r="A1379" i="1"/>
  <c r="L1378" i="1"/>
  <c r="I1378" i="1"/>
  <c r="H1378" i="1"/>
  <c r="G1378" i="1"/>
  <c r="F1378" i="1"/>
  <c r="E1378" i="1"/>
  <c r="D1378" i="1"/>
  <c r="A1378" i="1"/>
  <c r="L1377" i="1"/>
  <c r="I1377" i="1"/>
  <c r="H1377" i="1"/>
  <c r="G1377" i="1"/>
  <c r="F1377" i="1"/>
  <c r="E1377" i="1"/>
  <c r="D1377" i="1"/>
  <c r="A1377" i="1"/>
  <c r="N1376" i="1"/>
  <c r="M1376" i="1"/>
  <c r="P1376" i="1" s="1"/>
  <c r="L1376" i="1"/>
  <c r="I1376" i="1"/>
  <c r="H1376" i="1"/>
  <c r="G1376" i="1"/>
  <c r="F1376" i="1"/>
  <c r="E1376" i="1"/>
  <c r="D1376" i="1"/>
  <c r="C1376" i="1"/>
  <c r="A1376" i="1"/>
  <c r="Q1375" i="1"/>
  <c r="N1375" i="1"/>
  <c r="M1375" i="1"/>
  <c r="L1375" i="1"/>
  <c r="I1375" i="1"/>
  <c r="H1375" i="1"/>
  <c r="G1375" i="1"/>
  <c r="F1375" i="1"/>
  <c r="E1375" i="1"/>
  <c r="D1375" i="1"/>
  <c r="C1375" i="1"/>
  <c r="B1375" i="1"/>
  <c r="A1375" i="1"/>
  <c r="P1374" i="1"/>
  <c r="M1374" i="1"/>
  <c r="L1374" i="1"/>
  <c r="I1374" i="1"/>
  <c r="H1374" i="1"/>
  <c r="G1374" i="1"/>
  <c r="F1374" i="1"/>
  <c r="E1374" i="1"/>
  <c r="D1374" i="1"/>
  <c r="C1374" i="1"/>
  <c r="B1374" i="1"/>
  <c r="A1374" i="1"/>
  <c r="N1374" i="1" s="1"/>
  <c r="Q1373" i="1"/>
  <c r="N1373" i="1"/>
  <c r="L1373" i="1"/>
  <c r="I1373" i="1"/>
  <c r="H1373" i="1"/>
  <c r="G1373" i="1"/>
  <c r="F1373" i="1"/>
  <c r="E1373" i="1"/>
  <c r="D1373" i="1"/>
  <c r="B1373" i="1"/>
  <c r="A1373" i="1"/>
  <c r="N1372" i="1"/>
  <c r="L1372" i="1"/>
  <c r="I1372" i="1"/>
  <c r="H1372" i="1"/>
  <c r="G1372" i="1"/>
  <c r="F1372" i="1"/>
  <c r="E1372" i="1"/>
  <c r="D1372" i="1"/>
  <c r="A1372" i="1"/>
  <c r="M1372" i="1" s="1"/>
  <c r="P1372" i="1" s="1"/>
  <c r="Q1371" i="1"/>
  <c r="N1371" i="1"/>
  <c r="M1371" i="1"/>
  <c r="P1371" i="1" s="1"/>
  <c r="R1371" i="1" s="1"/>
  <c r="L1371" i="1"/>
  <c r="I1371" i="1"/>
  <c r="H1371" i="1"/>
  <c r="G1371" i="1"/>
  <c r="F1371" i="1"/>
  <c r="E1371" i="1"/>
  <c r="D1371" i="1"/>
  <c r="C1371" i="1"/>
  <c r="B1371" i="1"/>
  <c r="A1371" i="1"/>
  <c r="M1370" i="1"/>
  <c r="P1370" i="1" s="1"/>
  <c r="L1370" i="1"/>
  <c r="I1370" i="1"/>
  <c r="H1370" i="1"/>
  <c r="G1370" i="1"/>
  <c r="F1370" i="1"/>
  <c r="E1370" i="1"/>
  <c r="D1370" i="1"/>
  <c r="C1370" i="1"/>
  <c r="A1370" i="1"/>
  <c r="N1370" i="1" s="1"/>
  <c r="L1369" i="1"/>
  <c r="I1369" i="1"/>
  <c r="H1369" i="1"/>
  <c r="G1369" i="1"/>
  <c r="F1369" i="1"/>
  <c r="E1369" i="1"/>
  <c r="D1369" i="1"/>
  <c r="A1369" i="1"/>
  <c r="Q1369" i="1" s="1"/>
  <c r="M1368" i="1"/>
  <c r="L1368" i="1"/>
  <c r="I1368" i="1"/>
  <c r="H1368" i="1"/>
  <c r="G1368" i="1"/>
  <c r="F1368" i="1"/>
  <c r="E1368" i="1"/>
  <c r="D1368" i="1"/>
  <c r="C1368" i="1"/>
  <c r="A1368" i="1"/>
  <c r="N1368" i="1" s="1"/>
  <c r="P1368" i="1" s="1"/>
  <c r="Q1367" i="1"/>
  <c r="N1367" i="1"/>
  <c r="M1367" i="1"/>
  <c r="L1367" i="1"/>
  <c r="I1367" i="1"/>
  <c r="H1367" i="1"/>
  <c r="G1367" i="1"/>
  <c r="F1367" i="1"/>
  <c r="E1367" i="1"/>
  <c r="D1367" i="1"/>
  <c r="C1367" i="1"/>
  <c r="B1367" i="1"/>
  <c r="A1367" i="1"/>
  <c r="L1366" i="1"/>
  <c r="I1366" i="1"/>
  <c r="H1366" i="1"/>
  <c r="G1366" i="1"/>
  <c r="F1366" i="1"/>
  <c r="E1366" i="1"/>
  <c r="D1366" i="1"/>
  <c r="B1366" i="1"/>
  <c r="A1366" i="1"/>
  <c r="N1366" i="1" s="1"/>
  <c r="Q1365" i="1"/>
  <c r="N1365" i="1"/>
  <c r="L1365" i="1"/>
  <c r="I1365" i="1"/>
  <c r="H1365" i="1"/>
  <c r="G1365" i="1"/>
  <c r="F1365" i="1"/>
  <c r="E1365" i="1"/>
  <c r="D1365" i="1"/>
  <c r="B1365" i="1"/>
  <c r="A1365" i="1"/>
  <c r="L1364" i="1"/>
  <c r="I1364" i="1"/>
  <c r="H1364" i="1"/>
  <c r="G1364" i="1"/>
  <c r="F1364" i="1"/>
  <c r="E1364" i="1"/>
  <c r="D1364" i="1"/>
  <c r="A1364" i="1"/>
  <c r="Q1363" i="1"/>
  <c r="N1363" i="1"/>
  <c r="M1363" i="1"/>
  <c r="P1363" i="1" s="1"/>
  <c r="R1363" i="1" s="1"/>
  <c r="L1363" i="1"/>
  <c r="I1363" i="1"/>
  <c r="H1363" i="1"/>
  <c r="G1363" i="1"/>
  <c r="F1363" i="1"/>
  <c r="E1363" i="1"/>
  <c r="D1363" i="1"/>
  <c r="C1363" i="1"/>
  <c r="B1363" i="1"/>
  <c r="A1363" i="1"/>
  <c r="L1362" i="1"/>
  <c r="I1362" i="1"/>
  <c r="H1362" i="1"/>
  <c r="G1362" i="1"/>
  <c r="F1362" i="1"/>
  <c r="E1362" i="1"/>
  <c r="D1362" i="1"/>
  <c r="A1362" i="1"/>
  <c r="L1361" i="1"/>
  <c r="I1361" i="1"/>
  <c r="H1361" i="1"/>
  <c r="G1361" i="1"/>
  <c r="F1361" i="1"/>
  <c r="E1361" i="1"/>
  <c r="D1361" i="1"/>
  <c r="A1361" i="1"/>
  <c r="N1360" i="1"/>
  <c r="M1360" i="1"/>
  <c r="P1360" i="1" s="1"/>
  <c r="L1360" i="1"/>
  <c r="I1360" i="1"/>
  <c r="H1360" i="1"/>
  <c r="G1360" i="1"/>
  <c r="F1360" i="1"/>
  <c r="E1360" i="1"/>
  <c r="D1360" i="1"/>
  <c r="C1360" i="1"/>
  <c r="A1360" i="1"/>
  <c r="Q1359" i="1"/>
  <c r="N1359" i="1"/>
  <c r="M1359" i="1"/>
  <c r="L1359" i="1"/>
  <c r="I1359" i="1"/>
  <c r="H1359" i="1"/>
  <c r="G1359" i="1"/>
  <c r="F1359" i="1"/>
  <c r="E1359" i="1"/>
  <c r="D1359" i="1"/>
  <c r="C1359" i="1"/>
  <c r="B1359" i="1"/>
  <c r="A1359" i="1"/>
  <c r="P1358" i="1"/>
  <c r="M1358" i="1"/>
  <c r="L1358" i="1"/>
  <c r="I1358" i="1"/>
  <c r="H1358" i="1"/>
  <c r="G1358" i="1"/>
  <c r="F1358" i="1"/>
  <c r="E1358" i="1"/>
  <c r="D1358" i="1"/>
  <c r="C1358" i="1"/>
  <c r="B1358" i="1"/>
  <c r="A1358" i="1"/>
  <c r="N1358" i="1" s="1"/>
  <c r="Q1357" i="1"/>
  <c r="N1357" i="1"/>
  <c r="L1357" i="1"/>
  <c r="I1357" i="1"/>
  <c r="H1357" i="1"/>
  <c r="G1357" i="1"/>
  <c r="F1357" i="1"/>
  <c r="E1357" i="1"/>
  <c r="D1357" i="1"/>
  <c r="B1357" i="1"/>
  <c r="A1357" i="1"/>
  <c r="N1356" i="1"/>
  <c r="L1356" i="1"/>
  <c r="I1356" i="1"/>
  <c r="H1356" i="1"/>
  <c r="G1356" i="1"/>
  <c r="F1356" i="1"/>
  <c r="E1356" i="1"/>
  <c r="D1356" i="1"/>
  <c r="A1356" i="1"/>
  <c r="M1356" i="1" s="1"/>
  <c r="P1356" i="1" s="1"/>
  <c r="Q1355" i="1"/>
  <c r="N1355" i="1"/>
  <c r="M1355" i="1"/>
  <c r="P1355" i="1" s="1"/>
  <c r="L1355" i="1"/>
  <c r="I1355" i="1"/>
  <c r="H1355" i="1"/>
  <c r="G1355" i="1"/>
  <c r="F1355" i="1"/>
  <c r="E1355" i="1"/>
  <c r="D1355" i="1"/>
  <c r="C1355" i="1"/>
  <c r="B1355" i="1"/>
  <c r="A1355" i="1"/>
  <c r="M1354" i="1"/>
  <c r="P1354" i="1" s="1"/>
  <c r="L1354" i="1"/>
  <c r="I1354" i="1"/>
  <c r="H1354" i="1"/>
  <c r="G1354" i="1"/>
  <c r="F1354" i="1"/>
  <c r="E1354" i="1"/>
  <c r="D1354" i="1"/>
  <c r="C1354" i="1"/>
  <c r="A1354" i="1"/>
  <c r="N1354" i="1" s="1"/>
  <c r="L1353" i="1"/>
  <c r="I1353" i="1"/>
  <c r="H1353" i="1"/>
  <c r="G1353" i="1"/>
  <c r="F1353" i="1"/>
  <c r="E1353" i="1"/>
  <c r="D1353" i="1"/>
  <c r="A1353" i="1"/>
  <c r="Q1353" i="1" s="1"/>
  <c r="P1352" i="1"/>
  <c r="M1352" i="1"/>
  <c r="L1352" i="1"/>
  <c r="I1352" i="1"/>
  <c r="H1352" i="1"/>
  <c r="G1352" i="1"/>
  <c r="F1352" i="1"/>
  <c r="E1352" i="1"/>
  <c r="D1352" i="1"/>
  <c r="C1352" i="1"/>
  <c r="A1352" i="1"/>
  <c r="N1352" i="1" s="1"/>
  <c r="Q1351" i="1"/>
  <c r="N1351" i="1"/>
  <c r="M1351" i="1"/>
  <c r="L1351" i="1"/>
  <c r="I1351" i="1"/>
  <c r="H1351" i="1"/>
  <c r="G1351" i="1"/>
  <c r="F1351" i="1"/>
  <c r="E1351" i="1"/>
  <c r="D1351" i="1"/>
  <c r="C1351" i="1"/>
  <c r="B1351" i="1"/>
  <c r="A1351" i="1"/>
  <c r="L1350" i="1"/>
  <c r="I1350" i="1"/>
  <c r="H1350" i="1"/>
  <c r="G1350" i="1"/>
  <c r="F1350" i="1"/>
  <c r="E1350" i="1"/>
  <c r="D1350" i="1"/>
  <c r="B1350" i="1"/>
  <c r="A1350" i="1"/>
  <c r="N1350" i="1" s="1"/>
  <c r="Q1349" i="1"/>
  <c r="N1349" i="1"/>
  <c r="L1349" i="1"/>
  <c r="I1349" i="1"/>
  <c r="H1349" i="1"/>
  <c r="G1349" i="1"/>
  <c r="F1349" i="1"/>
  <c r="E1349" i="1"/>
  <c r="D1349" i="1"/>
  <c r="B1349" i="1"/>
  <c r="A1349" i="1"/>
  <c r="L1348" i="1"/>
  <c r="I1348" i="1"/>
  <c r="H1348" i="1"/>
  <c r="G1348" i="1"/>
  <c r="F1348" i="1"/>
  <c r="E1348" i="1"/>
  <c r="D1348" i="1"/>
  <c r="A1348" i="1"/>
  <c r="Q1347" i="1"/>
  <c r="N1347" i="1"/>
  <c r="M1347" i="1"/>
  <c r="P1347" i="1" s="1"/>
  <c r="R1347" i="1" s="1"/>
  <c r="L1347" i="1"/>
  <c r="I1347" i="1"/>
  <c r="H1347" i="1"/>
  <c r="G1347" i="1"/>
  <c r="F1347" i="1"/>
  <c r="E1347" i="1"/>
  <c r="D1347" i="1"/>
  <c r="C1347" i="1"/>
  <c r="B1347" i="1"/>
  <c r="A1347" i="1"/>
  <c r="L1346" i="1"/>
  <c r="I1346" i="1"/>
  <c r="H1346" i="1"/>
  <c r="G1346" i="1"/>
  <c r="F1346" i="1"/>
  <c r="E1346" i="1"/>
  <c r="D1346" i="1"/>
  <c r="A1346" i="1"/>
  <c r="L1345" i="1"/>
  <c r="I1345" i="1"/>
  <c r="H1345" i="1"/>
  <c r="G1345" i="1"/>
  <c r="F1345" i="1"/>
  <c r="E1345" i="1"/>
  <c r="D1345" i="1"/>
  <c r="A1345" i="1"/>
  <c r="N1344" i="1"/>
  <c r="M1344" i="1"/>
  <c r="P1344" i="1" s="1"/>
  <c r="L1344" i="1"/>
  <c r="I1344" i="1"/>
  <c r="H1344" i="1"/>
  <c r="G1344" i="1"/>
  <c r="F1344" i="1"/>
  <c r="E1344" i="1"/>
  <c r="D1344" i="1"/>
  <c r="C1344" i="1"/>
  <c r="A1344" i="1"/>
  <c r="Q1343" i="1"/>
  <c r="N1343" i="1"/>
  <c r="M1343" i="1"/>
  <c r="L1343" i="1"/>
  <c r="I1343" i="1"/>
  <c r="H1343" i="1"/>
  <c r="G1343" i="1"/>
  <c r="F1343" i="1"/>
  <c r="E1343" i="1"/>
  <c r="D1343" i="1"/>
  <c r="C1343" i="1"/>
  <c r="B1343" i="1"/>
  <c r="A1343" i="1"/>
  <c r="P1342" i="1"/>
  <c r="M1342" i="1"/>
  <c r="L1342" i="1"/>
  <c r="I1342" i="1"/>
  <c r="H1342" i="1"/>
  <c r="G1342" i="1"/>
  <c r="F1342" i="1"/>
  <c r="E1342" i="1"/>
  <c r="D1342" i="1"/>
  <c r="C1342" i="1"/>
  <c r="B1342" i="1"/>
  <c r="A1342" i="1"/>
  <c r="N1342" i="1" s="1"/>
  <c r="Q1341" i="1"/>
  <c r="N1341" i="1"/>
  <c r="L1341" i="1"/>
  <c r="I1341" i="1"/>
  <c r="H1341" i="1"/>
  <c r="G1341" i="1"/>
  <c r="F1341" i="1"/>
  <c r="E1341" i="1"/>
  <c r="D1341" i="1"/>
  <c r="B1341" i="1"/>
  <c r="A1341" i="1"/>
  <c r="N1340" i="1"/>
  <c r="L1340" i="1"/>
  <c r="I1340" i="1"/>
  <c r="H1340" i="1"/>
  <c r="G1340" i="1"/>
  <c r="F1340" i="1"/>
  <c r="E1340" i="1"/>
  <c r="D1340" i="1"/>
  <c r="A1340" i="1"/>
  <c r="M1340" i="1" s="1"/>
  <c r="P1340" i="1" s="1"/>
  <c r="Q1339" i="1"/>
  <c r="N1339" i="1"/>
  <c r="M1339" i="1"/>
  <c r="P1339" i="1" s="1"/>
  <c r="R1339" i="1" s="1"/>
  <c r="L1339" i="1"/>
  <c r="I1339" i="1"/>
  <c r="H1339" i="1"/>
  <c r="G1339" i="1"/>
  <c r="F1339" i="1"/>
  <c r="E1339" i="1"/>
  <c r="D1339" i="1"/>
  <c r="C1339" i="1"/>
  <c r="B1339" i="1"/>
  <c r="A1339" i="1"/>
  <c r="M1338" i="1"/>
  <c r="P1338" i="1" s="1"/>
  <c r="L1338" i="1"/>
  <c r="I1338" i="1"/>
  <c r="H1338" i="1"/>
  <c r="G1338" i="1"/>
  <c r="F1338" i="1"/>
  <c r="E1338" i="1"/>
  <c r="D1338" i="1"/>
  <c r="C1338" i="1"/>
  <c r="A1338" i="1"/>
  <c r="N1338" i="1" s="1"/>
  <c r="L1337" i="1"/>
  <c r="I1337" i="1"/>
  <c r="H1337" i="1"/>
  <c r="G1337" i="1"/>
  <c r="F1337" i="1"/>
  <c r="E1337" i="1"/>
  <c r="D1337" i="1"/>
  <c r="A1337" i="1"/>
  <c r="Q1337" i="1" s="1"/>
  <c r="M1336" i="1"/>
  <c r="L1336" i="1"/>
  <c r="I1336" i="1"/>
  <c r="H1336" i="1"/>
  <c r="G1336" i="1"/>
  <c r="F1336" i="1"/>
  <c r="E1336" i="1"/>
  <c r="D1336" i="1"/>
  <c r="C1336" i="1"/>
  <c r="A1336" i="1"/>
  <c r="N1336" i="1" s="1"/>
  <c r="P1336" i="1" s="1"/>
  <c r="Q1335" i="1"/>
  <c r="N1335" i="1"/>
  <c r="M1335" i="1"/>
  <c r="L1335" i="1"/>
  <c r="I1335" i="1"/>
  <c r="H1335" i="1"/>
  <c r="G1335" i="1"/>
  <c r="F1335" i="1"/>
  <c r="E1335" i="1"/>
  <c r="D1335" i="1"/>
  <c r="C1335" i="1"/>
  <c r="B1335" i="1"/>
  <c r="A1335" i="1"/>
  <c r="L1334" i="1"/>
  <c r="I1334" i="1"/>
  <c r="H1334" i="1"/>
  <c r="G1334" i="1"/>
  <c r="F1334" i="1"/>
  <c r="E1334" i="1"/>
  <c r="D1334" i="1"/>
  <c r="B1334" i="1"/>
  <c r="A1334" i="1"/>
  <c r="N1334" i="1" s="1"/>
  <c r="Q1333" i="1"/>
  <c r="N1333" i="1"/>
  <c r="L1333" i="1"/>
  <c r="I1333" i="1"/>
  <c r="H1333" i="1"/>
  <c r="G1333" i="1"/>
  <c r="F1333" i="1"/>
  <c r="E1333" i="1"/>
  <c r="D1333" i="1"/>
  <c r="B1333" i="1"/>
  <c r="A1333" i="1"/>
  <c r="L1332" i="1"/>
  <c r="I1332" i="1"/>
  <c r="H1332" i="1"/>
  <c r="G1332" i="1"/>
  <c r="F1332" i="1"/>
  <c r="E1332" i="1"/>
  <c r="D1332" i="1"/>
  <c r="A1332" i="1"/>
  <c r="Q1331" i="1"/>
  <c r="N1331" i="1"/>
  <c r="M1331" i="1"/>
  <c r="P1331" i="1" s="1"/>
  <c r="R1331" i="1" s="1"/>
  <c r="L1331" i="1"/>
  <c r="I1331" i="1"/>
  <c r="H1331" i="1"/>
  <c r="G1331" i="1"/>
  <c r="F1331" i="1"/>
  <c r="E1331" i="1"/>
  <c r="D1331" i="1"/>
  <c r="C1331" i="1"/>
  <c r="B1331" i="1"/>
  <c r="A1331" i="1"/>
  <c r="L1330" i="1"/>
  <c r="I1330" i="1"/>
  <c r="H1330" i="1"/>
  <c r="G1330" i="1"/>
  <c r="F1330" i="1"/>
  <c r="E1330" i="1"/>
  <c r="D1330" i="1"/>
  <c r="A1330" i="1"/>
  <c r="L1329" i="1"/>
  <c r="I1329" i="1"/>
  <c r="H1329" i="1"/>
  <c r="G1329" i="1"/>
  <c r="F1329" i="1"/>
  <c r="E1329" i="1"/>
  <c r="D1329" i="1"/>
  <c r="A1329" i="1"/>
  <c r="N1328" i="1"/>
  <c r="M1328" i="1"/>
  <c r="P1328" i="1" s="1"/>
  <c r="L1328" i="1"/>
  <c r="I1328" i="1"/>
  <c r="H1328" i="1"/>
  <c r="G1328" i="1"/>
  <c r="F1328" i="1"/>
  <c r="E1328" i="1"/>
  <c r="D1328" i="1"/>
  <c r="C1328" i="1"/>
  <c r="A1328" i="1"/>
  <c r="Q1327" i="1"/>
  <c r="N1327" i="1"/>
  <c r="M1327" i="1"/>
  <c r="L1327" i="1"/>
  <c r="I1327" i="1"/>
  <c r="H1327" i="1"/>
  <c r="G1327" i="1"/>
  <c r="F1327" i="1"/>
  <c r="E1327" i="1"/>
  <c r="D1327" i="1"/>
  <c r="C1327" i="1"/>
  <c r="B1327" i="1"/>
  <c r="A1327" i="1"/>
  <c r="P1326" i="1"/>
  <c r="M1326" i="1"/>
  <c r="L1326" i="1"/>
  <c r="I1326" i="1"/>
  <c r="H1326" i="1"/>
  <c r="G1326" i="1"/>
  <c r="F1326" i="1"/>
  <c r="E1326" i="1"/>
  <c r="D1326" i="1"/>
  <c r="C1326" i="1"/>
  <c r="B1326" i="1"/>
  <c r="A1326" i="1"/>
  <c r="N1326" i="1" s="1"/>
  <c r="Q1325" i="1"/>
  <c r="N1325" i="1"/>
  <c r="L1325" i="1"/>
  <c r="I1325" i="1"/>
  <c r="H1325" i="1"/>
  <c r="G1325" i="1"/>
  <c r="F1325" i="1"/>
  <c r="E1325" i="1"/>
  <c r="D1325" i="1"/>
  <c r="B1325" i="1"/>
  <c r="A1325" i="1"/>
  <c r="N1324" i="1"/>
  <c r="L1324" i="1"/>
  <c r="I1324" i="1"/>
  <c r="H1324" i="1"/>
  <c r="G1324" i="1"/>
  <c r="F1324" i="1"/>
  <c r="E1324" i="1"/>
  <c r="D1324" i="1"/>
  <c r="A1324" i="1"/>
  <c r="M1324" i="1" s="1"/>
  <c r="P1324" i="1" s="1"/>
  <c r="Q1323" i="1"/>
  <c r="N1323" i="1"/>
  <c r="M1323" i="1"/>
  <c r="P1323" i="1" s="1"/>
  <c r="L1323" i="1"/>
  <c r="I1323" i="1"/>
  <c r="H1323" i="1"/>
  <c r="G1323" i="1"/>
  <c r="F1323" i="1"/>
  <c r="E1323" i="1"/>
  <c r="D1323" i="1"/>
  <c r="C1323" i="1"/>
  <c r="B1323" i="1"/>
  <c r="A1323" i="1"/>
  <c r="M1322" i="1"/>
  <c r="P1322" i="1" s="1"/>
  <c r="L1322" i="1"/>
  <c r="I1322" i="1"/>
  <c r="H1322" i="1"/>
  <c r="G1322" i="1"/>
  <c r="F1322" i="1"/>
  <c r="E1322" i="1"/>
  <c r="D1322" i="1"/>
  <c r="C1322" i="1"/>
  <c r="A1322" i="1"/>
  <c r="N1322" i="1" s="1"/>
  <c r="L1321" i="1"/>
  <c r="I1321" i="1"/>
  <c r="H1321" i="1"/>
  <c r="G1321" i="1"/>
  <c r="F1321" i="1"/>
  <c r="E1321" i="1"/>
  <c r="D1321" i="1"/>
  <c r="A1321" i="1"/>
  <c r="Q1321" i="1" s="1"/>
  <c r="P1320" i="1"/>
  <c r="M1320" i="1"/>
  <c r="L1320" i="1"/>
  <c r="I1320" i="1"/>
  <c r="H1320" i="1"/>
  <c r="G1320" i="1"/>
  <c r="F1320" i="1"/>
  <c r="E1320" i="1"/>
  <c r="D1320" i="1"/>
  <c r="C1320" i="1"/>
  <c r="A1320" i="1"/>
  <c r="N1320" i="1" s="1"/>
  <c r="Q1319" i="1"/>
  <c r="N1319" i="1"/>
  <c r="M1319" i="1"/>
  <c r="L1319" i="1"/>
  <c r="I1319" i="1"/>
  <c r="H1319" i="1"/>
  <c r="G1319" i="1"/>
  <c r="F1319" i="1"/>
  <c r="E1319" i="1"/>
  <c r="D1319" i="1"/>
  <c r="C1319" i="1"/>
  <c r="B1319" i="1"/>
  <c r="A1319" i="1"/>
  <c r="L1318" i="1"/>
  <c r="I1318" i="1"/>
  <c r="H1318" i="1"/>
  <c r="G1318" i="1"/>
  <c r="F1318" i="1"/>
  <c r="E1318" i="1"/>
  <c r="D1318" i="1"/>
  <c r="B1318" i="1"/>
  <c r="A1318" i="1"/>
  <c r="N1318" i="1" s="1"/>
  <c r="Q1317" i="1"/>
  <c r="N1317" i="1"/>
  <c r="L1317" i="1"/>
  <c r="I1317" i="1"/>
  <c r="H1317" i="1"/>
  <c r="G1317" i="1"/>
  <c r="F1317" i="1"/>
  <c r="E1317" i="1"/>
  <c r="D1317" i="1"/>
  <c r="B1317" i="1"/>
  <c r="A1317" i="1"/>
  <c r="L1316" i="1"/>
  <c r="I1316" i="1"/>
  <c r="H1316" i="1"/>
  <c r="G1316" i="1"/>
  <c r="F1316" i="1"/>
  <c r="E1316" i="1"/>
  <c r="D1316" i="1"/>
  <c r="A1316" i="1"/>
  <c r="Q1315" i="1"/>
  <c r="N1315" i="1"/>
  <c r="M1315" i="1"/>
  <c r="P1315" i="1" s="1"/>
  <c r="R1315" i="1" s="1"/>
  <c r="L1315" i="1"/>
  <c r="I1315" i="1"/>
  <c r="H1315" i="1"/>
  <c r="G1315" i="1"/>
  <c r="F1315" i="1"/>
  <c r="E1315" i="1"/>
  <c r="D1315" i="1"/>
  <c r="C1315" i="1"/>
  <c r="B1315" i="1"/>
  <c r="A1315" i="1"/>
  <c r="L1314" i="1"/>
  <c r="I1314" i="1"/>
  <c r="H1314" i="1"/>
  <c r="G1314" i="1"/>
  <c r="F1314" i="1"/>
  <c r="E1314" i="1"/>
  <c r="D1314" i="1"/>
  <c r="A1314" i="1"/>
  <c r="L1313" i="1"/>
  <c r="I1313" i="1"/>
  <c r="H1313" i="1"/>
  <c r="G1313" i="1"/>
  <c r="F1313" i="1"/>
  <c r="E1313" i="1"/>
  <c r="D1313" i="1"/>
  <c r="A1313" i="1"/>
  <c r="N1312" i="1"/>
  <c r="M1312" i="1"/>
  <c r="P1312" i="1" s="1"/>
  <c r="L1312" i="1"/>
  <c r="I1312" i="1"/>
  <c r="H1312" i="1"/>
  <c r="G1312" i="1"/>
  <c r="F1312" i="1"/>
  <c r="E1312" i="1"/>
  <c r="D1312" i="1"/>
  <c r="C1312" i="1"/>
  <c r="A1312" i="1"/>
  <c r="Q1311" i="1"/>
  <c r="N1311" i="1"/>
  <c r="M1311" i="1"/>
  <c r="L1311" i="1"/>
  <c r="I1311" i="1"/>
  <c r="H1311" i="1"/>
  <c r="G1311" i="1"/>
  <c r="F1311" i="1"/>
  <c r="E1311" i="1"/>
  <c r="D1311" i="1"/>
  <c r="C1311" i="1"/>
  <c r="B1311" i="1"/>
  <c r="A1311" i="1"/>
  <c r="P1310" i="1"/>
  <c r="M1310" i="1"/>
  <c r="L1310" i="1"/>
  <c r="I1310" i="1"/>
  <c r="H1310" i="1"/>
  <c r="G1310" i="1"/>
  <c r="F1310" i="1"/>
  <c r="E1310" i="1"/>
  <c r="D1310" i="1"/>
  <c r="C1310" i="1"/>
  <c r="B1310" i="1"/>
  <c r="A1310" i="1"/>
  <c r="N1310" i="1" s="1"/>
  <c r="Q1309" i="1"/>
  <c r="N1309" i="1"/>
  <c r="L1309" i="1"/>
  <c r="I1309" i="1"/>
  <c r="H1309" i="1"/>
  <c r="G1309" i="1"/>
  <c r="F1309" i="1"/>
  <c r="E1309" i="1"/>
  <c r="D1309" i="1"/>
  <c r="B1309" i="1"/>
  <c r="A1309" i="1"/>
  <c r="N1308" i="1"/>
  <c r="L1308" i="1"/>
  <c r="I1308" i="1"/>
  <c r="H1308" i="1"/>
  <c r="G1308" i="1"/>
  <c r="F1308" i="1"/>
  <c r="E1308" i="1"/>
  <c r="D1308" i="1"/>
  <c r="A1308" i="1"/>
  <c r="M1308" i="1" s="1"/>
  <c r="P1308" i="1" s="1"/>
  <c r="Q1307" i="1"/>
  <c r="N1307" i="1"/>
  <c r="M1307" i="1"/>
  <c r="P1307" i="1" s="1"/>
  <c r="R1307" i="1" s="1"/>
  <c r="L1307" i="1"/>
  <c r="I1307" i="1"/>
  <c r="H1307" i="1"/>
  <c r="G1307" i="1"/>
  <c r="F1307" i="1"/>
  <c r="E1307" i="1"/>
  <c r="D1307" i="1"/>
  <c r="C1307" i="1"/>
  <c r="B1307" i="1"/>
  <c r="A1307" i="1"/>
  <c r="M1306" i="1"/>
  <c r="P1306" i="1" s="1"/>
  <c r="L1306" i="1"/>
  <c r="I1306" i="1"/>
  <c r="H1306" i="1"/>
  <c r="G1306" i="1"/>
  <c r="F1306" i="1"/>
  <c r="E1306" i="1"/>
  <c r="D1306" i="1"/>
  <c r="C1306" i="1"/>
  <c r="A1306" i="1"/>
  <c r="N1306" i="1" s="1"/>
  <c r="L1305" i="1"/>
  <c r="I1305" i="1"/>
  <c r="H1305" i="1"/>
  <c r="G1305" i="1"/>
  <c r="F1305" i="1"/>
  <c r="E1305" i="1"/>
  <c r="D1305" i="1"/>
  <c r="A1305" i="1"/>
  <c r="Q1305" i="1" s="1"/>
  <c r="M1304" i="1"/>
  <c r="L1304" i="1"/>
  <c r="I1304" i="1"/>
  <c r="H1304" i="1"/>
  <c r="G1304" i="1"/>
  <c r="F1304" i="1"/>
  <c r="E1304" i="1"/>
  <c r="D1304" i="1"/>
  <c r="C1304" i="1"/>
  <c r="A1304" i="1"/>
  <c r="N1304" i="1" s="1"/>
  <c r="P1304" i="1" s="1"/>
  <c r="Q1303" i="1"/>
  <c r="N1303" i="1"/>
  <c r="M1303" i="1"/>
  <c r="L1303" i="1"/>
  <c r="I1303" i="1"/>
  <c r="H1303" i="1"/>
  <c r="G1303" i="1"/>
  <c r="F1303" i="1"/>
  <c r="E1303" i="1"/>
  <c r="D1303" i="1"/>
  <c r="C1303" i="1"/>
  <c r="B1303" i="1"/>
  <c r="A1303" i="1"/>
  <c r="L1302" i="1"/>
  <c r="I1302" i="1"/>
  <c r="H1302" i="1"/>
  <c r="G1302" i="1"/>
  <c r="F1302" i="1"/>
  <c r="E1302" i="1"/>
  <c r="D1302" i="1"/>
  <c r="B1302" i="1"/>
  <c r="A1302" i="1"/>
  <c r="N1302" i="1" s="1"/>
  <c r="Q1301" i="1"/>
  <c r="N1301" i="1"/>
  <c r="L1301" i="1"/>
  <c r="I1301" i="1"/>
  <c r="H1301" i="1"/>
  <c r="G1301" i="1"/>
  <c r="F1301" i="1"/>
  <c r="E1301" i="1"/>
  <c r="D1301" i="1"/>
  <c r="B1301" i="1"/>
  <c r="A1301" i="1"/>
  <c r="L1300" i="1"/>
  <c r="I1300" i="1"/>
  <c r="H1300" i="1"/>
  <c r="G1300" i="1"/>
  <c r="F1300" i="1"/>
  <c r="E1300" i="1"/>
  <c r="D1300" i="1"/>
  <c r="A1300" i="1"/>
  <c r="Q1299" i="1"/>
  <c r="N1299" i="1"/>
  <c r="M1299" i="1"/>
  <c r="P1299" i="1" s="1"/>
  <c r="R1299" i="1" s="1"/>
  <c r="L1299" i="1"/>
  <c r="I1299" i="1"/>
  <c r="H1299" i="1"/>
  <c r="G1299" i="1"/>
  <c r="F1299" i="1"/>
  <c r="E1299" i="1"/>
  <c r="D1299" i="1"/>
  <c r="C1299" i="1"/>
  <c r="B1299" i="1"/>
  <c r="A1299" i="1"/>
  <c r="L1298" i="1"/>
  <c r="I1298" i="1"/>
  <c r="H1298" i="1"/>
  <c r="G1298" i="1"/>
  <c r="F1298" i="1"/>
  <c r="E1298" i="1"/>
  <c r="D1298" i="1"/>
  <c r="A1298" i="1"/>
  <c r="L1297" i="1"/>
  <c r="I1297" i="1"/>
  <c r="H1297" i="1"/>
  <c r="G1297" i="1"/>
  <c r="F1297" i="1"/>
  <c r="E1297" i="1"/>
  <c r="D1297" i="1"/>
  <c r="A1297" i="1"/>
  <c r="N1296" i="1"/>
  <c r="M1296" i="1"/>
  <c r="P1296" i="1" s="1"/>
  <c r="L1296" i="1"/>
  <c r="I1296" i="1"/>
  <c r="H1296" i="1"/>
  <c r="G1296" i="1"/>
  <c r="F1296" i="1"/>
  <c r="E1296" i="1"/>
  <c r="D1296" i="1"/>
  <c r="C1296" i="1"/>
  <c r="A1296" i="1"/>
  <c r="Q1295" i="1"/>
  <c r="N1295" i="1"/>
  <c r="M1295" i="1"/>
  <c r="L1295" i="1"/>
  <c r="I1295" i="1"/>
  <c r="H1295" i="1"/>
  <c r="G1295" i="1"/>
  <c r="F1295" i="1"/>
  <c r="E1295" i="1"/>
  <c r="D1295" i="1"/>
  <c r="C1295" i="1"/>
  <c r="B1295" i="1"/>
  <c r="A1295" i="1"/>
  <c r="P1294" i="1"/>
  <c r="M1294" i="1"/>
  <c r="L1294" i="1"/>
  <c r="I1294" i="1"/>
  <c r="H1294" i="1"/>
  <c r="G1294" i="1"/>
  <c r="F1294" i="1"/>
  <c r="E1294" i="1"/>
  <c r="D1294" i="1"/>
  <c r="C1294" i="1"/>
  <c r="B1294" i="1"/>
  <c r="A1294" i="1"/>
  <c r="N1294" i="1" s="1"/>
  <c r="Q1293" i="1"/>
  <c r="N1293" i="1"/>
  <c r="L1293" i="1"/>
  <c r="I1293" i="1"/>
  <c r="H1293" i="1"/>
  <c r="G1293" i="1"/>
  <c r="F1293" i="1"/>
  <c r="E1293" i="1"/>
  <c r="D1293" i="1"/>
  <c r="B1293" i="1"/>
  <c r="A1293" i="1"/>
  <c r="N1292" i="1"/>
  <c r="L1292" i="1"/>
  <c r="I1292" i="1"/>
  <c r="H1292" i="1"/>
  <c r="G1292" i="1"/>
  <c r="F1292" i="1"/>
  <c r="E1292" i="1"/>
  <c r="D1292" i="1"/>
  <c r="A1292" i="1"/>
  <c r="M1292" i="1" s="1"/>
  <c r="P1292" i="1" s="1"/>
  <c r="Q1291" i="1"/>
  <c r="N1291" i="1"/>
  <c r="M1291" i="1"/>
  <c r="P1291" i="1" s="1"/>
  <c r="L1291" i="1"/>
  <c r="I1291" i="1"/>
  <c r="H1291" i="1"/>
  <c r="G1291" i="1"/>
  <c r="F1291" i="1"/>
  <c r="E1291" i="1"/>
  <c r="D1291" i="1"/>
  <c r="C1291" i="1"/>
  <c r="B1291" i="1"/>
  <c r="A1291" i="1"/>
  <c r="M1290" i="1"/>
  <c r="P1290" i="1" s="1"/>
  <c r="L1290" i="1"/>
  <c r="I1290" i="1"/>
  <c r="H1290" i="1"/>
  <c r="G1290" i="1"/>
  <c r="F1290" i="1"/>
  <c r="E1290" i="1"/>
  <c r="D1290" i="1"/>
  <c r="C1290" i="1"/>
  <c r="A1290" i="1"/>
  <c r="N1290" i="1" s="1"/>
  <c r="L1289" i="1"/>
  <c r="I1289" i="1"/>
  <c r="H1289" i="1"/>
  <c r="G1289" i="1"/>
  <c r="F1289" i="1"/>
  <c r="E1289" i="1"/>
  <c r="D1289" i="1"/>
  <c r="A1289" i="1"/>
  <c r="Q1289" i="1" s="1"/>
  <c r="P1288" i="1"/>
  <c r="M1288" i="1"/>
  <c r="L1288" i="1"/>
  <c r="I1288" i="1"/>
  <c r="H1288" i="1"/>
  <c r="G1288" i="1"/>
  <c r="F1288" i="1"/>
  <c r="E1288" i="1"/>
  <c r="D1288" i="1"/>
  <c r="C1288" i="1"/>
  <c r="A1288" i="1"/>
  <c r="N1288" i="1" s="1"/>
  <c r="Q1287" i="1"/>
  <c r="N1287" i="1"/>
  <c r="M1287" i="1"/>
  <c r="L1287" i="1"/>
  <c r="I1287" i="1"/>
  <c r="H1287" i="1"/>
  <c r="G1287" i="1"/>
  <c r="F1287" i="1"/>
  <c r="E1287" i="1"/>
  <c r="D1287" i="1"/>
  <c r="C1287" i="1"/>
  <c r="B1287" i="1"/>
  <c r="A1287" i="1"/>
  <c r="L1286" i="1"/>
  <c r="I1286" i="1"/>
  <c r="H1286" i="1"/>
  <c r="G1286" i="1"/>
  <c r="F1286" i="1"/>
  <c r="E1286" i="1"/>
  <c r="D1286" i="1"/>
  <c r="B1286" i="1"/>
  <c r="A1286" i="1"/>
  <c r="N1286" i="1" s="1"/>
  <c r="Q1285" i="1"/>
  <c r="N1285" i="1"/>
  <c r="L1285" i="1"/>
  <c r="I1285" i="1"/>
  <c r="H1285" i="1"/>
  <c r="G1285" i="1"/>
  <c r="F1285" i="1"/>
  <c r="E1285" i="1"/>
  <c r="D1285" i="1"/>
  <c r="B1285" i="1"/>
  <c r="A1285" i="1"/>
  <c r="L1284" i="1"/>
  <c r="I1284" i="1"/>
  <c r="H1284" i="1"/>
  <c r="G1284" i="1"/>
  <c r="F1284" i="1"/>
  <c r="E1284" i="1"/>
  <c r="D1284" i="1"/>
  <c r="A1284" i="1"/>
  <c r="Q1283" i="1"/>
  <c r="N1283" i="1"/>
  <c r="M1283" i="1"/>
  <c r="P1283" i="1" s="1"/>
  <c r="R1283" i="1" s="1"/>
  <c r="L1283" i="1"/>
  <c r="I1283" i="1"/>
  <c r="H1283" i="1"/>
  <c r="G1283" i="1"/>
  <c r="F1283" i="1"/>
  <c r="E1283" i="1"/>
  <c r="D1283" i="1"/>
  <c r="C1283" i="1"/>
  <c r="B1283" i="1"/>
  <c r="A1283" i="1"/>
  <c r="L1282" i="1"/>
  <c r="I1282" i="1"/>
  <c r="H1282" i="1"/>
  <c r="G1282" i="1"/>
  <c r="F1282" i="1"/>
  <c r="E1282" i="1"/>
  <c r="D1282" i="1"/>
  <c r="A1282" i="1"/>
  <c r="L1281" i="1"/>
  <c r="I1281" i="1"/>
  <c r="H1281" i="1"/>
  <c r="G1281" i="1"/>
  <c r="F1281" i="1"/>
  <c r="E1281" i="1"/>
  <c r="D1281" i="1"/>
  <c r="A1281" i="1"/>
  <c r="N1280" i="1"/>
  <c r="M1280" i="1"/>
  <c r="P1280" i="1" s="1"/>
  <c r="L1280" i="1"/>
  <c r="I1280" i="1"/>
  <c r="H1280" i="1"/>
  <c r="G1280" i="1"/>
  <c r="F1280" i="1"/>
  <c r="E1280" i="1"/>
  <c r="D1280" i="1"/>
  <c r="C1280" i="1"/>
  <c r="A1280" i="1"/>
  <c r="Q1279" i="1"/>
  <c r="N1279" i="1"/>
  <c r="M1279" i="1"/>
  <c r="L1279" i="1"/>
  <c r="I1279" i="1"/>
  <c r="H1279" i="1"/>
  <c r="G1279" i="1"/>
  <c r="F1279" i="1"/>
  <c r="E1279" i="1"/>
  <c r="D1279" i="1"/>
  <c r="C1279" i="1"/>
  <c r="B1279" i="1"/>
  <c r="A1279" i="1"/>
  <c r="P1278" i="1"/>
  <c r="M1278" i="1"/>
  <c r="L1278" i="1"/>
  <c r="I1278" i="1"/>
  <c r="H1278" i="1"/>
  <c r="G1278" i="1"/>
  <c r="F1278" i="1"/>
  <c r="E1278" i="1"/>
  <c r="D1278" i="1"/>
  <c r="C1278" i="1"/>
  <c r="B1278" i="1"/>
  <c r="A1278" i="1"/>
  <c r="N1278" i="1" s="1"/>
  <c r="Q1277" i="1"/>
  <c r="N1277" i="1"/>
  <c r="L1277" i="1"/>
  <c r="I1277" i="1"/>
  <c r="H1277" i="1"/>
  <c r="G1277" i="1"/>
  <c r="F1277" i="1"/>
  <c r="E1277" i="1"/>
  <c r="D1277" i="1"/>
  <c r="B1277" i="1"/>
  <c r="A1277" i="1"/>
  <c r="N1276" i="1"/>
  <c r="L1276" i="1"/>
  <c r="I1276" i="1"/>
  <c r="H1276" i="1"/>
  <c r="G1276" i="1"/>
  <c r="F1276" i="1"/>
  <c r="E1276" i="1"/>
  <c r="D1276" i="1"/>
  <c r="A1276" i="1"/>
  <c r="M1276" i="1" s="1"/>
  <c r="P1276" i="1" s="1"/>
  <c r="Q1275" i="1"/>
  <c r="N1275" i="1"/>
  <c r="M1275" i="1"/>
  <c r="P1275" i="1" s="1"/>
  <c r="R1275" i="1" s="1"/>
  <c r="L1275" i="1"/>
  <c r="I1275" i="1"/>
  <c r="H1275" i="1"/>
  <c r="G1275" i="1"/>
  <c r="F1275" i="1"/>
  <c r="E1275" i="1"/>
  <c r="D1275" i="1"/>
  <c r="C1275" i="1"/>
  <c r="B1275" i="1"/>
  <c r="A1275" i="1"/>
  <c r="M1274" i="1"/>
  <c r="P1274" i="1" s="1"/>
  <c r="L1274" i="1"/>
  <c r="I1274" i="1"/>
  <c r="H1274" i="1"/>
  <c r="G1274" i="1"/>
  <c r="F1274" i="1"/>
  <c r="E1274" i="1"/>
  <c r="D1274" i="1"/>
  <c r="C1274" i="1"/>
  <c r="A1274" i="1"/>
  <c r="N1274" i="1" s="1"/>
  <c r="L1273" i="1"/>
  <c r="I1273" i="1"/>
  <c r="H1273" i="1"/>
  <c r="G1273" i="1"/>
  <c r="F1273" i="1"/>
  <c r="E1273" i="1"/>
  <c r="D1273" i="1"/>
  <c r="A1273" i="1"/>
  <c r="Q1273" i="1" s="1"/>
  <c r="M1272" i="1"/>
  <c r="L1272" i="1"/>
  <c r="I1272" i="1"/>
  <c r="H1272" i="1"/>
  <c r="G1272" i="1"/>
  <c r="F1272" i="1"/>
  <c r="E1272" i="1"/>
  <c r="D1272" i="1"/>
  <c r="C1272" i="1"/>
  <c r="A1272" i="1"/>
  <c r="N1272" i="1" s="1"/>
  <c r="P1272" i="1" s="1"/>
  <c r="Q1271" i="1"/>
  <c r="N1271" i="1"/>
  <c r="M1271" i="1"/>
  <c r="L1271" i="1"/>
  <c r="I1271" i="1"/>
  <c r="H1271" i="1"/>
  <c r="G1271" i="1"/>
  <c r="F1271" i="1"/>
  <c r="E1271" i="1"/>
  <c r="D1271" i="1"/>
  <c r="C1271" i="1"/>
  <c r="B1271" i="1"/>
  <c r="A1271" i="1"/>
  <c r="L1270" i="1"/>
  <c r="I1270" i="1"/>
  <c r="H1270" i="1"/>
  <c r="G1270" i="1"/>
  <c r="F1270" i="1"/>
  <c r="E1270" i="1"/>
  <c r="D1270" i="1"/>
  <c r="B1270" i="1"/>
  <c r="A1270" i="1"/>
  <c r="N1270" i="1" s="1"/>
  <c r="Q1269" i="1"/>
  <c r="N1269" i="1"/>
  <c r="L1269" i="1"/>
  <c r="I1269" i="1"/>
  <c r="H1269" i="1"/>
  <c r="G1269" i="1"/>
  <c r="F1269" i="1"/>
  <c r="E1269" i="1"/>
  <c r="D1269" i="1"/>
  <c r="B1269" i="1"/>
  <c r="A1269" i="1"/>
  <c r="L1268" i="1"/>
  <c r="I1268" i="1"/>
  <c r="H1268" i="1"/>
  <c r="G1268" i="1"/>
  <c r="F1268" i="1"/>
  <c r="E1268" i="1"/>
  <c r="D1268" i="1"/>
  <c r="A1268" i="1"/>
  <c r="Q1267" i="1"/>
  <c r="N1267" i="1"/>
  <c r="M1267" i="1"/>
  <c r="P1267" i="1" s="1"/>
  <c r="R1267" i="1" s="1"/>
  <c r="L1267" i="1"/>
  <c r="I1267" i="1"/>
  <c r="H1267" i="1"/>
  <c r="G1267" i="1"/>
  <c r="F1267" i="1"/>
  <c r="E1267" i="1"/>
  <c r="D1267" i="1"/>
  <c r="C1267" i="1"/>
  <c r="B1267" i="1"/>
  <c r="A1267" i="1"/>
  <c r="L1266" i="1"/>
  <c r="I1266" i="1"/>
  <c r="H1266" i="1"/>
  <c r="G1266" i="1"/>
  <c r="F1266" i="1"/>
  <c r="E1266" i="1"/>
  <c r="D1266" i="1"/>
  <c r="A1266" i="1"/>
  <c r="L1265" i="1"/>
  <c r="I1265" i="1"/>
  <c r="H1265" i="1"/>
  <c r="G1265" i="1"/>
  <c r="F1265" i="1"/>
  <c r="E1265" i="1"/>
  <c r="D1265" i="1"/>
  <c r="A1265" i="1"/>
  <c r="N1264" i="1"/>
  <c r="M1264" i="1"/>
  <c r="P1264" i="1" s="1"/>
  <c r="L1264" i="1"/>
  <c r="I1264" i="1"/>
  <c r="H1264" i="1"/>
  <c r="G1264" i="1"/>
  <c r="F1264" i="1"/>
  <c r="E1264" i="1"/>
  <c r="D1264" i="1"/>
  <c r="C1264" i="1"/>
  <c r="A1264" i="1"/>
  <c r="Q1263" i="1"/>
  <c r="N1263" i="1"/>
  <c r="M1263" i="1"/>
  <c r="L1263" i="1"/>
  <c r="I1263" i="1"/>
  <c r="H1263" i="1"/>
  <c r="G1263" i="1"/>
  <c r="F1263" i="1"/>
  <c r="E1263" i="1"/>
  <c r="D1263" i="1"/>
  <c r="C1263" i="1"/>
  <c r="B1263" i="1"/>
  <c r="A1263" i="1"/>
  <c r="P1262" i="1"/>
  <c r="M1262" i="1"/>
  <c r="L1262" i="1"/>
  <c r="I1262" i="1"/>
  <c r="H1262" i="1"/>
  <c r="G1262" i="1"/>
  <c r="F1262" i="1"/>
  <c r="E1262" i="1"/>
  <c r="D1262" i="1"/>
  <c r="C1262" i="1"/>
  <c r="B1262" i="1"/>
  <c r="A1262" i="1"/>
  <c r="N1262" i="1" s="1"/>
  <c r="Q1261" i="1"/>
  <c r="N1261" i="1"/>
  <c r="L1261" i="1"/>
  <c r="I1261" i="1"/>
  <c r="H1261" i="1"/>
  <c r="G1261" i="1"/>
  <c r="F1261" i="1"/>
  <c r="E1261" i="1"/>
  <c r="D1261" i="1"/>
  <c r="B1261" i="1"/>
  <c r="A1261" i="1"/>
  <c r="N1260" i="1"/>
  <c r="L1260" i="1"/>
  <c r="I1260" i="1"/>
  <c r="H1260" i="1"/>
  <c r="G1260" i="1"/>
  <c r="F1260" i="1"/>
  <c r="E1260" i="1"/>
  <c r="D1260" i="1"/>
  <c r="A1260" i="1"/>
  <c r="M1260" i="1" s="1"/>
  <c r="P1260" i="1" s="1"/>
  <c r="Q1259" i="1"/>
  <c r="N1259" i="1"/>
  <c r="M1259" i="1"/>
  <c r="P1259" i="1" s="1"/>
  <c r="L1259" i="1"/>
  <c r="I1259" i="1"/>
  <c r="H1259" i="1"/>
  <c r="G1259" i="1"/>
  <c r="F1259" i="1"/>
  <c r="E1259" i="1"/>
  <c r="D1259" i="1"/>
  <c r="C1259" i="1"/>
  <c r="B1259" i="1"/>
  <c r="A1259" i="1"/>
  <c r="M1258" i="1"/>
  <c r="P1258" i="1" s="1"/>
  <c r="L1258" i="1"/>
  <c r="I1258" i="1"/>
  <c r="H1258" i="1"/>
  <c r="G1258" i="1"/>
  <c r="F1258" i="1"/>
  <c r="E1258" i="1"/>
  <c r="D1258" i="1"/>
  <c r="C1258" i="1"/>
  <c r="A1258" i="1"/>
  <c r="N1258" i="1" s="1"/>
  <c r="L1257" i="1"/>
  <c r="I1257" i="1"/>
  <c r="H1257" i="1"/>
  <c r="G1257" i="1"/>
  <c r="F1257" i="1"/>
  <c r="E1257" i="1"/>
  <c r="D1257" i="1"/>
  <c r="A1257" i="1"/>
  <c r="Q1257" i="1" s="1"/>
  <c r="P1256" i="1"/>
  <c r="M1256" i="1"/>
  <c r="L1256" i="1"/>
  <c r="I1256" i="1"/>
  <c r="H1256" i="1"/>
  <c r="G1256" i="1"/>
  <c r="F1256" i="1"/>
  <c r="E1256" i="1"/>
  <c r="D1256" i="1"/>
  <c r="C1256" i="1"/>
  <c r="A1256" i="1"/>
  <c r="N1256" i="1" s="1"/>
  <c r="Q1255" i="1"/>
  <c r="N1255" i="1"/>
  <c r="M1255" i="1"/>
  <c r="L1255" i="1"/>
  <c r="I1255" i="1"/>
  <c r="H1255" i="1"/>
  <c r="G1255" i="1"/>
  <c r="F1255" i="1"/>
  <c r="E1255" i="1"/>
  <c r="D1255" i="1"/>
  <c r="C1255" i="1"/>
  <c r="B1255" i="1"/>
  <c r="A1255" i="1"/>
  <c r="L1254" i="1"/>
  <c r="I1254" i="1"/>
  <c r="H1254" i="1"/>
  <c r="G1254" i="1"/>
  <c r="F1254" i="1"/>
  <c r="E1254" i="1"/>
  <c r="D1254" i="1"/>
  <c r="B1254" i="1"/>
  <c r="A1254" i="1"/>
  <c r="N1254" i="1" s="1"/>
  <c r="Q1253" i="1"/>
  <c r="N1253" i="1"/>
  <c r="L1253" i="1"/>
  <c r="I1253" i="1"/>
  <c r="H1253" i="1"/>
  <c r="G1253" i="1"/>
  <c r="F1253" i="1"/>
  <c r="E1253" i="1"/>
  <c r="D1253" i="1"/>
  <c r="B1253" i="1"/>
  <c r="A1253" i="1"/>
  <c r="L1252" i="1"/>
  <c r="I1252" i="1"/>
  <c r="H1252" i="1"/>
  <c r="G1252" i="1"/>
  <c r="F1252" i="1"/>
  <c r="E1252" i="1"/>
  <c r="D1252" i="1"/>
  <c r="A1252" i="1"/>
  <c r="Q1251" i="1"/>
  <c r="N1251" i="1"/>
  <c r="M1251" i="1"/>
  <c r="P1251" i="1" s="1"/>
  <c r="R1251" i="1" s="1"/>
  <c r="L1251" i="1"/>
  <c r="I1251" i="1"/>
  <c r="H1251" i="1"/>
  <c r="G1251" i="1"/>
  <c r="F1251" i="1"/>
  <c r="E1251" i="1"/>
  <c r="D1251" i="1"/>
  <c r="C1251" i="1"/>
  <c r="B1251" i="1"/>
  <c r="A1251" i="1"/>
  <c r="Q1250" i="1"/>
  <c r="L1250" i="1"/>
  <c r="I1250" i="1"/>
  <c r="H1250" i="1"/>
  <c r="G1250" i="1"/>
  <c r="F1250" i="1"/>
  <c r="E1250" i="1"/>
  <c r="D1250" i="1"/>
  <c r="B1250" i="1"/>
  <c r="A1250" i="1"/>
  <c r="N1249" i="1"/>
  <c r="L1249" i="1"/>
  <c r="I1249" i="1"/>
  <c r="H1249" i="1"/>
  <c r="G1249" i="1"/>
  <c r="F1249" i="1"/>
  <c r="E1249" i="1"/>
  <c r="D1249" i="1"/>
  <c r="B1249" i="1"/>
  <c r="A1249" i="1"/>
  <c r="N1248" i="1"/>
  <c r="M1248" i="1"/>
  <c r="L1248" i="1"/>
  <c r="I1248" i="1"/>
  <c r="H1248" i="1"/>
  <c r="G1248" i="1"/>
  <c r="F1248" i="1"/>
  <c r="E1248" i="1"/>
  <c r="D1248" i="1"/>
  <c r="C1248" i="1"/>
  <c r="A1248" i="1"/>
  <c r="Q1247" i="1"/>
  <c r="N1247" i="1"/>
  <c r="M1247" i="1"/>
  <c r="L1247" i="1"/>
  <c r="I1247" i="1"/>
  <c r="H1247" i="1"/>
  <c r="G1247" i="1"/>
  <c r="F1247" i="1"/>
  <c r="E1247" i="1"/>
  <c r="D1247" i="1"/>
  <c r="C1247" i="1"/>
  <c r="B1247" i="1"/>
  <c r="A1247" i="1"/>
  <c r="M1246" i="1"/>
  <c r="P1246" i="1" s="1"/>
  <c r="L1246" i="1"/>
  <c r="I1246" i="1"/>
  <c r="H1246" i="1"/>
  <c r="G1246" i="1"/>
  <c r="F1246" i="1"/>
  <c r="E1246" i="1"/>
  <c r="D1246" i="1"/>
  <c r="C1246" i="1"/>
  <c r="B1246" i="1"/>
  <c r="A1246" i="1"/>
  <c r="N1246" i="1" s="1"/>
  <c r="Q1245" i="1"/>
  <c r="N1245" i="1"/>
  <c r="L1245" i="1"/>
  <c r="I1245" i="1"/>
  <c r="H1245" i="1"/>
  <c r="G1245" i="1"/>
  <c r="F1245" i="1"/>
  <c r="E1245" i="1"/>
  <c r="D1245" i="1"/>
  <c r="B1245" i="1"/>
  <c r="A1245" i="1"/>
  <c r="P1244" i="1"/>
  <c r="N1244" i="1"/>
  <c r="L1244" i="1"/>
  <c r="I1244" i="1"/>
  <c r="H1244" i="1"/>
  <c r="G1244" i="1"/>
  <c r="F1244" i="1"/>
  <c r="E1244" i="1"/>
  <c r="D1244" i="1"/>
  <c r="A1244" i="1"/>
  <c r="M1244" i="1" s="1"/>
  <c r="R1243" i="1"/>
  <c r="Q1243" i="1"/>
  <c r="N1243" i="1"/>
  <c r="M1243" i="1"/>
  <c r="P1243" i="1" s="1"/>
  <c r="L1243" i="1"/>
  <c r="I1243" i="1"/>
  <c r="H1243" i="1"/>
  <c r="G1243" i="1"/>
  <c r="F1243" i="1"/>
  <c r="E1243" i="1"/>
  <c r="D1243" i="1"/>
  <c r="C1243" i="1"/>
  <c r="B1243" i="1"/>
  <c r="A1243" i="1"/>
  <c r="P1242" i="1"/>
  <c r="M1242" i="1"/>
  <c r="L1242" i="1"/>
  <c r="I1242" i="1"/>
  <c r="H1242" i="1"/>
  <c r="G1242" i="1"/>
  <c r="F1242" i="1"/>
  <c r="E1242" i="1"/>
  <c r="D1242" i="1"/>
  <c r="C1242" i="1"/>
  <c r="A1242" i="1"/>
  <c r="N1242" i="1" s="1"/>
  <c r="Q1241" i="1"/>
  <c r="L1241" i="1"/>
  <c r="I1241" i="1"/>
  <c r="H1241" i="1"/>
  <c r="G1241" i="1"/>
  <c r="F1241" i="1"/>
  <c r="E1241" i="1"/>
  <c r="D1241" i="1"/>
  <c r="A1241" i="1"/>
  <c r="N1241" i="1" s="1"/>
  <c r="L1240" i="1"/>
  <c r="I1240" i="1"/>
  <c r="H1240" i="1"/>
  <c r="G1240" i="1"/>
  <c r="F1240" i="1"/>
  <c r="E1240" i="1"/>
  <c r="D1240" i="1"/>
  <c r="A1240" i="1"/>
  <c r="Q1239" i="1"/>
  <c r="N1239" i="1"/>
  <c r="M1239" i="1"/>
  <c r="P1239" i="1" s="1"/>
  <c r="R1239" i="1" s="1"/>
  <c r="L1239" i="1"/>
  <c r="I1239" i="1"/>
  <c r="H1239" i="1"/>
  <c r="G1239" i="1"/>
  <c r="F1239" i="1"/>
  <c r="E1239" i="1"/>
  <c r="D1239" i="1"/>
  <c r="C1239" i="1"/>
  <c r="B1239" i="1"/>
  <c r="A1239" i="1"/>
  <c r="L1238" i="1"/>
  <c r="I1238" i="1"/>
  <c r="H1238" i="1"/>
  <c r="G1238" i="1"/>
  <c r="F1238" i="1"/>
  <c r="E1238" i="1"/>
  <c r="D1238" i="1"/>
  <c r="A1238" i="1"/>
  <c r="L1237" i="1"/>
  <c r="I1237" i="1"/>
  <c r="H1237" i="1"/>
  <c r="G1237" i="1"/>
  <c r="F1237" i="1"/>
  <c r="E1237" i="1"/>
  <c r="D1237" i="1"/>
  <c r="A1237" i="1"/>
  <c r="L1236" i="1"/>
  <c r="I1236" i="1"/>
  <c r="H1236" i="1"/>
  <c r="G1236" i="1"/>
  <c r="F1236" i="1"/>
  <c r="E1236" i="1"/>
  <c r="D1236" i="1"/>
  <c r="A1236" i="1"/>
  <c r="Q1235" i="1"/>
  <c r="N1235" i="1"/>
  <c r="M1235" i="1"/>
  <c r="L1235" i="1"/>
  <c r="I1235" i="1"/>
  <c r="H1235" i="1"/>
  <c r="G1235" i="1"/>
  <c r="F1235" i="1"/>
  <c r="E1235" i="1"/>
  <c r="D1235" i="1"/>
  <c r="C1235" i="1"/>
  <c r="B1235" i="1"/>
  <c r="A1235" i="1"/>
  <c r="L1234" i="1"/>
  <c r="I1234" i="1"/>
  <c r="H1234" i="1"/>
  <c r="G1234" i="1"/>
  <c r="F1234" i="1"/>
  <c r="E1234" i="1"/>
  <c r="D1234" i="1"/>
  <c r="A1234" i="1"/>
  <c r="L1233" i="1"/>
  <c r="I1233" i="1"/>
  <c r="H1233" i="1"/>
  <c r="G1233" i="1"/>
  <c r="F1233" i="1"/>
  <c r="E1233" i="1"/>
  <c r="D1233" i="1"/>
  <c r="A1233" i="1"/>
  <c r="N1232" i="1"/>
  <c r="M1232" i="1"/>
  <c r="P1232" i="1" s="1"/>
  <c r="L1232" i="1"/>
  <c r="I1232" i="1"/>
  <c r="H1232" i="1"/>
  <c r="G1232" i="1"/>
  <c r="F1232" i="1"/>
  <c r="E1232" i="1"/>
  <c r="D1232" i="1"/>
  <c r="C1232" i="1"/>
  <c r="A1232" i="1"/>
  <c r="Q1231" i="1"/>
  <c r="N1231" i="1"/>
  <c r="M1231" i="1"/>
  <c r="L1231" i="1"/>
  <c r="I1231" i="1"/>
  <c r="H1231" i="1"/>
  <c r="G1231" i="1"/>
  <c r="F1231" i="1"/>
  <c r="E1231" i="1"/>
  <c r="D1231" i="1"/>
  <c r="C1231" i="1"/>
  <c r="B1231" i="1"/>
  <c r="A1231" i="1"/>
  <c r="M1230" i="1"/>
  <c r="P1230" i="1" s="1"/>
  <c r="L1230" i="1"/>
  <c r="I1230" i="1"/>
  <c r="H1230" i="1"/>
  <c r="G1230" i="1"/>
  <c r="F1230" i="1"/>
  <c r="E1230" i="1"/>
  <c r="D1230" i="1"/>
  <c r="C1230" i="1"/>
  <c r="B1230" i="1"/>
  <c r="A1230" i="1"/>
  <c r="N1230" i="1" s="1"/>
  <c r="Q1229" i="1"/>
  <c r="N1229" i="1"/>
  <c r="L1229" i="1"/>
  <c r="I1229" i="1"/>
  <c r="H1229" i="1"/>
  <c r="G1229" i="1"/>
  <c r="F1229" i="1"/>
  <c r="E1229" i="1"/>
  <c r="D1229" i="1"/>
  <c r="B1229" i="1"/>
  <c r="A1229" i="1"/>
  <c r="N1228" i="1"/>
  <c r="L1228" i="1"/>
  <c r="I1228" i="1"/>
  <c r="H1228" i="1"/>
  <c r="G1228" i="1"/>
  <c r="F1228" i="1"/>
  <c r="E1228" i="1"/>
  <c r="D1228" i="1"/>
  <c r="A1228" i="1"/>
  <c r="M1228" i="1" s="1"/>
  <c r="P1228" i="1" s="1"/>
  <c r="Q1227" i="1"/>
  <c r="R1227" i="1" s="1"/>
  <c r="N1227" i="1"/>
  <c r="M1227" i="1"/>
  <c r="P1227" i="1" s="1"/>
  <c r="L1227" i="1"/>
  <c r="I1227" i="1"/>
  <c r="H1227" i="1"/>
  <c r="G1227" i="1"/>
  <c r="F1227" i="1"/>
  <c r="E1227" i="1"/>
  <c r="D1227" i="1"/>
  <c r="C1227" i="1"/>
  <c r="B1227" i="1"/>
  <c r="A1227" i="1"/>
  <c r="M1226" i="1"/>
  <c r="P1226" i="1" s="1"/>
  <c r="L1226" i="1"/>
  <c r="I1226" i="1"/>
  <c r="H1226" i="1"/>
  <c r="G1226" i="1"/>
  <c r="F1226" i="1"/>
  <c r="E1226" i="1"/>
  <c r="D1226" i="1"/>
  <c r="C1226" i="1"/>
  <c r="A1226" i="1"/>
  <c r="N1226" i="1" s="1"/>
  <c r="Q1225" i="1"/>
  <c r="L1225" i="1"/>
  <c r="I1225" i="1"/>
  <c r="H1225" i="1"/>
  <c r="G1225" i="1"/>
  <c r="F1225" i="1"/>
  <c r="E1225" i="1"/>
  <c r="D1225" i="1"/>
  <c r="A1225" i="1"/>
  <c r="N1225" i="1" s="1"/>
  <c r="L1224" i="1"/>
  <c r="I1224" i="1"/>
  <c r="H1224" i="1"/>
  <c r="G1224" i="1"/>
  <c r="F1224" i="1"/>
  <c r="E1224" i="1"/>
  <c r="D1224" i="1"/>
  <c r="A1224" i="1"/>
  <c r="R1223" i="1"/>
  <c r="Q1223" i="1"/>
  <c r="N1223" i="1"/>
  <c r="M1223" i="1"/>
  <c r="P1223" i="1" s="1"/>
  <c r="L1223" i="1"/>
  <c r="I1223" i="1"/>
  <c r="H1223" i="1"/>
  <c r="G1223" i="1"/>
  <c r="F1223" i="1"/>
  <c r="E1223" i="1"/>
  <c r="D1223" i="1"/>
  <c r="C1223" i="1"/>
  <c r="B1223" i="1"/>
  <c r="A1223" i="1"/>
  <c r="Q1222" i="1"/>
  <c r="L1222" i="1"/>
  <c r="I1222" i="1"/>
  <c r="H1222" i="1"/>
  <c r="G1222" i="1"/>
  <c r="F1222" i="1"/>
  <c r="E1222" i="1"/>
  <c r="D1222" i="1"/>
  <c r="A1222" i="1"/>
  <c r="L1221" i="1"/>
  <c r="I1221" i="1"/>
  <c r="H1221" i="1"/>
  <c r="G1221" i="1"/>
  <c r="F1221" i="1"/>
  <c r="E1221" i="1"/>
  <c r="D1221" i="1"/>
  <c r="A1221" i="1"/>
  <c r="M1220" i="1"/>
  <c r="L1220" i="1"/>
  <c r="I1220" i="1"/>
  <c r="H1220" i="1"/>
  <c r="G1220" i="1"/>
  <c r="F1220" i="1"/>
  <c r="E1220" i="1"/>
  <c r="D1220" i="1"/>
  <c r="C1220" i="1"/>
  <c r="A1220" i="1"/>
  <c r="Q1219" i="1"/>
  <c r="N1219" i="1"/>
  <c r="M1219" i="1"/>
  <c r="P1219" i="1" s="1"/>
  <c r="R1219" i="1" s="1"/>
  <c r="L1219" i="1"/>
  <c r="I1219" i="1"/>
  <c r="H1219" i="1"/>
  <c r="G1219" i="1"/>
  <c r="F1219" i="1"/>
  <c r="E1219" i="1"/>
  <c r="D1219" i="1"/>
  <c r="C1219" i="1"/>
  <c r="B1219" i="1"/>
  <c r="A1219" i="1"/>
  <c r="Q1218" i="1"/>
  <c r="L1218" i="1"/>
  <c r="I1218" i="1"/>
  <c r="H1218" i="1"/>
  <c r="G1218" i="1"/>
  <c r="F1218" i="1"/>
  <c r="E1218" i="1"/>
  <c r="D1218" i="1"/>
  <c r="B1218" i="1"/>
  <c r="A1218" i="1"/>
  <c r="N1217" i="1"/>
  <c r="L1217" i="1"/>
  <c r="I1217" i="1"/>
  <c r="H1217" i="1"/>
  <c r="G1217" i="1"/>
  <c r="F1217" i="1"/>
  <c r="E1217" i="1"/>
  <c r="D1217" i="1"/>
  <c r="B1217" i="1"/>
  <c r="A1217" i="1"/>
  <c r="N1216" i="1"/>
  <c r="M1216" i="1"/>
  <c r="L1216" i="1"/>
  <c r="I1216" i="1"/>
  <c r="H1216" i="1"/>
  <c r="G1216" i="1"/>
  <c r="F1216" i="1"/>
  <c r="E1216" i="1"/>
  <c r="D1216" i="1"/>
  <c r="C1216" i="1"/>
  <c r="A1216" i="1"/>
  <c r="Q1215" i="1"/>
  <c r="N1215" i="1"/>
  <c r="M1215" i="1"/>
  <c r="L1215" i="1"/>
  <c r="I1215" i="1"/>
  <c r="H1215" i="1"/>
  <c r="G1215" i="1"/>
  <c r="F1215" i="1"/>
  <c r="E1215" i="1"/>
  <c r="D1215" i="1"/>
  <c r="C1215" i="1"/>
  <c r="B1215" i="1"/>
  <c r="A1215" i="1"/>
  <c r="M1214" i="1"/>
  <c r="P1214" i="1" s="1"/>
  <c r="L1214" i="1"/>
  <c r="I1214" i="1"/>
  <c r="H1214" i="1"/>
  <c r="G1214" i="1"/>
  <c r="F1214" i="1"/>
  <c r="E1214" i="1"/>
  <c r="D1214" i="1"/>
  <c r="C1214" i="1"/>
  <c r="B1214" i="1"/>
  <c r="A1214" i="1"/>
  <c r="N1214" i="1" s="1"/>
  <c r="Q1213" i="1"/>
  <c r="N1213" i="1"/>
  <c r="L1213" i="1"/>
  <c r="I1213" i="1"/>
  <c r="H1213" i="1"/>
  <c r="G1213" i="1"/>
  <c r="F1213" i="1"/>
  <c r="E1213" i="1"/>
  <c r="D1213" i="1"/>
  <c r="B1213" i="1"/>
  <c r="A1213" i="1"/>
  <c r="P1212" i="1"/>
  <c r="N1212" i="1"/>
  <c r="L1212" i="1"/>
  <c r="I1212" i="1"/>
  <c r="H1212" i="1"/>
  <c r="G1212" i="1"/>
  <c r="F1212" i="1"/>
  <c r="E1212" i="1"/>
  <c r="D1212" i="1"/>
  <c r="A1212" i="1"/>
  <c r="M1212" i="1" s="1"/>
  <c r="R1211" i="1"/>
  <c r="Q1211" i="1"/>
  <c r="N1211" i="1"/>
  <c r="M1211" i="1"/>
  <c r="P1211" i="1" s="1"/>
  <c r="L1211" i="1"/>
  <c r="I1211" i="1"/>
  <c r="H1211" i="1"/>
  <c r="G1211" i="1"/>
  <c r="F1211" i="1"/>
  <c r="E1211" i="1"/>
  <c r="D1211" i="1"/>
  <c r="C1211" i="1"/>
  <c r="B1211" i="1"/>
  <c r="A1211" i="1"/>
  <c r="P1210" i="1"/>
  <c r="M1210" i="1"/>
  <c r="L1210" i="1"/>
  <c r="I1210" i="1"/>
  <c r="H1210" i="1"/>
  <c r="G1210" i="1"/>
  <c r="F1210" i="1"/>
  <c r="E1210" i="1"/>
  <c r="D1210" i="1"/>
  <c r="C1210" i="1"/>
  <c r="A1210" i="1"/>
  <c r="N1210" i="1" s="1"/>
  <c r="Q1209" i="1"/>
  <c r="L1209" i="1"/>
  <c r="I1209" i="1"/>
  <c r="H1209" i="1"/>
  <c r="G1209" i="1"/>
  <c r="F1209" i="1"/>
  <c r="E1209" i="1"/>
  <c r="D1209" i="1"/>
  <c r="A1209" i="1"/>
  <c r="N1209" i="1" s="1"/>
  <c r="L1208" i="1"/>
  <c r="I1208" i="1"/>
  <c r="H1208" i="1"/>
  <c r="G1208" i="1"/>
  <c r="F1208" i="1"/>
  <c r="E1208" i="1"/>
  <c r="D1208" i="1"/>
  <c r="A1208" i="1"/>
  <c r="Q1207" i="1"/>
  <c r="N1207" i="1"/>
  <c r="M1207" i="1"/>
  <c r="P1207" i="1" s="1"/>
  <c r="R1207" i="1" s="1"/>
  <c r="L1207" i="1"/>
  <c r="I1207" i="1"/>
  <c r="H1207" i="1"/>
  <c r="G1207" i="1"/>
  <c r="F1207" i="1"/>
  <c r="E1207" i="1"/>
  <c r="D1207" i="1"/>
  <c r="C1207" i="1"/>
  <c r="B1207" i="1"/>
  <c r="A1207" i="1"/>
  <c r="L1206" i="1"/>
  <c r="I1206" i="1"/>
  <c r="H1206" i="1"/>
  <c r="G1206" i="1"/>
  <c r="F1206" i="1"/>
  <c r="E1206" i="1"/>
  <c r="D1206" i="1"/>
  <c r="A1206" i="1"/>
  <c r="L1205" i="1"/>
  <c r="I1205" i="1"/>
  <c r="H1205" i="1"/>
  <c r="G1205" i="1"/>
  <c r="F1205" i="1"/>
  <c r="E1205" i="1"/>
  <c r="D1205" i="1"/>
  <c r="A1205" i="1"/>
  <c r="L1204" i="1"/>
  <c r="I1204" i="1"/>
  <c r="H1204" i="1"/>
  <c r="G1204" i="1"/>
  <c r="F1204" i="1"/>
  <c r="E1204" i="1"/>
  <c r="D1204" i="1"/>
  <c r="A1204" i="1"/>
  <c r="Q1203" i="1"/>
  <c r="N1203" i="1"/>
  <c r="M1203" i="1"/>
  <c r="L1203" i="1"/>
  <c r="I1203" i="1"/>
  <c r="H1203" i="1"/>
  <c r="G1203" i="1"/>
  <c r="F1203" i="1"/>
  <c r="E1203" i="1"/>
  <c r="D1203" i="1"/>
  <c r="C1203" i="1"/>
  <c r="B1203" i="1"/>
  <c r="A1203" i="1"/>
  <c r="L1202" i="1"/>
  <c r="I1202" i="1"/>
  <c r="H1202" i="1"/>
  <c r="G1202" i="1"/>
  <c r="F1202" i="1"/>
  <c r="E1202" i="1"/>
  <c r="D1202" i="1"/>
  <c r="A1202" i="1"/>
  <c r="L1201" i="1"/>
  <c r="I1201" i="1"/>
  <c r="H1201" i="1"/>
  <c r="G1201" i="1"/>
  <c r="F1201" i="1"/>
  <c r="E1201" i="1"/>
  <c r="D1201" i="1"/>
  <c r="A1201" i="1"/>
  <c r="N1200" i="1"/>
  <c r="M1200" i="1"/>
  <c r="P1200" i="1" s="1"/>
  <c r="L1200" i="1"/>
  <c r="I1200" i="1"/>
  <c r="H1200" i="1"/>
  <c r="G1200" i="1"/>
  <c r="F1200" i="1"/>
  <c r="E1200" i="1"/>
  <c r="D1200" i="1"/>
  <c r="C1200" i="1"/>
  <c r="A1200" i="1"/>
  <c r="Q1199" i="1"/>
  <c r="N1199" i="1"/>
  <c r="M1199" i="1"/>
  <c r="L1199" i="1"/>
  <c r="I1199" i="1"/>
  <c r="H1199" i="1"/>
  <c r="G1199" i="1"/>
  <c r="F1199" i="1"/>
  <c r="E1199" i="1"/>
  <c r="D1199" i="1"/>
  <c r="C1199" i="1"/>
  <c r="B1199" i="1"/>
  <c r="A1199" i="1"/>
  <c r="M1198" i="1"/>
  <c r="P1198" i="1" s="1"/>
  <c r="L1198" i="1"/>
  <c r="I1198" i="1"/>
  <c r="H1198" i="1"/>
  <c r="G1198" i="1"/>
  <c r="F1198" i="1"/>
  <c r="E1198" i="1"/>
  <c r="D1198" i="1"/>
  <c r="C1198" i="1"/>
  <c r="B1198" i="1"/>
  <c r="A1198" i="1"/>
  <c r="N1198" i="1" s="1"/>
  <c r="Q1197" i="1"/>
  <c r="N1197" i="1"/>
  <c r="L1197" i="1"/>
  <c r="I1197" i="1"/>
  <c r="H1197" i="1"/>
  <c r="G1197" i="1"/>
  <c r="F1197" i="1"/>
  <c r="E1197" i="1"/>
  <c r="D1197" i="1"/>
  <c r="B1197" i="1"/>
  <c r="A1197" i="1"/>
  <c r="N1196" i="1"/>
  <c r="L1196" i="1"/>
  <c r="I1196" i="1"/>
  <c r="H1196" i="1"/>
  <c r="G1196" i="1"/>
  <c r="F1196" i="1"/>
  <c r="E1196" i="1"/>
  <c r="D1196" i="1"/>
  <c r="A1196" i="1"/>
  <c r="M1196" i="1" s="1"/>
  <c r="P1196" i="1" s="1"/>
  <c r="Q1195" i="1"/>
  <c r="R1195" i="1" s="1"/>
  <c r="N1195" i="1"/>
  <c r="M1195" i="1"/>
  <c r="P1195" i="1" s="1"/>
  <c r="L1195" i="1"/>
  <c r="I1195" i="1"/>
  <c r="H1195" i="1"/>
  <c r="G1195" i="1"/>
  <c r="F1195" i="1"/>
  <c r="E1195" i="1"/>
  <c r="D1195" i="1"/>
  <c r="C1195" i="1"/>
  <c r="B1195" i="1"/>
  <c r="A1195" i="1"/>
  <c r="M1194" i="1"/>
  <c r="P1194" i="1" s="1"/>
  <c r="L1194" i="1"/>
  <c r="I1194" i="1"/>
  <c r="H1194" i="1"/>
  <c r="G1194" i="1"/>
  <c r="F1194" i="1"/>
  <c r="E1194" i="1"/>
  <c r="D1194" i="1"/>
  <c r="C1194" i="1"/>
  <c r="A1194" i="1"/>
  <c r="N1194" i="1" s="1"/>
  <c r="Q1193" i="1"/>
  <c r="L1193" i="1"/>
  <c r="I1193" i="1"/>
  <c r="H1193" i="1"/>
  <c r="G1193" i="1"/>
  <c r="F1193" i="1"/>
  <c r="E1193" i="1"/>
  <c r="D1193" i="1"/>
  <c r="A1193" i="1"/>
  <c r="N1193" i="1" s="1"/>
  <c r="L1192" i="1"/>
  <c r="I1192" i="1"/>
  <c r="H1192" i="1"/>
  <c r="G1192" i="1"/>
  <c r="F1192" i="1"/>
  <c r="E1192" i="1"/>
  <c r="D1192" i="1"/>
  <c r="A1192" i="1"/>
  <c r="R1191" i="1"/>
  <c r="Q1191" i="1"/>
  <c r="N1191" i="1"/>
  <c r="M1191" i="1"/>
  <c r="P1191" i="1" s="1"/>
  <c r="L1191" i="1"/>
  <c r="I1191" i="1"/>
  <c r="H1191" i="1"/>
  <c r="G1191" i="1"/>
  <c r="F1191" i="1"/>
  <c r="E1191" i="1"/>
  <c r="D1191" i="1"/>
  <c r="C1191" i="1"/>
  <c r="B1191" i="1"/>
  <c r="A1191" i="1"/>
  <c r="Q1190" i="1"/>
  <c r="L1190" i="1"/>
  <c r="I1190" i="1"/>
  <c r="H1190" i="1"/>
  <c r="G1190" i="1"/>
  <c r="F1190" i="1"/>
  <c r="E1190" i="1"/>
  <c r="D1190" i="1"/>
  <c r="A1190" i="1"/>
  <c r="L1189" i="1"/>
  <c r="I1189" i="1"/>
  <c r="H1189" i="1"/>
  <c r="G1189" i="1"/>
  <c r="F1189" i="1"/>
  <c r="E1189" i="1"/>
  <c r="D1189" i="1"/>
  <c r="A1189" i="1"/>
  <c r="M1188" i="1"/>
  <c r="L1188" i="1"/>
  <c r="I1188" i="1"/>
  <c r="H1188" i="1"/>
  <c r="G1188" i="1"/>
  <c r="F1188" i="1"/>
  <c r="E1188" i="1"/>
  <c r="D1188" i="1"/>
  <c r="C1188" i="1"/>
  <c r="A1188" i="1"/>
  <c r="Q1187" i="1"/>
  <c r="N1187" i="1"/>
  <c r="M1187" i="1"/>
  <c r="P1187" i="1" s="1"/>
  <c r="R1187" i="1" s="1"/>
  <c r="L1187" i="1"/>
  <c r="I1187" i="1"/>
  <c r="H1187" i="1"/>
  <c r="G1187" i="1"/>
  <c r="F1187" i="1"/>
  <c r="E1187" i="1"/>
  <c r="D1187" i="1"/>
  <c r="C1187" i="1"/>
  <c r="B1187" i="1"/>
  <c r="A1187" i="1"/>
  <c r="Q1186" i="1"/>
  <c r="L1186" i="1"/>
  <c r="I1186" i="1"/>
  <c r="H1186" i="1"/>
  <c r="G1186" i="1"/>
  <c r="F1186" i="1"/>
  <c r="E1186" i="1"/>
  <c r="D1186" i="1"/>
  <c r="B1186" i="1"/>
  <c r="A1186" i="1"/>
  <c r="N1185" i="1"/>
  <c r="L1185" i="1"/>
  <c r="I1185" i="1"/>
  <c r="H1185" i="1"/>
  <c r="G1185" i="1"/>
  <c r="F1185" i="1"/>
  <c r="E1185" i="1"/>
  <c r="D1185" i="1"/>
  <c r="B1185" i="1"/>
  <c r="A1185" i="1"/>
  <c r="N1184" i="1"/>
  <c r="M1184" i="1"/>
  <c r="L1184" i="1"/>
  <c r="I1184" i="1"/>
  <c r="H1184" i="1"/>
  <c r="G1184" i="1"/>
  <c r="F1184" i="1"/>
  <c r="E1184" i="1"/>
  <c r="D1184" i="1"/>
  <c r="C1184" i="1"/>
  <c r="A1184" i="1"/>
  <c r="Q1183" i="1"/>
  <c r="N1183" i="1"/>
  <c r="M1183" i="1"/>
  <c r="L1183" i="1"/>
  <c r="I1183" i="1"/>
  <c r="H1183" i="1"/>
  <c r="G1183" i="1"/>
  <c r="F1183" i="1"/>
  <c r="E1183" i="1"/>
  <c r="D1183" i="1"/>
  <c r="C1183" i="1"/>
  <c r="B1183" i="1"/>
  <c r="A1183" i="1"/>
  <c r="M1182" i="1"/>
  <c r="P1182" i="1" s="1"/>
  <c r="L1182" i="1"/>
  <c r="I1182" i="1"/>
  <c r="H1182" i="1"/>
  <c r="G1182" i="1"/>
  <c r="F1182" i="1"/>
  <c r="E1182" i="1"/>
  <c r="D1182" i="1"/>
  <c r="C1182" i="1"/>
  <c r="B1182" i="1"/>
  <c r="A1182" i="1"/>
  <c r="N1182" i="1" s="1"/>
  <c r="Q1181" i="1"/>
  <c r="N1181" i="1"/>
  <c r="L1181" i="1"/>
  <c r="I1181" i="1"/>
  <c r="H1181" i="1"/>
  <c r="G1181" i="1"/>
  <c r="F1181" i="1"/>
  <c r="E1181" i="1"/>
  <c r="D1181" i="1"/>
  <c r="B1181" i="1"/>
  <c r="A1181" i="1"/>
  <c r="P1180" i="1"/>
  <c r="N1180" i="1"/>
  <c r="L1180" i="1"/>
  <c r="I1180" i="1"/>
  <c r="H1180" i="1"/>
  <c r="G1180" i="1"/>
  <c r="F1180" i="1"/>
  <c r="E1180" i="1"/>
  <c r="D1180" i="1"/>
  <c r="A1180" i="1"/>
  <c r="M1180" i="1" s="1"/>
  <c r="R1179" i="1"/>
  <c r="Q1179" i="1"/>
  <c r="N1179" i="1"/>
  <c r="M1179" i="1"/>
  <c r="P1179" i="1" s="1"/>
  <c r="L1179" i="1"/>
  <c r="I1179" i="1"/>
  <c r="H1179" i="1"/>
  <c r="G1179" i="1"/>
  <c r="F1179" i="1"/>
  <c r="E1179" i="1"/>
  <c r="D1179" i="1"/>
  <c r="C1179" i="1"/>
  <c r="B1179" i="1"/>
  <c r="A1179" i="1"/>
  <c r="P1178" i="1"/>
  <c r="M1178" i="1"/>
  <c r="L1178" i="1"/>
  <c r="I1178" i="1"/>
  <c r="H1178" i="1"/>
  <c r="G1178" i="1"/>
  <c r="F1178" i="1"/>
  <c r="E1178" i="1"/>
  <c r="D1178" i="1"/>
  <c r="C1178" i="1"/>
  <c r="A1178" i="1"/>
  <c r="N1178" i="1" s="1"/>
  <c r="Q1177" i="1"/>
  <c r="L1177" i="1"/>
  <c r="I1177" i="1"/>
  <c r="H1177" i="1"/>
  <c r="G1177" i="1"/>
  <c r="F1177" i="1"/>
  <c r="E1177" i="1"/>
  <c r="D1177" i="1"/>
  <c r="A1177" i="1"/>
  <c r="N1177" i="1" s="1"/>
  <c r="L1176" i="1"/>
  <c r="I1176" i="1"/>
  <c r="H1176" i="1"/>
  <c r="G1176" i="1"/>
  <c r="F1176" i="1"/>
  <c r="E1176" i="1"/>
  <c r="D1176" i="1"/>
  <c r="A1176" i="1"/>
  <c r="Q1175" i="1"/>
  <c r="N1175" i="1"/>
  <c r="M1175" i="1"/>
  <c r="P1175" i="1" s="1"/>
  <c r="R1175" i="1" s="1"/>
  <c r="L1175" i="1"/>
  <c r="I1175" i="1"/>
  <c r="H1175" i="1"/>
  <c r="G1175" i="1"/>
  <c r="F1175" i="1"/>
  <c r="E1175" i="1"/>
  <c r="D1175" i="1"/>
  <c r="C1175" i="1"/>
  <c r="B1175" i="1"/>
  <c r="A1175" i="1"/>
  <c r="L1174" i="1"/>
  <c r="I1174" i="1"/>
  <c r="H1174" i="1"/>
  <c r="G1174" i="1"/>
  <c r="F1174" i="1"/>
  <c r="E1174" i="1"/>
  <c r="D1174" i="1"/>
  <c r="A1174" i="1"/>
  <c r="L1173" i="1"/>
  <c r="I1173" i="1"/>
  <c r="H1173" i="1"/>
  <c r="G1173" i="1"/>
  <c r="F1173" i="1"/>
  <c r="E1173" i="1"/>
  <c r="D1173" i="1"/>
  <c r="A1173" i="1"/>
  <c r="L1172" i="1"/>
  <c r="I1172" i="1"/>
  <c r="H1172" i="1"/>
  <c r="G1172" i="1"/>
  <c r="F1172" i="1"/>
  <c r="E1172" i="1"/>
  <c r="D1172" i="1"/>
  <c r="A1172" i="1"/>
  <c r="Q1171" i="1"/>
  <c r="N1171" i="1"/>
  <c r="M1171" i="1"/>
  <c r="L1171" i="1"/>
  <c r="I1171" i="1"/>
  <c r="H1171" i="1"/>
  <c r="G1171" i="1"/>
  <c r="F1171" i="1"/>
  <c r="E1171" i="1"/>
  <c r="D1171" i="1"/>
  <c r="C1171" i="1"/>
  <c r="B1171" i="1"/>
  <c r="A1171" i="1"/>
  <c r="L1170" i="1"/>
  <c r="I1170" i="1"/>
  <c r="H1170" i="1"/>
  <c r="G1170" i="1"/>
  <c r="F1170" i="1"/>
  <c r="E1170" i="1"/>
  <c r="D1170" i="1"/>
  <c r="A1170" i="1"/>
  <c r="L1169" i="1"/>
  <c r="I1169" i="1"/>
  <c r="H1169" i="1"/>
  <c r="G1169" i="1"/>
  <c r="F1169" i="1"/>
  <c r="E1169" i="1"/>
  <c r="D1169" i="1"/>
  <c r="A1169" i="1"/>
  <c r="N1168" i="1"/>
  <c r="M1168" i="1"/>
  <c r="P1168" i="1" s="1"/>
  <c r="L1168" i="1"/>
  <c r="I1168" i="1"/>
  <c r="H1168" i="1"/>
  <c r="G1168" i="1"/>
  <c r="F1168" i="1"/>
  <c r="E1168" i="1"/>
  <c r="D1168" i="1"/>
  <c r="C1168" i="1"/>
  <c r="A1168" i="1"/>
  <c r="Q1167" i="1"/>
  <c r="N1167" i="1"/>
  <c r="M1167" i="1"/>
  <c r="L1167" i="1"/>
  <c r="I1167" i="1"/>
  <c r="H1167" i="1"/>
  <c r="G1167" i="1"/>
  <c r="F1167" i="1"/>
  <c r="E1167" i="1"/>
  <c r="D1167" i="1"/>
  <c r="C1167" i="1"/>
  <c r="B1167" i="1"/>
  <c r="A1167" i="1"/>
  <c r="M1166" i="1"/>
  <c r="P1166" i="1" s="1"/>
  <c r="L1166" i="1"/>
  <c r="I1166" i="1"/>
  <c r="H1166" i="1"/>
  <c r="G1166" i="1"/>
  <c r="F1166" i="1"/>
  <c r="E1166" i="1"/>
  <c r="D1166" i="1"/>
  <c r="C1166" i="1"/>
  <c r="B1166" i="1"/>
  <c r="A1166" i="1"/>
  <c r="N1166" i="1" s="1"/>
  <c r="Q1165" i="1"/>
  <c r="N1165" i="1"/>
  <c r="L1165" i="1"/>
  <c r="I1165" i="1"/>
  <c r="H1165" i="1"/>
  <c r="G1165" i="1"/>
  <c r="F1165" i="1"/>
  <c r="E1165" i="1"/>
  <c r="D1165" i="1"/>
  <c r="B1165" i="1"/>
  <c r="A1165" i="1"/>
  <c r="N1164" i="1"/>
  <c r="L1164" i="1"/>
  <c r="I1164" i="1"/>
  <c r="H1164" i="1"/>
  <c r="G1164" i="1"/>
  <c r="F1164" i="1"/>
  <c r="E1164" i="1"/>
  <c r="D1164" i="1"/>
  <c r="A1164" i="1"/>
  <c r="M1164" i="1" s="1"/>
  <c r="P1164" i="1" s="1"/>
  <c r="Q1163" i="1"/>
  <c r="R1163" i="1" s="1"/>
  <c r="N1163" i="1"/>
  <c r="M1163" i="1"/>
  <c r="P1163" i="1" s="1"/>
  <c r="L1163" i="1"/>
  <c r="I1163" i="1"/>
  <c r="H1163" i="1"/>
  <c r="G1163" i="1"/>
  <c r="F1163" i="1"/>
  <c r="E1163" i="1"/>
  <c r="D1163" i="1"/>
  <c r="C1163" i="1"/>
  <c r="B1163" i="1"/>
  <c r="A1163" i="1"/>
  <c r="M1162" i="1"/>
  <c r="P1162" i="1" s="1"/>
  <c r="L1162" i="1"/>
  <c r="I1162" i="1"/>
  <c r="H1162" i="1"/>
  <c r="G1162" i="1"/>
  <c r="F1162" i="1"/>
  <c r="E1162" i="1"/>
  <c r="D1162" i="1"/>
  <c r="C1162" i="1"/>
  <c r="A1162" i="1"/>
  <c r="N1162" i="1" s="1"/>
  <c r="Q1161" i="1"/>
  <c r="L1161" i="1"/>
  <c r="I1161" i="1"/>
  <c r="H1161" i="1"/>
  <c r="G1161" i="1"/>
  <c r="F1161" i="1"/>
  <c r="E1161" i="1"/>
  <c r="D1161" i="1"/>
  <c r="A1161" i="1"/>
  <c r="N1161" i="1" s="1"/>
  <c r="L1160" i="1"/>
  <c r="I1160" i="1"/>
  <c r="H1160" i="1"/>
  <c r="G1160" i="1"/>
  <c r="F1160" i="1"/>
  <c r="E1160" i="1"/>
  <c r="D1160" i="1"/>
  <c r="A1160" i="1"/>
  <c r="R1159" i="1"/>
  <c r="Q1159" i="1"/>
  <c r="N1159" i="1"/>
  <c r="M1159" i="1"/>
  <c r="P1159" i="1" s="1"/>
  <c r="L1159" i="1"/>
  <c r="I1159" i="1"/>
  <c r="H1159" i="1"/>
  <c r="G1159" i="1"/>
  <c r="F1159" i="1"/>
  <c r="E1159" i="1"/>
  <c r="D1159" i="1"/>
  <c r="C1159" i="1"/>
  <c r="B1159" i="1"/>
  <c r="A1159" i="1"/>
  <c r="Q1158" i="1"/>
  <c r="L1158" i="1"/>
  <c r="I1158" i="1"/>
  <c r="H1158" i="1"/>
  <c r="G1158" i="1"/>
  <c r="F1158" i="1"/>
  <c r="E1158" i="1"/>
  <c r="D1158" i="1"/>
  <c r="A1158" i="1"/>
  <c r="L1157" i="1"/>
  <c r="I1157" i="1"/>
  <c r="H1157" i="1"/>
  <c r="G1157" i="1"/>
  <c r="F1157" i="1"/>
  <c r="E1157" i="1"/>
  <c r="D1157" i="1"/>
  <c r="A1157" i="1"/>
  <c r="M1156" i="1"/>
  <c r="L1156" i="1"/>
  <c r="I1156" i="1"/>
  <c r="H1156" i="1"/>
  <c r="G1156" i="1"/>
  <c r="F1156" i="1"/>
  <c r="E1156" i="1"/>
  <c r="D1156" i="1"/>
  <c r="C1156" i="1"/>
  <c r="A1156" i="1"/>
  <c r="Q1155" i="1"/>
  <c r="N1155" i="1"/>
  <c r="M1155" i="1"/>
  <c r="P1155" i="1" s="1"/>
  <c r="R1155" i="1" s="1"/>
  <c r="L1155" i="1"/>
  <c r="I1155" i="1"/>
  <c r="H1155" i="1"/>
  <c r="G1155" i="1"/>
  <c r="F1155" i="1"/>
  <c r="E1155" i="1"/>
  <c r="D1155" i="1"/>
  <c r="C1155" i="1"/>
  <c r="B1155" i="1"/>
  <c r="A1155" i="1"/>
  <c r="Q1154" i="1"/>
  <c r="L1154" i="1"/>
  <c r="I1154" i="1"/>
  <c r="H1154" i="1"/>
  <c r="G1154" i="1"/>
  <c r="F1154" i="1"/>
  <c r="E1154" i="1"/>
  <c r="D1154" i="1"/>
  <c r="B1154" i="1"/>
  <c r="A1154" i="1"/>
  <c r="N1153" i="1"/>
  <c r="L1153" i="1"/>
  <c r="I1153" i="1"/>
  <c r="H1153" i="1"/>
  <c r="G1153" i="1"/>
  <c r="F1153" i="1"/>
  <c r="E1153" i="1"/>
  <c r="D1153" i="1"/>
  <c r="B1153" i="1"/>
  <c r="A1153" i="1"/>
  <c r="N1152" i="1"/>
  <c r="M1152" i="1"/>
  <c r="L1152" i="1"/>
  <c r="I1152" i="1"/>
  <c r="H1152" i="1"/>
  <c r="G1152" i="1"/>
  <c r="F1152" i="1"/>
  <c r="E1152" i="1"/>
  <c r="D1152" i="1"/>
  <c r="C1152" i="1"/>
  <c r="A1152" i="1"/>
  <c r="Q1151" i="1"/>
  <c r="N1151" i="1"/>
  <c r="M1151" i="1"/>
  <c r="L1151" i="1"/>
  <c r="I1151" i="1"/>
  <c r="H1151" i="1"/>
  <c r="G1151" i="1"/>
  <c r="F1151" i="1"/>
  <c r="E1151" i="1"/>
  <c r="D1151" i="1"/>
  <c r="C1151" i="1"/>
  <c r="B1151" i="1"/>
  <c r="A1151" i="1"/>
  <c r="M1150" i="1"/>
  <c r="P1150" i="1" s="1"/>
  <c r="L1150" i="1"/>
  <c r="I1150" i="1"/>
  <c r="H1150" i="1"/>
  <c r="G1150" i="1"/>
  <c r="F1150" i="1"/>
  <c r="E1150" i="1"/>
  <c r="D1150" i="1"/>
  <c r="C1150" i="1"/>
  <c r="B1150" i="1"/>
  <c r="A1150" i="1"/>
  <c r="N1150" i="1" s="1"/>
  <c r="Q1149" i="1"/>
  <c r="N1149" i="1"/>
  <c r="L1149" i="1"/>
  <c r="I1149" i="1"/>
  <c r="H1149" i="1"/>
  <c r="G1149" i="1"/>
  <c r="F1149" i="1"/>
  <c r="E1149" i="1"/>
  <c r="D1149" i="1"/>
  <c r="B1149" i="1"/>
  <c r="A1149" i="1"/>
  <c r="P1148" i="1"/>
  <c r="N1148" i="1"/>
  <c r="L1148" i="1"/>
  <c r="I1148" i="1"/>
  <c r="H1148" i="1"/>
  <c r="G1148" i="1"/>
  <c r="F1148" i="1"/>
  <c r="E1148" i="1"/>
  <c r="D1148" i="1"/>
  <c r="A1148" i="1"/>
  <c r="M1148" i="1" s="1"/>
  <c r="R1147" i="1"/>
  <c r="Q1147" i="1"/>
  <c r="N1147" i="1"/>
  <c r="M1147" i="1"/>
  <c r="P1147" i="1" s="1"/>
  <c r="L1147" i="1"/>
  <c r="I1147" i="1"/>
  <c r="H1147" i="1"/>
  <c r="G1147" i="1"/>
  <c r="F1147" i="1"/>
  <c r="E1147" i="1"/>
  <c r="D1147" i="1"/>
  <c r="C1147" i="1"/>
  <c r="B1147" i="1"/>
  <c r="A1147" i="1"/>
  <c r="P1146" i="1"/>
  <c r="M1146" i="1"/>
  <c r="L1146" i="1"/>
  <c r="I1146" i="1"/>
  <c r="H1146" i="1"/>
  <c r="G1146" i="1"/>
  <c r="F1146" i="1"/>
  <c r="E1146" i="1"/>
  <c r="D1146" i="1"/>
  <c r="C1146" i="1"/>
  <c r="A1146" i="1"/>
  <c r="N1146" i="1" s="1"/>
  <c r="Q1145" i="1"/>
  <c r="L1145" i="1"/>
  <c r="I1145" i="1"/>
  <c r="H1145" i="1"/>
  <c r="G1145" i="1"/>
  <c r="F1145" i="1"/>
  <c r="E1145" i="1"/>
  <c r="D1145" i="1"/>
  <c r="A1145" i="1"/>
  <c r="N1145" i="1" s="1"/>
  <c r="L1144" i="1"/>
  <c r="I1144" i="1"/>
  <c r="H1144" i="1"/>
  <c r="G1144" i="1"/>
  <c r="F1144" i="1"/>
  <c r="E1144" i="1"/>
  <c r="D1144" i="1"/>
  <c r="A1144" i="1"/>
  <c r="Q1143" i="1"/>
  <c r="N1143" i="1"/>
  <c r="M1143" i="1"/>
  <c r="P1143" i="1" s="1"/>
  <c r="R1143" i="1" s="1"/>
  <c r="L1143" i="1"/>
  <c r="I1143" i="1"/>
  <c r="H1143" i="1"/>
  <c r="G1143" i="1"/>
  <c r="F1143" i="1"/>
  <c r="E1143" i="1"/>
  <c r="D1143" i="1"/>
  <c r="C1143" i="1"/>
  <c r="B1143" i="1"/>
  <c r="A1143" i="1"/>
  <c r="L1142" i="1"/>
  <c r="I1142" i="1"/>
  <c r="H1142" i="1"/>
  <c r="G1142" i="1"/>
  <c r="F1142" i="1"/>
  <c r="E1142" i="1"/>
  <c r="D1142" i="1"/>
  <c r="A1142" i="1"/>
  <c r="L1141" i="1"/>
  <c r="I1141" i="1"/>
  <c r="H1141" i="1"/>
  <c r="G1141" i="1"/>
  <c r="F1141" i="1"/>
  <c r="E1141" i="1"/>
  <c r="D1141" i="1"/>
  <c r="A1141" i="1"/>
  <c r="L1140" i="1"/>
  <c r="I1140" i="1"/>
  <c r="H1140" i="1"/>
  <c r="G1140" i="1"/>
  <c r="F1140" i="1"/>
  <c r="E1140" i="1"/>
  <c r="D1140" i="1"/>
  <c r="A1140" i="1"/>
  <c r="Q1139" i="1"/>
  <c r="N1139" i="1"/>
  <c r="M1139" i="1"/>
  <c r="L1139" i="1"/>
  <c r="I1139" i="1"/>
  <c r="H1139" i="1"/>
  <c r="G1139" i="1"/>
  <c r="F1139" i="1"/>
  <c r="E1139" i="1"/>
  <c r="D1139" i="1"/>
  <c r="C1139" i="1"/>
  <c r="B1139" i="1"/>
  <c r="A1139" i="1"/>
  <c r="L1138" i="1"/>
  <c r="I1138" i="1"/>
  <c r="H1138" i="1"/>
  <c r="G1138" i="1"/>
  <c r="F1138" i="1"/>
  <c r="E1138" i="1"/>
  <c r="D1138" i="1"/>
  <c r="A1138" i="1"/>
  <c r="N1138" i="1" s="1"/>
  <c r="N1137" i="1"/>
  <c r="L1137" i="1"/>
  <c r="I1137" i="1"/>
  <c r="H1137" i="1"/>
  <c r="G1137" i="1"/>
  <c r="F1137" i="1"/>
  <c r="E1137" i="1"/>
  <c r="D1137" i="1"/>
  <c r="B1137" i="1"/>
  <c r="A1137" i="1"/>
  <c r="P1136" i="1"/>
  <c r="N1136" i="1"/>
  <c r="M1136" i="1"/>
  <c r="L1136" i="1"/>
  <c r="I1136" i="1"/>
  <c r="H1136" i="1"/>
  <c r="G1136" i="1"/>
  <c r="F1136" i="1"/>
  <c r="E1136" i="1"/>
  <c r="D1136" i="1"/>
  <c r="C1136" i="1"/>
  <c r="A1136" i="1"/>
  <c r="Q1135" i="1"/>
  <c r="N1135" i="1"/>
  <c r="M1135" i="1"/>
  <c r="L1135" i="1"/>
  <c r="I1135" i="1"/>
  <c r="H1135" i="1"/>
  <c r="G1135" i="1"/>
  <c r="F1135" i="1"/>
  <c r="E1135" i="1"/>
  <c r="D1135" i="1"/>
  <c r="C1135" i="1"/>
  <c r="B1135" i="1"/>
  <c r="A1135" i="1"/>
  <c r="M1134" i="1"/>
  <c r="P1134" i="1" s="1"/>
  <c r="L1134" i="1"/>
  <c r="I1134" i="1"/>
  <c r="H1134" i="1"/>
  <c r="G1134" i="1"/>
  <c r="F1134" i="1"/>
  <c r="E1134" i="1"/>
  <c r="D1134" i="1"/>
  <c r="C1134" i="1"/>
  <c r="B1134" i="1"/>
  <c r="A1134" i="1"/>
  <c r="N1134" i="1" s="1"/>
  <c r="Q1133" i="1"/>
  <c r="N1133" i="1"/>
  <c r="L1133" i="1"/>
  <c r="I1133" i="1"/>
  <c r="H1133" i="1"/>
  <c r="G1133" i="1"/>
  <c r="F1133" i="1"/>
  <c r="E1133" i="1"/>
  <c r="D1133" i="1"/>
  <c r="B1133" i="1"/>
  <c r="A1133" i="1"/>
  <c r="L1132" i="1"/>
  <c r="I1132" i="1"/>
  <c r="H1132" i="1"/>
  <c r="G1132" i="1"/>
  <c r="F1132" i="1"/>
  <c r="E1132" i="1"/>
  <c r="D1132" i="1"/>
  <c r="A1132" i="1"/>
  <c r="R1131" i="1"/>
  <c r="Q1131" i="1"/>
  <c r="N1131" i="1"/>
  <c r="M1131" i="1"/>
  <c r="P1131" i="1" s="1"/>
  <c r="L1131" i="1"/>
  <c r="I1131" i="1"/>
  <c r="H1131" i="1"/>
  <c r="G1131" i="1"/>
  <c r="F1131" i="1"/>
  <c r="E1131" i="1"/>
  <c r="D1131" i="1"/>
  <c r="C1131" i="1"/>
  <c r="B1131" i="1"/>
  <c r="A1131" i="1"/>
  <c r="Q1130" i="1"/>
  <c r="M1130" i="1"/>
  <c r="L1130" i="1"/>
  <c r="I1130" i="1"/>
  <c r="H1130" i="1"/>
  <c r="G1130" i="1"/>
  <c r="F1130" i="1"/>
  <c r="E1130" i="1"/>
  <c r="D1130" i="1"/>
  <c r="C1130" i="1"/>
  <c r="A1130" i="1"/>
  <c r="Q1129" i="1"/>
  <c r="L1129" i="1"/>
  <c r="I1129" i="1"/>
  <c r="H1129" i="1"/>
  <c r="G1129" i="1"/>
  <c r="F1129" i="1"/>
  <c r="E1129" i="1"/>
  <c r="D1129" i="1"/>
  <c r="A1129" i="1"/>
  <c r="M1128" i="1"/>
  <c r="L1128" i="1"/>
  <c r="I1128" i="1"/>
  <c r="H1128" i="1"/>
  <c r="G1128" i="1"/>
  <c r="F1128" i="1"/>
  <c r="E1128" i="1"/>
  <c r="D1128" i="1"/>
  <c r="C1128" i="1"/>
  <c r="A1128" i="1"/>
  <c r="Q1127" i="1"/>
  <c r="N1127" i="1"/>
  <c r="M1127" i="1"/>
  <c r="L1127" i="1"/>
  <c r="I1127" i="1"/>
  <c r="H1127" i="1"/>
  <c r="G1127" i="1"/>
  <c r="F1127" i="1"/>
  <c r="E1127" i="1"/>
  <c r="D1127" i="1"/>
  <c r="C1127" i="1"/>
  <c r="B1127" i="1"/>
  <c r="A1127" i="1"/>
  <c r="Q1126" i="1"/>
  <c r="L1126" i="1"/>
  <c r="I1126" i="1"/>
  <c r="H1126" i="1"/>
  <c r="G1126" i="1"/>
  <c r="F1126" i="1"/>
  <c r="E1126" i="1"/>
  <c r="D1126" i="1"/>
  <c r="B1126" i="1"/>
  <c r="A1126" i="1"/>
  <c r="Q1125" i="1"/>
  <c r="L1125" i="1"/>
  <c r="I1125" i="1"/>
  <c r="H1125" i="1"/>
  <c r="G1125" i="1"/>
  <c r="F1125" i="1"/>
  <c r="E1125" i="1"/>
  <c r="D1125" i="1"/>
  <c r="A1125" i="1"/>
  <c r="N1124" i="1"/>
  <c r="L1124" i="1"/>
  <c r="I1124" i="1"/>
  <c r="H1124" i="1"/>
  <c r="G1124" i="1"/>
  <c r="F1124" i="1"/>
  <c r="E1124" i="1"/>
  <c r="D1124" i="1"/>
  <c r="A1124" i="1"/>
  <c r="Q1123" i="1"/>
  <c r="N1123" i="1"/>
  <c r="M1123" i="1"/>
  <c r="L1123" i="1"/>
  <c r="I1123" i="1"/>
  <c r="H1123" i="1"/>
  <c r="G1123" i="1"/>
  <c r="F1123" i="1"/>
  <c r="E1123" i="1"/>
  <c r="D1123" i="1"/>
  <c r="C1123" i="1"/>
  <c r="B1123" i="1"/>
  <c r="A1123" i="1"/>
  <c r="L1122" i="1"/>
  <c r="I1122" i="1"/>
  <c r="H1122" i="1"/>
  <c r="G1122" i="1"/>
  <c r="F1122" i="1"/>
  <c r="E1122" i="1"/>
  <c r="D1122" i="1"/>
  <c r="A1122" i="1"/>
  <c r="N1122" i="1" s="1"/>
  <c r="N1121" i="1"/>
  <c r="L1121" i="1"/>
  <c r="I1121" i="1"/>
  <c r="H1121" i="1"/>
  <c r="G1121" i="1"/>
  <c r="F1121" i="1"/>
  <c r="E1121" i="1"/>
  <c r="D1121" i="1"/>
  <c r="B1121" i="1"/>
  <c r="A1121" i="1"/>
  <c r="P1120" i="1"/>
  <c r="N1120" i="1"/>
  <c r="M1120" i="1"/>
  <c r="L1120" i="1"/>
  <c r="I1120" i="1"/>
  <c r="H1120" i="1"/>
  <c r="G1120" i="1"/>
  <c r="F1120" i="1"/>
  <c r="E1120" i="1"/>
  <c r="D1120" i="1"/>
  <c r="C1120" i="1"/>
  <c r="A1120" i="1"/>
  <c r="Q1119" i="1"/>
  <c r="N1119" i="1"/>
  <c r="M1119" i="1"/>
  <c r="L1119" i="1"/>
  <c r="I1119" i="1"/>
  <c r="H1119" i="1"/>
  <c r="G1119" i="1"/>
  <c r="F1119" i="1"/>
  <c r="E1119" i="1"/>
  <c r="D1119" i="1"/>
  <c r="C1119" i="1"/>
  <c r="B1119" i="1"/>
  <c r="A1119" i="1"/>
  <c r="M1118" i="1"/>
  <c r="P1118" i="1" s="1"/>
  <c r="L1118" i="1"/>
  <c r="I1118" i="1"/>
  <c r="H1118" i="1"/>
  <c r="G1118" i="1"/>
  <c r="F1118" i="1"/>
  <c r="E1118" i="1"/>
  <c r="D1118" i="1"/>
  <c r="C1118" i="1"/>
  <c r="B1118" i="1"/>
  <c r="A1118" i="1"/>
  <c r="N1118" i="1" s="1"/>
  <c r="Q1117" i="1"/>
  <c r="N1117" i="1"/>
  <c r="L1117" i="1"/>
  <c r="I1117" i="1"/>
  <c r="H1117" i="1"/>
  <c r="G1117" i="1"/>
  <c r="F1117" i="1"/>
  <c r="E1117" i="1"/>
  <c r="D1117" i="1"/>
  <c r="B1117" i="1"/>
  <c r="A1117" i="1"/>
  <c r="L1116" i="1"/>
  <c r="I1116" i="1"/>
  <c r="H1116" i="1"/>
  <c r="G1116" i="1"/>
  <c r="F1116" i="1"/>
  <c r="E1116" i="1"/>
  <c r="D1116" i="1"/>
  <c r="A1116" i="1"/>
  <c r="R1115" i="1"/>
  <c r="Q1115" i="1"/>
  <c r="N1115" i="1"/>
  <c r="M1115" i="1"/>
  <c r="P1115" i="1" s="1"/>
  <c r="L1115" i="1"/>
  <c r="I1115" i="1"/>
  <c r="H1115" i="1"/>
  <c r="G1115" i="1"/>
  <c r="F1115" i="1"/>
  <c r="E1115" i="1"/>
  <c r="D1115" i="1"/>
  <c r="C1115" i="1"/>
  <c r="B1115" i="1"/>
  <c r="A1115" i="1"/>
  <c r="Q1114" i="1"/>
  <c r="M1114" i="1"/>
  <c r="L1114" i="1"/>
  <c r="I1114" i="1"/>
  <c r="H1114" i="1"/>
  <c r="G1114" i="1"/>
  <c r="F1114" i="1"/>
  <c r="E1114" i="1"/>
  <c r="D1114" i="1"/>
  <c r="C1114" i="1"/>
  <c r="A1114" i="1"/>
  <c r="Q1113" i="1"/>
  <c r="L1113" i="1"/>
  <c r="I1113" i="1"/>
  <c r="H1113" i="1"/>
  <c r="G1113" i="1"/>
  <c r="F1113" i="1"/>
  <c r="E1113" i="1"/>
  <c r="D1113" i="1"/>
  <c r="A1113" i="1"/>
  <c r="M1112" i="1"/>
  <c r="L1112" i="1"/>
  <c r="I1112" i="1"/>
  <c r="H1112" i="1"/>
  <c r="G1112" i="1"/>
  <c r="F1112" i="1"/>
  <c r="E1112" i="1"/>
  <c r="D1112" i="1"/>
  <c r="C1112" i="1"/>
  <c r="A1112" i="1"/>
  <c r="Q1111" i="1"/>
  <c r="N1111" i="1"/>
  <c r="M1111" i="1"/>
  <c r="L1111" i="1"/>
  <c r="I1111" i="1"/>
  <c r="H1111" i="1"/>
  <c r="G1111" i="1"/>
  <c r="F1111" i="1"/>
  <c r="E1111" i="1"/>
  <c r="D1111" i="1"/>
  <c r="C1111" i="1"/>
  <c r="B1111" i="1"/>
  <c r="A1111" i="1"/>
  <c r="Q1110" i="1"/>
  <c r="L1110" i="1"/>
  <c r="I1110" i="1"/>
  <c r="H1110" i="1"/>
  <c r="G1110" i="1"/>
  <c r="F1110" i="1"/>
  <c r="E1110" i="1"/>
  <c r="D1110" i="1"/>
  <c r="B1110" i="1"/>
  <c r="A1110" i="1"/>
  <c r="Q1109" i="1"/>
  <c r="L1109" i="1"/>
  <c r="I1109" i="1"/>
  <c r="H1109" i="1"/>
  <c r="G1109" i="1"/>
  <c r="F1109" i="1"/>
  <c r="E1109" i="1"/>
  <c r="D1109" i="1"/>
  <c r="A1109" i="1"/>
  <c r="N1108" i="1"/>
  <c r="L1108" i="1"/>
  <c r="I1108" i="1"/>
  <c r="H1108" i="1"/>
  <c r="G1108" i="1"/>
  <c r="F1108" i="1"/>
  <c r="E1108" i="1"/>
  <c r="D1108" i="1"/>
  <c r="A1108" i="1"/>
  <c r="Q1107" i="1"/>
  <c r="N1107" i="1"/>
  <c r="M1107" i="1"/>
  <c r="L1107" i="1"/>
  <c r="I1107" i="1"/>
  <c r="H1107" i="1"/>
  <c r="G1107" i="1"/>
  <c r="F1107" i="1"/>
  <c r="E1107" i="1"/>
  <c r="D1107" i="1"/>
  <c r="C1107" i="1"/>
  <c r="B1107" i="1"/>
  <c r="A1107" i="1"/>
  <c r="L1106" i="1"/>
  <c r="I1106" i="1"/>
  <c r="H1106" i="1"/>
  <c r="G1106" i="1"/>
  <c r="F1106" i="1"/>
  <c r="E1106" i="1"/>
  <c r="D1106" i="1"/>
  <c r="A1106" i="1"/>
  <c r="N1106" i="1" s="1"/>
  <c r="N1105" i="1"/>
  <c r="L1105" i="1"/>
  <c r="I1105" i="1"/>
  <c r="H1105" i="1"/>
  <c r="G1105" i="1"/>
  <c r="F1105" i="1"/>
  <c r="E1105" i="1"/>
  <c r="D1105" i="1"/>
  <c r="B1105" i="1"/>
  <c r="A1105" i="1"/>
  <c r="P1104" i="1"/>
  <c r="N1104" i="1"/>
  <c r="M1104" i="1"/>
  <c r="L1104" i="1"/>
  <c r="I1104" i="1"/>
  <c r="H1104" i="1"/>
  <c r="G1104" i="1"/>
  <c r="F1104" i="1"/>
  <c r="E1104" i="1"/>
  <c r="D1104" i="1"/>
  <c r="C1104" i="1"/>
  <c r="A1104" i="1"/>
  <c r="Q1103" i="1"/>
  <c r="N1103" i="1"/>
  <c r="M1103" i="1"/>
  <c r="L1103" i="1"/>
  <c r="I1103" i="1"/>
  <c r="H1103" i="1"/>
  <c r="G1103" i="1"/>
  <c r="F1103" i="1"/>
  <c r="E1103" i="1"/>
  <c r="D1103" i="1"/>
  <c r="C1103" i="1"/>
  <c r="B1103" i="1"/>
  <c r="A1103" i="1"/>
  <c r="M1102" i="1"/>
  <c r="P1102" i="1" s="1"/>
  <c r="L1102" i="1"/>
  <c r="I1102" i="1"/>
  <c r="H1102" i="1"/>
  <c r="G1102" i="1"/>
  <c r="F1102" i="1"/>
  <c r="E1102" i="1"/>
  <c r="D1102" i="1"/>
  <c r="C1102" i="1"/>
  <c r="B1102" i="1"/>
  <c r="A1102" i="1"/>
  <c r="N1102" i="1" s="1"/>
  <c r="Q1101" i="1"/>
  <c r="N1101" i="1"/>
  <c r="L1101" i="1"/>
  <c r="I1101" i="1"/>
  <c r="H1101" i="1"/>
  <c r="G1101" i="1"/>
  <c r="F1101" i="1"/>
  <c r="E1101" i="1"/>
  <c r="D1101" i="1"/>
  <c r="B1101" i="1"/>
  <c r="A1101" i="1"/>
  <c r="L1100" i="1"/>
  <c r="I1100" i="1"/>
  <c r="H1100" i="1"/>
  <c r="G1100" i="1"/>
  <c r="F1100" i="1"/>
  <c r="E1100" i="1"/>
  <c r="D1100" i="1"/>
  <c r="A1100" i="1"/>
  <c r="R1099" i="1"/>
  <c r="Q1099" i="1"/>
  <c r="N1099" i="1"/>
  <c r="M1099" i="1"/>
  <c r="P1099" i="1" s="1"/>
  <c r="L1099" i="1"/>
  <c r="I1099" i="1"/>
  <c r="H1099" i="1"/>
  <c r="G1099" i="1"/>
  <c r="F1099" i="1"/>
  <c r="E1099" i="1"/>
  <c r="D1099" i="1"/>
  <c r="C1099" i="1"/>
  <c r="B1099" i="1"/>
  <c r="A1099" i="1"/>
  <c r="Q1098" i="1"/>
  <c r="M1098" i="1"/>
  <c r="L1098" i="1"/>
  <c r="I1098" i="1"/>
  <c r="H1098" i="1"/>
  <c r="G1098" i="1"/>
  <c r="F1098" i="1"/>
  <c r="E1098" i="1"/>
  <c r="D1098" i="1"/>
  <c r="C1098" i="1"/>
  <c r="A1098" i="1"/>
  <c r="Q1097" i="1"/>
  <c r="L1097" i="1"/>
  <c r="I1097" i="1"/>
  <c r="H1097" i="1"/>
  <c r="G1097" i="1"/>
  <c r="F1097" i="1"/>
  <c r="E1097" i="1"/>
  <c r="D1097" i="1"/>
  <c r="A1097" i="1"/>
  <c r="M1096" i="1"/>
  <c r="L1096" i="1"/>
  <c r="I1096" i="1"/>
  <c r="H1096" i="1"/>
  <c r="G1096" i="1"/>
  <c r="F1096" i="1"/>
  <c r="E1096" i="1"/>
  <c r="D1096" i="1"/>
  <c r="C1096" i="1"/>
  <c r="A1096" i="1"/>
  <c r="Q1095" i="1"/>
  <c r="N1095" i="1"/>
  <c r="M1095" i="1"/>
  <c r="L1095" i="1"/>
  <c r="I1095" i="1"/>
  <c r="H1095" i="1"/>
  <c r="G1095" i="1"/>
  <c r="F1095" i="1"/>
  <c r="E1095" i="1"/>
  <c r="D1095" i="1"/>
  <c r="C1095" i="1"/>
  <c r="B1095" i="1"/>
  <c r="A1095" i="1"/>
  <c r="Q1094" i="1"/>
  <c r="L1094" i="1"/>
  <c r="I1094" i="1"/>
  <c r="H1094" i="1"/>
  <c r="G1094" i="1"/>
  <c r="F1094" i="1"/>
  <c r="E1094" i="1"/>
  <c r="D1094" i="1"/>
  <c r="B1094" i="1"/>
  <c r="A1094" i="1"/>
  <c r="Q1093" i="1"/>
  <c r="L1093" i="1"/>
  <c r="I1093" i="1"/>
  <c r="H1093" i="1"/>
  <c r="G1093" i="1"/>
  <c r="F1093" i="1"/>
  <c r="E1093" i="1"/>
  <c r="D1093" i="1"/>
  <c r="A1093" i="1"/>
  <c r="N1092" i="1"/>
  <c r="L1092" i="1"/>
  <c r="I1092" i="1"/>
  <c r="H1092" i="1"/>
  <c r="G1092" i="1"/>
  <c r="F1092" i="1"/>
  <c r="E1092" i="1"/>
  <c r="D1092" i="1"/>
  <c r="A1092" i="1"/>
  <c r="Q1091" i="1"/>
  <c r="N1091" i="1"/>
  <c r="M1091" i="1"/>
  <c r="L1091" i="1"/>
  <c r="I1091" i="1"/>
  <c r="H1091" i="1"/>
  <c r="G1091" i="1"/>
  <c r="F1091" i="1"/>
  <c r="E1091" i="1"/>
  <c r="D1091" i="1"/>
  <c r="C1091" i="1"/>
  <c r="B1091" i="1"/>
  <c r="A1091" i="1"/>
  <c r="L1090" i="1"/>
  <c r="I1090" i="1"/>
  <c r="H1090" i="1"/>
  <c r="G1090" i="1"/>
  <c r="F1090" i="1"/>
  <c r="E1090" i="1"/>
  <c r="D1090" i="1"/>
  <c r="A1090" i="1"/>
  <c r="N1090" i="1" s="1"/>
  <c r="N1089" i="1"/>
  <c r="L1089" i="1"/>
  <c r="I1089" i="1"/>
  <c r="H1089" i="1"/>
  <c r="G1089" i="1"/>
  <c r="F1089" i="1"/>
  <c r="E1089" i="1"/>
  <c r="D1089" i="1"/>
  <c r="B1089" i="1"/>
  <c r="A1089" i="1"/>
  <c r="P1088" i="1"/>
  <c r="N1088" i="1"/>
  <c r="M1088" i="1"/>
  <c r="L1088" i="1"/>
  <c r="I1088" i="1"/>
  <c r="H1088" i="1"/>
  <c r="G1088" i="1"/>
  <c r="F1088" i="1"/>
  <c r="E1088" i="1"/>
  <c r="D1088" i="1"/>
  <c r="C1088" i="1"/>
  <c r="A1088" i="1"/>
  <c r="Q1087" i="1"/>
  <c r="N1087" i="1"/>
  <c r="M1087" i="1"/>
  <c r="L1087" i="1"/>
  <c r="I1087" i="1"/>
  <c r="H1087" i="1"/>
  <c r="G1087" i="1"/>
  <c r="F1087" i="1"/>
  <c r="E1087" i="1"/>
  <c r="D1087" i="1"/>
  <c r="C1087" i="1"/>
  <c r="B1087" i="1"/>
  <c r="A1087" i="1"/>
  <c r="M1086" i="1"/>
  <c r="P1086" i="1" s="1"/>
  <c r="L1086" i="1"/>
  <c r="I1086" i="1"/>
  <c r="H1086" i="1"/>
  <c r="G1086" i="1"/>
  <c r="F1086" i="1"/>
  <c r="E1086" i="1"/>
  <c r="D1086" i="1"/>
  <c r="C1086" i="1"/>
  <c r="B1086" i="1"/>
  <c r="A1086" i="1"/>
  <c r="N1086" i="1" s="1"/>
  <c r="Q1085" i="1"/>
  <c r="N1085" i="1"/>
  <c r="L1085" i="1"/>
  <c r="I1085" i="1"/>
  <c r="H1085" i="1"/>
  <c r="G1085" i="1"/>
  <c r="F1085" i="1"/>
  <c r="E1085" i="1"/>
  <c r="D1085" i="1"/>
  <c r="B1085" i="1"/>
  <c r="A1085" i="1"/>
  <c r="L1084" i="1"/>
  <c r="I1084" i="1"/>
  <c r="H1084" i="1"/>
  <c r="G1084" i="1"/>
  <c r="F1084" i="1"/>
  <c r="E1084" i="1"/>
  <c r="D1084" i="1"/>
  <c r="A1084" i="1"/>
  <c r="R1083" i="1"/>
  <c r="Q1083" i="1"/>
  <c r="N1083" i="1"/>
  <c r="M1083" i="1"/>
  <c r="P1083" i="1" s="1"/>
  <c r="L1083" i="1"/>
  <c r="I1083" i="1"/>
  <c r="H1083" i="1"/>
  <c r="G1083" i="1"/>
  <c r="F1083" i="1"/>
  <c r="E1083" i="1"/>
  <c r="D1083" i="1"/>
  <c r="C1083" i="1"/>
  <c r="B1083" i="1"/>
  <c r="A1083" i="1"/>
  <c r="Q1082" i="1"/>
  <c r="M1082" i="1"/>
  <c r="L1082" i="1"/>
  <c r="I1082" i="1"/>
  <c r="H1082" i="1"/>
  <c r="G1082" i="1"/>
  <c r="F1082" i="1"/>
  <c r="E1082" i="1"/>
  <c r="D1082" i="1"/>
  <c r="C1082" i="1"/>
  <c r="A1082" i="1"/>
  <c r="Q1081" i="1"/>
  <c r="L1081" i="1"/>
  <c r="I1081" i="1"/>
  <c r="H1081" i="1"/>
  <c r="G1081" i="1"/>
  <c r="F1081" i="1"/>
  <c r="E1081" i="1"/>
  <c r="D1081" i="1"/>
  <c r="A1081" i="1"/>
  <c r="M1080" i="1"/>
  <c r="L1080" i="1"/>
  <c r="I1080" i="1"/>
  <c r="H1080" i="1"/>
  <c r="G1080" i="1"/>
  <c r="F1080" i="1"/>
  <c r="E1080" i="1"/>
  <c r="D1080" i="1"/>
  <c r="C1080" i="1"/>
  <c r="A1080" i="1"/>
  <c r="Q1079" i="1"/>
  <c r="N1079" i="1"/>
  <c r="M1079" i="1"/>
  <c r="L1079" i="1"/>
  <c r="I1079" i="1"/>
  <c r="H1079" i="1"/>
  <c r="G1079" i="1"/>
  <c r="F1079" i="1"/>
  <c r="E1079" i="1"/>
  <c r="D1079" i="1"/>
  <c r="C1079" i="1"/>
  <c r="B1079" i="1"/>
  <c r="A1079" i="1"/>
  <c r="Q1078" i="1"/>
  <c r="L1078" i="1"/>
  <c r="I1078" i="1"/>
  <c r="H1078" i="1"/>
  <c r="G1078" i="1"/>
  <c r="F1078" i="1"/>
  <c r="E1078" i="1"/>
  <c r="D1078" i="1"/>
  <c r="B1078" i="1"/>
  <c r="A1078" i="1"/>
  <c r="Q1077" i="1"/>
  <c r="L1077" i="1"/>
  <c r="I1077" i="1"/>
  <c r="H1077" i="1"/>
  <c r="G1077" i="1"/>
  <c r="F1077" i="1"/>
  <c r="E1077" i="1"/>
  <c r="D1077" i="1"/>
  <c r="A1077" i="1"/>
  <c r="N1076" i="1"/>
  <c r="L1076" i="1"/>
  <c r="I1076" i="1"/>
  <c r="H1076" i="1"/>
  <c r="G1076" i="1"/>
  <c r="F1076" i="1"/>
  <c r="E1076" i="1"/>
  <c r="D1076" i="1"/>
  <c r="A1076" i="1"/>
  <c r="Q1075" i="1"/>
  <c r="N1075" i="1"/>
  <c r="M1075" i="1"/>
  <c r="L1075" i="1"/>
  <c r="I1075" i="1"/>
  <c r="H1075" i="1"/>
  <c r="G1075" i="1"/>
  <c r="F1075" i="1"/>
  <c r="E1075" i="1"/>
  <c r="D1075" i="1"/>
  <c r="C1075" i="1"/>
  <c r="B1075" i="1"/>
  <c r="A1075" i="1"/>
  <c r="L1074" i="1"/>
  <c r="I1074" i="1"/>
  <c r="H1074" i="1"/>
  <c r="G1074" i="1"/>
  <c r="F1074" i="1"/>
  <c r="E1074" i="1"/>
  <c r="D1074" i="1"/>
  <c r="A1074" i="1"/>
  <c r="N1074" i="1" s="1"/>
  <c r="N1073" i="1"/>
  <c r="L1073" i="1"/>
  <c r="I1073" i="1"/>
  <c r="H1073" i="1"/>
  <c r="G1073" i="1"/>
  <c r="F1073" i="1"/>
  <c r="E1073" i="1"/>
  <c r="D1073" i="1"/>
  <c r="B1073" i="1"/>
  <c r="A1073" i="1"/>
  <c r="P1072" i="1"/>
  <c r="N1072" i="1"/>
  <c r="M1072" i="1"/>
  <c r="L1072" i="1"/>
  <c r="I1072" i="1"/>
  <c r="H1072" i="1"/>
  <c r="G1072" i="1"/>
  <c r="F1072" i="1"/>
  <c r="E1072" i="1"/>
  <c r="D1072" i="1"/>
  <c r="C1072" i="1"/>
  <c r="A1072" i="1"/>
  <c r="Q1071" i="1"/>
  <c r="N1071" i="1"/>
  <c r="M1071" i="1"/>
  <c r="L1071" i="1"/>
  <c r="I1071" i="1"/>
  <c r="H1071" i="1"/>
  <c r="G1071" i="1"/>
  <c r="F1071" i="1"/>
  <c r="E1071" i="1"/>
  <c r="D1071" i="1"/>
  <c r="C1071" i="1"/>
  <c r="B1071" i="1"/>
  <c r="A1071" i="1"/>
  <c r="M1070" i="1"/>
  <c r="P1070" i="1" s="1"/>
  <c r="L1070" i="1"/>
  <c r="I1070" i="1"/>
  <c r="H1070" i="1"/>
  <c r="G1070" i="1"/>
  <c r="F1070" i="1"/>
  <c r="E1070" i="1"/>
  <c r="D1070" i="1"/>
  <c r="C1070" i="1"/>
  <c r="B1070" i="1"/>
  <c r="A1070" i="1"/>
  <c r="N1070" i="1" s="1"/>
  <c r="Q1069" i="1"/>
  <c r="N1069" i="1"/>
  <c r="L1069" i="1"/>
  <c r="I1069" i="1"/>
  <c r="H1069" i="1"/>
  <c r="G1069" i="1"/>
  <c r="F1069" i="1"/>
  <c r="E1069" i="1"/>
  <c r="D1069" i="1"/>
  <c r="B1069" i="1"/>
  <c r="A1069" i="1"/>
  <c r="L1068" i="1"/>
  <c r="I1068" i="1"/>
  <c r="H1068" i="1"/>
  <c r="G1068" i="1"/>
  <c r="F1068" i="1"/>
  <c r="E1068" i="1"/>
  <c r="D1068" i="1"/>
  <c r="A1068" i="1"/>
  <c r="R1067" i="1"/>
  <c r="Q1067" i="1"/>
  <c r="N1067" i="1"/>
  <c r="M1067" i="1"/>
  <c r="P1067" i="1" s="1"/>
  <c r="L1067" i="1"/>
  <c r="I1067" i="1"/>
  <c r="H1067" i="1"/>
  <c r="G1067" i="1"/>
  <c r="F1067" i="1"/>
  <c r="E1067" i="1"/>
  <c r="D1067" i="1"/>
  <c r="C1067" i="1"/>
  <c r="B1067" i="1"/>
  <c r="A1067" i="1"/>
  <c r="Q1066" i="1"/>
  <c r="M1066" i="1"/>
  <c r="L1066" i="1"/>
  <c r="I1066" i="1"/>
  <c r="H1066" i="1"/>
  <c r="G1066" i="1"/>
  <c r="F1066" i="1"/>
  <c r="E1066" i="1"/>
  <c r="D1066" i="1"/>
  <c r="C1066" i="1"/>
  <c r="A1066" i="1"/>
  <c r="Q1065" i="1"/>
  <c r="L1065" i="1"/>
  <c r="I1065" i="1"/>
  <c r="H1065" i="1"/>
  <c r="G1065" i="1"/>
  <c r="F1065" i="1"/>
  <c r="E1065" i="1"/>
  <c r="D1065" i="1"/>
  <c r="A1065" i="1"/>
  <c r="M1064" i="1"/>
  <c r="L1064" i="1"/>
  <c r="I1064" i="1"/>
  <c r="H1064" i="1"/>
  <c r="G1064" i="1"/>
  <c r="F1064" i="1"/>
  <c r="E1064" i="1"/>
  <c r="D1064" i="1"/>
  <c r="C1064" i="1"/>
  <c r="A1064" i="1"/>
  <c r="Q1063" i="1"/>
  <c r="N1063" i="1"/>
  <c r="M1063" i="1"/>
  <c r="L1063" i="1"/>
  <c r="I1063" i="1"/>
  <c r="H1063" i="1"/>
  <c r="G1063" i="1"/>
  <c r="F1063" i="1"/>
  <c r="E1063" i="1"/>
  <c r="D1063" i="1"/>
  <c r="C1063" i="1"/>
  <c r="B1063" i="1"/>
  <c r="A1063" i="1"/>
  <c r="Q1062" i="1"/>
  <c r="L1062" i="1"/>
  <c r="I1062" i="1"/>
  <c r="H1062" i="1"/>
  <c r="G1062" i="1"/>
  <c r="F1062" i="1"/>
  <c r="E1062" i="1"/>
  <c r="D1062" i="1"/>
  <c r="B1062" i="1"/>
  <c r="A1062" i="1"/>
  <c r="Q1061" i="1"/>
  <c r="L1061" i="1"/>
  <c r="I1061" i="1"/>
  <c r="H1061" i="1"/>
  <c r="G1061" i="1"/>
  <c r="F1061" i="1"/>
  <c r="E1061" i="1"/>
  <c r="D1061" i="1"/>
  <c r="A1061" i="1"/>
  <c r="N1060" i="1"/>
  <c r="L1060" i="1"/>
  <c r="I1060" i="1"/>
  <c r="H1060" i="1"/>
  <c r="G1060" i="1"/>
  <c r="F1060" i="1"/>
  <c r="E1060" i="1"/>
  <c r="D1060" i="1"/>
  <c r="A1060" i="1"/>
  <c r="Q1059" i="1"/>
  <c r="N1059" i="1"/>
  <c r="M1059" i="1"/>
  <c r="L1059" i="1"/>
  <c r="I1059" i="1"/>
  <c r="H1059" i="1"/>
  <c r="G1059" i="1"/>
  <c r="F1059" i="1"/>
  <c r="E1059" i="1"/>
  <c r="D1059" i="1"/>
  <c r="C1059" i="1"/>
  <c r="B1059" i="1"/>
  <c r="A1059" i="1"/>
  <c r="L1058" i="1"/>
  <c r="I1058" i="1"/>
  <c r="H1058" i="1"/>
  <c r="G1058" i="1"/>
  <c r="F1058" i="1"/>
  <c r="E1058" i="1"/>
  <c r="D1058" i="1"/>
  <c r="A1058" i="1"/>
  <c r="N1058" i="1" s="1"/>
  <c r="N1057" i="1"/>
  <c r="L1057" i="1"/>
  <c r="I1057" i="1"/>
  <c r="H1057" i="1"/>
  <c r="G1057" i="1"/>
  <c r="F1057" i="1"/>
  <c r="E1057" i="1"/>
  <c r="D1057" i="1"/>
  <c r="B1057" i="1"/>
  <c r="A1057" i="1"/>
  <c r="P1056" i="1"/>
  <c r="N1056" i="1"/>
  <c r="M1056" i="1"/>
  <c r="L1056" i="1"/>
  <c r="I1056" i="1"/>
  <c r="H1056" i="1"/>
  <c r="G1056" i="1"/>
  <c r="F1056" i="1"/>
  <c r="E1056" i="1"/>
  <c r="D1056" i="1"/>
  <c r="C1056" i="1"/>
  <c r="A1056" i="1"/>
  <c r="Q1055" i="1"/>
  <c r="N1055" i="1"/>
  <c r="M1055" i="1"/>
  <c r="L1055" i="1"/>
  <c r="I1055" i="1"/>
  <c r="H1055" i="1"/>
  <c r="G1055" i="1"/>
  <c r="F1055" i="1"/>
  <c r="E1055" i="1"/>
  <c r="D1055" i="1"/>
  <c r="C1055" i="1"/>
  <c r="B1055" i="1"/>
  <c r="A1055" i="1"/>
  <c r="M1054" i="1"/>
  <c r="P1054" i="1" s="1"/>
  <c r="L1054" i="1"/>
  <c r="I1054" i="1"/>
  <c r="H1054" i="1"/>
  <c r="G1054" i="1"/>
  <c r="F1054" i="1"/>
  <c r="E1054" i="1"/>
  <c r="D1054" i="1"/>
  <c r="C1054" i="1"/>
  <c r="B1054" i="1"/>
  <c r="A1054" i="1"/>
  <c r="N1054" i="1" s="1"/>
  <c r="Q1053" i="1"/>
  <c r="N1053" i="1"/>
  <c r="L1053" i="1"/>
  <c r="I1053" i="1"/>
  <c r="H1053" i="1"/>
  <c r="G1053" i="1"/>
  <c r="F1053" i="1"/>
  <c r="E1053" i="1"/>
  <c r="D1053" i="1"/>
  <c r="B1053" i="1"/>
  <c r="A1053" i="1"/>
  <c r="L1052" i="1"/>
  <c r="I1052" i="1"/>
  <c r="H1052" i="1"/>
  <c r="G1052" i="1"/>
  <c r="F1052" i="1"/>
  <c r="E1052" i="1"/>
  <c r="D1052" i="1"/>
  <c r="A1052" i="1"/>
  <c r="R1051" i="1"/>
  <c r="Q1051" i="1"/>
  <c r="N1051" i="1"/>
  <c r="M1051" i="1"/>
  <c r="P1051" i="1" s="1"/>
  <c r="L1051" i="1"/>
  <c r="I1051" i="1"/>
  <c r="H1051" i="1"/>
  <c r="G1051" i="1"/>
  <c r="F1051" i="1"/>
  <c r="E1051" i="1"/>
  <c r="D1051" i="1"/>
  <c r="C1051" i="1"/>
  <c r="B1051" i="1"/>
  <c r="A1051" i="1"/>
  <c r="Q1050" i="1"/>
  <c r="M1050" i="1"/>
  <c r="L1050" i="1"/>
  <c r="I1050" i="1"/>
  <c r="H1050" i="1"/>
  <c r="G1050" i="1"/>
  <c r="F1050" i="1"/>
  <c r="E1050" i="1"/>
  <c r="D1050" i="1"/>
  <c r="C1050" i="1"/>
  <c r="A1050" i="1"/>
  <c r="Q1049" i="1"/>
  <c r="L1049" i="1"/>
  <c r="I1049" i="1"/>
  <c r="H1049" i="1"/>
  <c r="G1049" i="1"/>
  <c r="F1049" i="1"/>
  <c r="E1049" i="1"/>
  <c r="D1049" i="1"/>
  <c r="A1049" i="1"/>
  <c r="M1048" i="1"/>
  <c r="L1048" i="1"/>
  <c r="I1048" i="1"/>
  <c r="H1048" i="1"/>
  <c r="G1048" i="1"/>
  <c r="F1048" i="1"/>
  <c r="E1048" i="1"/>
  <c r="D1048" i="1"/>
  <c r="C1048" i="1"/>
  <c r="A1048" i="1"/>
  <c r="Q1047" i="1"/>
  <c r="N1047" i="1"/>
  <c r="M1047" i="1"/>
  <c r="L1047" i="1"/>
  <c r="I1047" i="1"/>
  <c r="H1047" i="1"/>
  <c r="G1047" i="1"/>
  <c r="F1047" i="1"/>
  <c r="E1047" i="1"/>
  <c r="D1047" i="1"/>
  <c r="C1047" i="1"/>
  <c r="B1047" i="1"/>
  <c r="A1047" i="1"/>
  <c r="Q1046" i="1"/>
  <c r="L1046" i="1"/>
  <c r="I1046" i="1"/>
  <c r="H1046" i="1"/>
  <c r="G1046" i="1"/>
  <c r="F1046" i="1"/>
  <c r="E1046" i="1"/>
  <c r="D1046" i="1"/>
  <c r="B1046" i="1"/>
  <c r="A1046" i="1"/>
  <c r="Q1045" i="1"/>
  <c r="L1045" i="1"/>
  <c r="I1045" i="1"/>
  <c r="H1045" i="1"/>
  <c r="G1045" i="1"/>
  <c r="F1045" i="1"/>
  <c r="E1045" i="1"/>
  <c r="D1045" i="1"/>
  <c r="A1045" i="1"/>
  <c r="N1044" i="1"/>
  <c r="L1044" i="1"/>
  <c r="I1044" i="1"/>
  <c r="H1044" i="1"/>
  <c r="G1044" i="1"/>
  <c r="F1044" i="1"/>
  <c r="E1044" i="1"/>
  <c r="D1044" i="1"/>
  <c r="A1044" i="1"/>
  <c r="Q1043" i="1"/>
  <c r="N1043" i="1"/>
  <c r="M1043" i="1"/>
  <c r="L1043" i="1"/>
  <c r="I1043" i="1"/>
  <c r="H1043" i="1"/>
  <c r="G1043" i="1"/>
  <c r="F1043" i="1"/>
  <c r="E1043" i="1"/>
  <c r="D1043" i="1"/>
  <c r="C1043" i="1"/>
  <c r="B1043" i="1"/>
  <c r="A1043" i="1"/>
  <c r="L1042" i="1"/>
  <c r="I1042" i="1"/>
  <c r="H1042" i="1"/>
  <c r="G1042" i="1"/>
  <c r="F1042" i="1"/>
  <c r="E1042" i="1"/>
  <c r="D1042" i="1"/>
  <c r="A1042" i="1"/>
  <c r="N1042" i="1" s="1"/>
  <c r="N1041" i="1"/>
  <c r="L1041" i="1"/>
  <c r="I1041" i="1"/>
  <c r="H1041" i="1"/>
  <c r="G1041" i="1"/>
  <c r="F1041" i="1"/>
  <c r="E1041" i="1"/>
  <c r="D1041" i="1"/>
  <c r="B1041" i="1"/>
  <c r="A1041" i="1"/>
  <c r="P1040" i="1"/>
  <c r="N1040" i="1"/>
  <c r="M1040" i="1"/>
  <c r="L1040" i="1"/>
  <c r="I1040" i="1"/>
  <c r="H1040" i="1"/>
  <c r="G1040" i="1"/>
  <c r="F1040" i="1"/>
  <c r="E1040" i="1"/>
  <c r="D1040" i="1"/>
  <c r="C1040" i="1"/>
  <c r="A1040" i="1"/>
  <c r="Q1039" i="1"/>
  <c r="N1039" i="1"/>
  <c r="M1039" i="1"/>
  <c r="L1039" i="1"/>
  <c r="I1039" i="1"/>
  <c r="H1039" i="1"/>
  <c r="G1039" i="1"/>
  <c r="F1039" i="1"/>
  <c r="E1039" i="1"/>
  <c r="D1039" i="1"/>
  <c r="C1039" i="1"/>
  <c r="B1039" i="1"/>
  <c r="A1039" i="1"/>
  <c r="M1038" i="1"/>
  <c r="P1038" i="1" s="1"/>
  <c r="L1038" i="1"/>
  <c r="I1038" i="1"/>
  <c r="H1038" i="1"/>
  <c r="G1038" i="1"/>
  <c r="F1038" i="1"/>
  <c r="E1038" i="1"/>
  <c r="D1038" i="1"/>
  <c r="C1038" i="1"/>
  <c r="B1038" i="1"/>
  <c r="A1038" i="1"/>
  <c r="N1038" i="1" s="1"/>
  <c r="Q1037" i="1"/>
  <c r="N1037" i="1"/>
  <c r="L1037" i="1"/>
  <c r="I1037" i="1"/>
  <c r="H1037" i="1"/>
  <c r="G1037" i="1"/>
  <c r="F1037" i="1"/>
  <c r="E1037" i="1"/>
  <c r="D1037" i="1"/>
  <c r="B1037" i="1"/>
  <c r="A1037" i="1"/>
  <c r="L1036" i="1"/>
  <c r="I1036" i="1"/>
  <c r="H1036" i="1"/>
  <c r="G1036" i="1"/>
  <c r="F1036" i="1"/>
  <c r="E1036" i="1"/>
  <c r="D1036" i="1"/>
  <c r="A1036" i="1"/>
  <c r="R1035" i="1"/>
  <c r="Q1035" i="1"/>
  <c r="N1035" i="1"/>
  <c r="M1035" i="1"/>
  <c r="P1035" i="1" s="1"/>
  <c r="L1035" i="1"/>
  <c r="I1035" i="1"/>
  <c r="H1035" i="1"/>
  <c r="G1035" i="1"/>
  <c r="F1035" i="1"/>
  <c r="E1035" i="1"/>
  <c r="D1035" i="1"/>
  <c r="C1035" i="1"/>
  <c r="B1035" i="1"/>
  <c r="A1035" i="1"/>
  <c r="Q1034" i="1"/>
  <c r="M1034" i="1"/>
  <c r="L1034" i="1"/>
  <c r="I1034" i="1"/>
  <c r="H1034" i="1"/>
  <c r="G1034" i="1"/>
  <c r="F1034" i="1"/>
  <c r="E1034" i="1"/>
  <c r="D1034" i="1"/>
  <c r="C1034" i="1"/>
  <c r="A1034" i="1"/>
  <c r="Q1033" i="1"/>
  <c r="L1033" i="1"/>
  <c r="I1033" i="1"/>
  <c r="H1033" i="1"/>
  <c r="G1033" i="1"/>
  <c r="F1033" i="1"/>
  <c r="E1033" i="1"/>
  <c r="D1033" i="1"/>
  <c r="A1033" i="1"/>
  <c r="M1032" i="1"/>
  <c r="L1032" i="1"/>
  <c r="I1032" i="1"/>
  <c r="H1032" i="1"/>
  <c r="G1032" i="1"/>
  <c r="F1032" i="1"/>
  <c r="E1032" i="1"/>
  <c r="D1032" i="1"/>
  <c r="C1032" i="1"/>
  <c r="A1032" i="1"/>
  <c r="Q1031" i="1"/>
  <c r="N1031" i="1"/>
  <c r="M1031" i="1"/>
  <c r="L1031" i="1"/>
  <c r="I1031" i="1"/>
  <c r="H1031" i="1"/>
  <c r="G1031" i="1"/>
  <c r="F1031" i="1"/>
  <c r="E1031" i="1"/>
  <c r="D1031" i="1"/>
  <c r="C1031" i="1"/>
  <c r="B1031" i="1"/>
  <c r="A1031" i="1"/>
  <c r="Q1030" i="1"/>
  <c r="L1030" i="1"/>
  <c r="I1030" i="1"/>
  <c r="H1030" i="1"/>
  <c r="G1030" i="1"/>
  <c r="F1030" i="1"/>
  <c r="E1030" i="1"/>
  <c r="D1030" i="1"/>
  <c r="B1030" i="1"/>
  <c r="A1030" i="1"/>
  <c r="Q1029" i="1"/>
  <c r="L1029" i="1"/>
  <c r="I1029" i="1"/>
  <c r="H1029" i="1"/>
  <c r="G1029" i="1"/>
  <c r="F1029" i="1"/>
  <c r="E1029" i="1"/>
  <c r="D1029" i="1"/>
  <c r="A1029" i="1"/>
  <c r="N1028" i="1"/>
  <c r="L1028" i="1"/>
  <c r="I1028" i="1"/>
  <c r="H1028" i="1"/>
  <c r="G1028" i="1"/>
  <c r="F1028" i="1"/>
  <c r="E1028" i="1"/>
  <c r="D1028" i="1"/>
  <c r="A1028" i="1"/>
  <c r="Q1027" i="1"/>
  <c r="N1027" i="1"/>
  <c r="M1027" i="1"/>
  <c r="L1027" i="1"/>
  <c r="I1027" i="1"/>
  <c r="H1027" i="1"/>
  <c r="G1027" i="1"/>
  <c r="F1027" i="1"/>
  <c r="E1027" i="1"/>
  <c r="D1027" i="1"/>
  <c r="C1027" i="1"/>
  <c r="B1027" i="1"/>
  <c r="A1027" i="1"/>
  <c r="L1026" i="1"/>
  <c r="I1026" i="1"/>
  <c r="H1026" i="1"/>
  <c r="G1026" i="1"/>
  <c r="F1026" i="1"/>
  <c r="E1026" i="1"/>
  <c r="D1026" i="1"/>
  <c r="A1026" i="1"/>
  <c r="N1026" i="1" s="1"/>
  <c r="N1025" i="1"/>
  <c r="L1025" i="1"/>
  <c r="I1025" i="1"/>
  <c r="H1025" i="1"/>
  <c r="G1025" i="1"/>
  <c r="F1025" i="1"/>
  <c r="E1025" i="1"/>
  <c r="D1025" i="1"/>
  <c r="B1025" i="1"/>
  <c r="A1025" i="1"/>
  <c r="P1024" i="1"/>
  <c r="N1024" i="1"/>
  <c r="M1024" i="1"/>
  <c r="L1024" i="1"/>
  <c r="I1024" i="1"/>
  <c r="H1024" i="1"/>
  <c r="G1024" i="1"/>
  <c r="F1024" i="1"/>
  <c r="E1024" i="1"/>
  <c r="D1024" i="1"/>
  <c r="C1024" i="1"/>
  <c r="A1024" i="1"/>
  <c r="Q1023" i="1"/>
  <c r="N1023" i="1"/>
  <c r="M1023" i="1"/>
  <c r="L1023" i="1"/>
  <c r="I1023" i="1"/>
  <c r="H1023" i="1"/>
  <c r="G1023" i="1"/>
  <c r="F1023" i="1"/>
  <c r="E1023" i="1"/>
  <c r="D1023" i="1"/>
  <c r="C1023" i="1"/>
  <c r="B1023" i="1"/>
  <c r="A1023" i="1"/>
  <c r="M1022" i="1"/>
  <c r="P1022" i="1" s="1"/>
  <c r="L1022" i="1"/>
  <c r="I1022" i="1"/>
  <c r="H1022" i="1"/>
  <c r="G1022" i="1"/>
  <c r="F1022" i="1"/>
  <c r="E1022" i="1"/>
  <c r="D1022" i="1"/>
  <c r="C1022" i="1"/>
  <c r="B1022" i="1"/>
  <c r="A1022" i="1"/>
  <c r="N1022" i="1" s="1"/>
  <c r="Q1021" i="1"/>
  <c r="N1021" i="1"/>
  <c r="L1021" i="1"/>
  <c r="I1021" i="1"/>
  <c r="H1021" i="1"/>
  <c r="G1021" i="1"/>
  <c r="F1021" i="1"/>
  <c r="E1021" i="1"/>
  <c r="D1021" i="1"/>
  <c r="B1021" i="1"/>
  <c r="A1021" i="1"/>
  <c r="L1020" i="1"/>
  <c r="I1020" i="1"/>
  <c r="H1020" i="1"/>
  <c r="G1020" i="1"/>
  <c r="F1020" i="1"/>
  <c r="E1020" i="1"/>
  <c r="D1020" i="1"/>
  <c r="A1020" i="1"/>
  <c r="R1019" i="1"/>
  <c r="Q1019" i="1"/>
  <c r="N1019" i="1"/>
  <c r="M1019" i="1"/>
  <c r="P1019" i="1" s="1"/>
  <c r="L1019" i="1"/>
  <c r="I1019" i="1"/>
  <c r="H1019" i="1"/>
  <c r="G1019" i="1"/>
  <c r="F1019" i="1"/>
  <c r="E1019" i="1"/>
  <c r="D1019" i="1"/>
  <c r="C1019" i="1"/>
  <c r="B1019" i="1"/>
  <c r="A1019" i="1"/>
  <c r="Q1018" i="1"/>
  <c r="M1018" i="1"/>
  <c r="L1018" i="1"/>
  <c r="I1018" i="1"/>
  <c r="H1018" i="1"/>
  <c r="G1018" i="1"/>
  <c r="F1018" i="1"/>
  <c r="E1018" i="1"/>
  <c r="D1018" i="1"/>
  <c r="C1018" i="1"/>
  <c r="A1018" i="1"/>
  <c r="Q1017" i="1"/>
  <c r="L1017" i="1"/>
  <c r="I1017" i="1"/>
  <c r="H1017" i="1"/>
  <c r="G1017" i="1"/>
  <c r="F1017" i="1"/>
  <c r="E1017" i="1"/>
  <c r="D1017" i="1"/>
  <c r="A1017" i="1"/>
  <c r="M1016" i="1"/>
  <c r="L1016" i="1"/>
  <c r="I1016" i="1"/>
  <c r="H1016" i="1"/>
  <c r="G1016" i="1"/>
  <c r="F1016" i="1"/>
  <c r="E1016" i="1"/>
  <c r="D1016" i="1"/>
  <c r="C1016" i="1"/>
  <c r="A1016" i="1"/>
  <c r="Q1015" i="1"/>
  <c r="N1015" i="1"/>
  <c r="M1015" i="1"/>
  <c r="L1015" i="1"/>
  <c r="I1015" i="1"/>
  <c r="H1015" i="1"/>
  <c r="G1015" i="1"/>
  <c r="F1015" i="1"/>
  <c r="E1015" i="1"/>
  <c r="D1015" i="1"/>
  <c r="C1015" i="1"/>
  <c r="B1015" i="1"/>
  <c r="A1015" i="1"/>
  <c r="Q1014" i="1"/>
  <c r="L1014" i="1"/>
  <c r="I1014" i="1"/>
  <c r="H1014" i="1"/>
  <c r="G1014" i="1"/>
  <c r="F1014" i="1"/>
  <c r="E1014" i="1"/>
  <c r="D1014" i="1"/>
  <c r="B1014" i="1"/>
  <c r="A1014" i="1"/>
  <c r="Q1013" i="1"/>
  <c r="L1013" i="1"/>
  <c r="I1013" i="1"/>
  <c r="H1013" i="1"/>
  <c r="G1013" i="1"/>
  <c r="F1013" i="1"/>
  <c r="E1013" i="1"/>
  <c r="D1013" i="1"/>
  <c r="A1013" i="1"/>
  <c r="N1012" i="1"/>
  <c r="L1012" i="1"/>
  <c r="I1012" i="1"/>
  <c r="H1012" i="1"/>
  <c r="G1012" i="1"/>
  <c r="F1012" i="1"/>
  <c r="E1012" i="1"/>
  <c r="D1012" i="1"/>
  <c r="A1012" i="1"/>
  <c r="Q1011" i="1"/>
  <c r="N1011" i="1"/>
  <c r="M1011" i="1"/>
  <c r="L1011" i="1"/>
  <c r="I1011" i="1"/>
  <c r="H1011" i="1"/>
  <c r="G1011" i="1"/>
  <c r="F1011" i="1"/>
  <c r="E1011" i="1"/>
  <c r="D1011" i="1"/>
  <c r="C1011" i="1"/>
  <c r="B1011" i="1"/>
  <c r="A1011" i="1"/>
  <c r="L1010" i="1"/>
  <c r="I1010" i="1"/>
  <c r="H1010" i="1"/>
  <c r="G1010" i="1"/>
  <c r="F1010" i="1"/>
  <c r="E1010" i="1"/>
  <c r="D1010" i="1"/>
  <c r="A1010" i="1"/>
  <c r="N1010" i="1" s="1"/>
  <c r="N1009" i="1"/>
  <c r="L1009" i="1"/>
  <c r="I1009" i="1"/>
  <c r="H1009" i="1"/>
  <c r="G1009" i="1"/>
  <c r="F1009" i="1"/>
  <c r="E1009" i="1"/>
  <c r="D1009" i="1"/>
  <c r="B1009" i="1"/>
  <c r="A1009" i="1"/>
  <c r="P1008" i="1"/>
  <c r="N1008" i="1"/>
  <c r="M1008" i="1"/>
  <c r="L1008" i="1"/>
  <c r="I1008" i="1"/>
  <c r="H1008" i="1"/>
  <c r="G1008" i="1"/>
  <c r="F1008" i="1"/>
  <c r="E1008" i="1"/>
  <c r="D1008" i="1"/>
  <c r="C1008" i="1"/>
  <c r="A1008" i="1"/>
  <c r="Q1007" i="1"/>
  <c r="N1007" i="1"/>
  <c r="M1007" i="1"/>
  <c r="L1007" i="1"/>
  <c r="I1007" i="1"/>
  <c r="H1007" i="1"/>
  <c r="G1007" i="1"/>
  <c r="F1007" i="1"/>
  <c r="E1007" i="1"/>
  <c r="D1007" i="1"/>
  <c r="C1007" i="1"/>
  <c r="B1007" i="1"/>
  <c r="A1007" i="1"/>
  <c r="M1006" i="1"/>
  <c r="P1006" i="1" s="1"/>
  <c r="L1006" i="1"/>
  <c r="I1006" i="1"/>
  <c r="H1006" i="1"/>
  <c r="G1006" i="1"/>
  <c r="F1006" i="1"/>
  <c r="E1006" i="1"/>
  <c r="D1006" i="1"/>
  <c r="C1006" i="1"/>
  <c r="B1006" i="1"/>
  <c r="A1006" i="1"/>
  <c r="N1006" i="1" s="1"/>
  <c r="Q1005" i="1"/>
  <c r="N1005" i="1"/>
  <c r="L1005" i="1"/>
  <c r="I1005" i="1"/>
  <c r="H1005" i="1"/>
  <c r="G1005" i="1"/>
  <c r="F1005" i="1"/>
  <c r="E1005" i="1"/>
  <c r="D1005" i="1"/>
  <c r="B1005" i="1"/>
  <c r="A1005" i="1"/>
  <c r="L1004" i="1"/>
  <c r="I1004" i="1"/>
  <c r="H1004" i="1"/>
  <c r="G1004" i="1"/>
  <c r="F1004" i="1"/>
  <c r="E1004" i="1"/>
  <c r="D1004" i="1"/>
  <c r="A1004" i="1"/>
  <c r="R1003" i="1"/>
  <c r="Q1003" i="1"/>
  <c r="N1003" i="1"/>
  <c r="M1003" i="1"/>
  <c r="P1003" i="1" s="1"/>
  <c r="L1003" i="1"/>
  <c r="I1003" i="1"/>
  <c r="H1003" i="1"/>
  <c r="G1003" i="1"/>
  <c r="F1003" i="1"/>
  <c r="E1003" i="1"/>
  <c r="D1003" i="1"/>
  <c r="C1003" i="1"/>
  <c r="B1003" i="1"/>
  <c r="A1003" i="1"/>
  <c r="Q1002" i="1"/>
  <c r="M1002" i="1"/>
  <c r="L1002" i="1"/>
  <c r="I1002" i="1"/>
  <c r="H1002" i="1"/>
  <c r="G1002" i="1"/>
  <c r="F1002" i="1"/>
  <c r="E1002" i="1"/>
  <c r="D1002" i="1"/>
  <c r="C1002" i="1"/>
  <c r="A1002" i="1"/>
  <c r="Q1001" i="1"/>
  <c r="L1001" i="1"/>
  <c r="I1001" i="1"/>
  <c r="H1001" i="1"/>
  <c r="G1001" i="1"/>
  <c r="F1001" i="1"/>
  <c r="E1001" i="1"/>
  <c r="D1001" i="1"/>
  <c r="A1001" i="1"/>
  <c r="M1000" i="1"/>
  <c r="L1000" i="1"/>
  <c r="I1000" i="1"/>
  <c r="H1000" i="1"/>
  <c r="G1000" i="1"/>
  <c r="F1000" i="1"/>
  <c r="E1000" i="1"/>
  <c r="D1000" i="1"/>
  <c r="C1000" i="1"/>
  <c r="A1000" i="1"/>
  <c r="Q999" i="1"/>
  <c r="N999" i="1"/>
  <c r="M999" i="1"/>
  <c r="L999" i="1"/>
  <c r="I999" i="1"/>
  <c r="H999" i="1"/>
  <c r="G999" i="1"/>
  <c r="F999" i="1"/>
  <c r="E999" i="1"/>
  <c r="D999" i="1"/>
  <c r="C999" i="1"/>
  <c r="B999" i="1"/>
  <c r="A999" i="1"/>
  <c r="Q998" i="1"/>
  <c r="L998" i="1"/>
  <c r="I998" i="1"/>
  <c r="H998" i="1"/>
  <c r="G998" i="1"/>
  <c r="F998" i="1"/>
  <c r="E998" i="1"/>
  <c r="D998" i="1"/>
  <c r="B998" i="1"/>
  <c r="A998" i="1"/>
  <c r="Q997" i="1"/>
  <c r="L997" i="1"/>
  <c r="I997" i="1"/>
  <c r="H997" i="1"/>
  <c r="G997" i="1"/>
  <c r="F997" i="1"/>
  <c r="E997" i="1"/>
  <c r="D997" i="1"/>
  <c r="A997" i="1"/>
  <c r="N996" i="1"/>
  <c r="L996" i="1"/>
  <c r="I996" i="1"/>
  <c r="H996" i="1"/>
  <c r="G996" i="1"/>
  <c r="F996" i="1"/>
  <c r="E996" i="1"/>
  <c r="D996" i="1"/>
  <c r="A996" i="1"/>
  <c r="Q995" i="1"/>
  <c r="N995" i="1"/>
  <c r="M995" i="1"/>
  <c r="L995" i="1"/>
  <c r="I995" i="1"/>
  <c r="H995" i="1"/>
  <c r="G995" i="1"/>
  <c r="F995" i="1"/>
  <c r="E995" i="1"/>
  <c r="D995" i="1"/>
  <c r="C995" i="1"/>
  <c r="B995" i="1"/>
  <c r="A995" i="1"/>
  <c r="L994" i="1"/>
  <c r="I994" i="1"/>
  <c r="H994" i="1"/>
  <c r="G994" i="1"/>
  <c r="F994" i="1"/>
  <c r="E994" i="1"/>
  <c r="D994" i="1"/>
  <c r="A994" i="1"/>
  <c r="N994" i="1" s="1"/>
  <c r="N993" i="1"/>
  <c r="L993" i="1"/>
  <c r="I993" i="1"/>
  <c r="H993" i="1"/>
  <c r="G993" i="1"/>
  <c r="F993" i="1"/>
  <c r="E993" i="1"/>
  <c r="D993" i="1"/>
  <c r="B993" i="1"/>
  <c r="A993" i="1"/>
  <c r="P992" i="1"/>
  <c r="N992" i="1"/>
  <c r="M992" i="1"/>
  <c r="L992" i="1"/>
  <c r="I992" i="1"/>
  <c r="H992" i="1"/>
  <c r="G992" i="1"/>
  <c r="F992" i="1"/>
  <c r="E992" i="1"/>
  <c r="D992" i="1"/>
  <c r="C992" i="1"/>
  <c r="A992" i="1"/>
  <c r="Q991" i="1"/>
  <c r="N991" i="1"/>
  <c r="M991" i="1"/>
  <c r="L991" i="1"/>
  <c r="I991" i="1"/>
  <c r="H991" i="1"/>
  <c r="G991" i="1"/>
  <c r="F991" i="1"/>
  <c r="E991" i="1"/>
  <c r="D991" i="1"/>
  <c r="C991" i="1"/>
  <c r="B991" i="1"/>
  <c r="A991" i="1"/>
  <c r="M990" i="1"/>
  <c r="P990" i="1" s="1"/>
  <c r="L990" i="1"/>
  <c r="I990" i="1"/>
  <c r="H990" i="1"/>
  <c r="G990" i="1"/>
  <c r="F990" i="1"/>
  <c r="E990" i="1"/>
  <c r="D990" i="1"/>
  <c r="C990" i="1"/>
  <c r="B990" i="1"/>
  <c r="A990" i="1"/>
  <c r="N990" i="1" s="1"/>
  <c r="Q989" i="1"/>
  <c r="N989" i="1"/>
  <c r="L989" i="1"/>
  <c r="I989" i="1"/>
  <c r="H989" i="1"/>
  <c r="G989" i="1"/>
  <c r="F989" i="1"/>
  <c r="E989" i="1"/>
  <c r="D989" i="1"/>
  <c r="B989" i="1"/>
  <c r="A989" i="1"/>
  <c r="L988" i="1"/>
  <c r="I988" i="1"/>
  <c r="H988" i="1"/>
  <c r="G988" i="1"/>
  <c r="F988" i="1"/>
  <c r="E988" i="1"/>
  <c r="D988" i="1"/>
  <c r="A988" i="1"/>
  <c r="R987" i="1"/>
  <c r="Q987" i="1"/>
  <c r="N987" i="1"/>
  <c r="M987" i="1"/>
  <c r="P987" i="1" s="1"/>
  <c r="L987" i="1"/>
  <c r="I987" i="1"/>
  <c r="H987" i="1"/>
  <c r="G987" i="1"/>
  <c r="F987" i="1"/>
  <c r="E987" i="1"/>
  <c r="D987" i="1"/>
  <c r="C987" i="1"/>
  <c r="B987" i="1"/>
  <c r="A987" i="1"/>
  <c r="Q986" i="1"/>
  <c r="M986" i="1"/>
  <c r="L986" i="1"/>
  <c r="I986" i="1"/>
  <c r="H986" i="1"/>
  <c r="G986" i="1"/>
  <c r="F986" i="1"/>
  <c r="E986" i="1"/>
  <c r="D986" i="1"/>
  <c r="C986" i="1"/>
  <c r="A986" i="1"/>
  <c r="Q985" i="1"/>
  <c r="L985" i="1"/>
  <c r="I985" i="1"/>
  <c r="H985" i="1"/>
  <c r="G985" i="1"/>
  <c r="F985" i="1"/>
  <c r="E985" i="1"/>
  <c r="D985" i="1"/>
  <c r="A985" i="1"/>
  <c r="M984" i="1"/>
  <c r="L984" i="1"/>
  <c r="I984" i="1"/>
  <c r="H984" i="1"/>
  <c r="G984" i="1"/>
  <c r="F984" i="1"/>
  <c r="E984" i="1"/>
  <c r="D984" i="1"/>
  <c r="C984" i="1"/>
  <c r="A984" i="1"/>
  <c r="Q983" i="1"/>
  <c r="N983" i="1"/>
  <c r="M983" i="1"/>
  <c r="L983" i="1"/>
  <c r="I983" i="1"/>
  <c r="H983" i="1"/>
  <c r="G983" i="1"/>
  <c r="F983" i="1"/>
  <c r="E983" i="1"/>
  <c r="D983" i="1"/>
  <c r="C983" i="1"/>
  <c r="B983" i="1"/>
  <c r="A983" i="1"/>
  <c r="Q982" i="1"/>
  <c r="L982" i="1"/>
  <c r="I982" i="1"/>
  <c r="H982" i="1"/>
  <c r="G982" i="1"/>
  <c r="F982" i="1"/>
  <c r="E982" i="1"/>
  <c r="D982" i="1"/>
  <c r="B982" i="1"/>
  <c r="A982" i="1"/>
  <c r="Q981" i="1"/>
  <c r="L981" i="1"/>
  <c r="I981" i="1"/>
  <c r="H981" i="1"/>
  <c r="G981" i="1"/>
  <c r="F981" i="1"/>
  <c r="E981" i="1"/>
  <c r="D981" i="1"/>
  <c r="A981" i="1"/>
  <c r="N980" i="1"/>
  <c r="L980" i="1"/>
  <c r="I980" i="1"/>
  <c r="H980" i="1"/>
  <c r="G980" i="1"/>
  <c r="F980" i="1"/>
  <c r="E980" i="1"/>
  <c r="D980" i="1"/>
  <c r="A980" i="1"/>
  <c r="Q979" i="1"/>
  <c r="N979" i="1"/>
  <c r="M979" i="1"/>
  <c r="L979" i="1"/>
  <c r="I979" i="1"/>
  <c r="H979" i="1"/>
  <c r="G979" i="1"/>
  <c r="F979" i="1"/>
  <c r="E979" i="1"/>
  <c r="D979" i="1"/>
  <c r="C979" i="1"/>
  <c r="B979" i="1"/>
  <c r="A979" i="1"/>
  <c r="L978" i="1"/>
  <c r="I978" i="1"/>
  <c r="H978" i="1"/>
  <c r="G978" i="1"/>
  <c r="F978" i="1"/>
  <c r="E978" i="1"/>
  <c r="D978" i="1"/>
  <c r="A978" i="1"/>
  <c r="N978" i="1" s="1"/>
  <c r="N977" i="1"/>
  <c r="L977" i="1"/>
  <c r="I977" i="1"/>
  <c r="H977" i="1"/>
  <c r="G977" i="1"/>
  <c r="F977" i="1"/>
  <c r="E977" i="1"/>
  <c r="D977" i="1"/>
  <c r="B977" i="1"/>
  <c r="A977" i="1"/>
  <c r="P976" i="1"/>
  <c r="N976" i="1"/>
  <c r="M976" i="1"/>
  <c r="L976" i="1"/>
  <c r="I976" i="1"/>
  <c r="H976" i="1"/>
  <c r="G976" i="1"/>
  <c r="F976" i="1"/>
  <c r="E976" i="1"/>
  <c r="D976" i="1"/>
  <c r="C976" i="1"/>
  <c r="A976" i="1"/>
  <c r="Q975" i="1"/>
  <c r="N975" i="1"/>
  <c r="M975" i="1"/>
  <c r="L975" i="1"/>
  <c r="I975" i="1"/>
  <c r="H975" i="1"/>
  <c r="G975" i="1"/>
  <c r="F975" i="1"/>
  <c r="E975" i="1"/>
  <c r="D975" i="1"/>
  <c r="C975" i="1"/>
  <c r="B975" i="1"/>
  <c r="A975" i="1"/>
  <c r="M974" i="1"/>
  <c r="P974" i="1" s="1"/>
  <c r="L974" i="1"/>
  <c r="I974" i="1"/>
  <c r="H974" i="1"/>
  <c r="G974" i="1"/>
  <c r="F974" i="1"/>
  <c r="E974" i="1"/>
  <c r="D974" i="1"/>
  <c r="C974" i="1"/>
  <c r="B974" i="1"/>
  <c r="A974" i="1"/>
  <c r="N974" i="1" s="1"/>
  <c r="Q973" i="1"/>
  <c r="N973" i="1"/>
  <c r="L973" i="1"/>
  <c r="I973" i="1"/>
  <c r="H973" i="1"/>
  <c r="G973" i="1"/>
  <c r="F973" i="1"/>
  <c r="E973" i="1"/>
  <c r="D973" i="1"/>
  <c r="B973" i="1"/>
  <c r="A973" i="1"/>
  <c r="L972" i="1"/>
  <c r="I972" i="1"/>
  <c r="H972" i="1"/>
  <c r="G972" i="1"/>
  <c r="F972" i="1"/>
  <c r="E972" i="1"/>
  <c r="D972" i="1"/>
  <c r="A972" i="1"/>
  <c r="R971" i="1"/>
  <c r="Q971" i="1"/>
  <c r="N971" i="1"/>
  <c r="M971" i="1"/>
  <c r="P971" i="1" s="1"/>
  <c r="L971" i="1"/>
  <c r="I971" i="1"/>
  <c r="H971" i="1"/>
  <c r="G971" i="1"/>
  <c r="F971" i="1"/>
  <c r="E971" i="1"/>
  <c r="D971" i="1"/>
  <c r="C971" i="1"/>
  <c r="B971" i="1"/>
  <c r="A971" i="1"/>
  <c r="Q970" i="1"/>
  <c r="M970" i="1"/>
  <c r="L970" i="1"/>
  <c r="I970" i="1"/>
  <c r="H970" i="1"/>
  <c r="G970" i="1"/>
  <c r="F970" i="1"/>
  <c r="E970" i="1"/>
  <c r="D970" i="1"/>
  <c r="C970" i="1"/>
  <c r="A970" i="1"/>
  <c r="Q969" i="1"/>
  <c r="L969" i="1"/>
  <c r="I969" i="1"/>
  <c r="H969" i="1"/>
  <c r="G969" i="1"/>
  <c r="F969" i="1"/>
  <c r="E969" i="1"/>
  <c r="D969" i="1"/>
  <c r="A969" i="1"/>
  <c r="M968" i="1"/>
  <c r="L968" i="1"/>
  <c r="I968" i="1"/>
  <c r="H968" i="1"/>
  <c r="G968" i="1"/>
  <c r="F968" i="1"/>
  <c r="E968" i="1"/>
  <c r="D968" i="1"/>
  <c r="C968" i="1"/>
  <c r="A968" i="1"/>
  <c r="Q967" i="1"/>
  <c r="N967" i="1"/>
  <c r="M967" i="1"/>
  <c r="L967" i="1"/>
  <c r="I967" i="1"/>
  <c r="H967" i="1"/>
  <c r="G967" i="1"/>
  <c r="F967" i="1"/>
  <c r="E967" i="1"/>
  <c r="D967" i="1"/>
  <c r="C967" i="1"/>
  <c r="B967" i="1"/>
  <c r="A967" i="1"/>
  <c r="Q966" i="1"/>
  <c r="L966" i="1"/>
  <c r="I966" i="1"/>
  <c r="H966" i="1"/>
  <c r="G966" i="1"/>
  <c r="F966" i="1"/>
  <c r="E966" i="1"/>
  <c r="D966" i="1"/>
  <c r="B966" i="1"/>
  <c r="A966" i="1"/>
  <c r="Q965" i="1"/>
  <c r="L965" i="1"/>
  <c r="I965" i="1"/>
  <c r="H965" i="1"/>
  <c r="G965" i="1"/>
  <c r="F965" i="1"/>
  <c r="E965" i="1"/>
  <c r="D965" i="1"/>
  <c r="A965" i="1"/>
  <c r="N964" i="1"/>
  <c r="L964" i="1"/>
  <c r="I964" i="1"/>
  <c r="H964" i="1"/>
  <c r="G964" i="1"/>
  <c r="F964" i="1"/>
  <c r="E964" i="1"/>
  <c r="D964" i="1"/>
  <c r="A964" i="1"/>
  <c r="Q963" i="1"/>
  <c r="N963" i="1"/>
  <c r="M963" i="1"/>
  <c r="L963" i="1"/>
  <c r="I963" i="1"/>
  <c r="H963" i="1"/>
  <c r="G963" i="1"/>
  <c r="F963" i="1"/>
  <c r="E963" i="1"/>
  <c r="D963" i="1"/>
  <c r="C963" i="1"/>
  <c r="B963" i="1"/>
  <c r="A963" i="1"/>
  <c r="L962" i="1"/>
  <c r="I962" i="1"/>
  <c r="H962" i="1"/>
  <c r="G962" i="1"/>
  <c r="F962" i="1"/>
  <c r="E962" i="1"/>
  <c r="D962" i="1"/>
  <c r="A962" i="1"/>
  <c r="N962" i="1" s="1"/>
  <c r="N961" i="1"/>
  <c r="L961" i="1"/>
  <c r="I961" i="1"/>
  <c r="H961" i="1"/>
  <c r="G961" i="1"/>
  <c r="F961" i="1"/>
  <c r="E961" i="1"/>
  <c r="D961" i="1"/>
  <c r="B961" i="1"/>
  <c r="A961" i="1"/>
  <c r="P960" i="1"/>
  <c r="N960" i="1"/>
  <c r="M960" i="1"/>
  <c r="L960" i="1"/>
  <c r="I960" i="1"/>
  <c r="H960" i="1"/>
  <c r="G960" i="1"/>
  <c r="F960" i="1"/>
  <c r="E960" i="1"/>
  <c r="D960" i="1"/>
  <c r="C960" i="1"/>
  <c r="A960" i="1"/>
  <c r="Q959" i="1"/>
  <c r="N959" i="1"/>
  <c r="M959" i="1"/>
  <c r="L959" i="1"/>
  <c r="I959" i="1"/>
  <c r="H959" i="1"/>
  <c r="G959" i="1"/>
  <c r="F959" i="1"/>
  <c r="E959" i="1"/>
  <c r="D959" i="1"/>
  <c r="C959" i="1"/>
  <c r="B959" i="1"/>
  <c r="A959" i="1"/>
  <c r="M958" i="1"/>
  <c r="P958" i="1" s="1"/>
  <c r="L958" i="1"/>
  <c r="I958" i="1"/>
  <c r="H958" i="1"/>
  <c r="G958" i="1"/>
  <c r="F958" i="1"/>
  <c r="E958" i="1"/>
  <c r="D958" i="1"/>
  <c r="C958" i="1"/>
  <c r="B958" i="1"/>
  <c r="A958" i="1"/>
  <c r="N958" i="1" s="1"/>
  <c r="Q957" i="1"/>
  <c r="N957" i="1"/>
  <c r="L957" i="1"/>
  <c r="I957" i="1"/>
  <c r="H957" i="1"/>
  <c r="G957" i="1"/>
  <c r="F957" i="1"/>
  <c r="E957" i="1"/>
  <c r="D957" i="1"/>
  <c r="B957" i="1"/>
  <c r="A957" i="1"/>
  <c r="L956" i="1"/>
  <c r="I956" i="1"/>
  <c r="H956" i="1"/>
  <c r="G956" i="1"/>
  <c r="F956" i="1"/>
  <c r="E956" i="1"/>
  <c r="D956" i="1"/>
  <c r="A956" i="1"/>
  <c r="R955" i="1"/>
  <c r="Q955" i="1"/>
  <c r="N955" i="1"/>
  <c r="M955" i="1"/>
  <c r="P955" i="1" s="1"/>
  <c r="L955" i="1"/>
  <c r="I955" i="1"/>
  <c r="H955" i="1"/>
  <c r="G955" i="1"/>
  <c r="F955" i="1"/>
  <c r="E955" i="1"/>
  <c r="D955" i="1"/>
  <c r="C955" i="1"/>
  <c r="B955" i="1"/>
  <c r="A955" i="1"/>
  <c r="Q954" i="1"/>
  <c r="M954" i="1"/>
  <c r="L954" i="1"/>
  <c r="I954" i="1"/>
  <c r="H954" i="1"/>
  <c r="G954" i="1"/>
  <c r="F954" i="1"/>
  <c r="E954" i="1"/>
  <c r="D954" i="1"/>
  <c r="C954" i="1"/>
  <c r="A954" i="1"/>
  <c r="Q953" i="1"/>
  <c r="L953" i="1"/>
  <c r="I953" i="1"/>
  <c r="H953" i="1"/>
  <c r="G953" i="1"/>
  <c r="F953" i="1"/>
  <c r="E953" i="1"/>
  <c r="D953" i="1"/>
  <c r="A953" i="1"/>
  <c r="M952" i="1"/>
  <c r="L952" i="1"/>
  <c r="I952" i="1"/>
  <c r="H952" i="1"/>
  <c r="G952" i="1"/>
  <c r="F952" i="1"/>
  <c r="E952" i="1"/>
  <c r="D952" i="1"/>
  <c r="C952" i="1"/>
  <c r="A952" i="1"/>
  <c r="Q951" i="1"/>
  <c r="N951" i="1"/>
  <c r="M951" i="1"/>
  <c r="L951" i="1"/>
  <c r="I951" i="1"/>
  <c r="H951" i="1"/>
  <c r="G951" i="1"/>
  <c r="F951" i="1"/>
  <c r="E951" i="1"/>
  <c r="D951" i="1"/>
  <c r="C951" i="1"/>
  <c r="B951" i="1"/>
  <c r="A951" i="1"/>
  <c r="Q950" i="1"/>
  <c r="L950" i="1"/>
  <c r="I950" i="1"/>
  <c r="H950" i="1"/>
  <c r="G950" i="1"/>
  <c r="F950" i="1"/>
  <c r="E950" i="1"/>
  <c r="D950" i="1"/>
  <c r="B950" i="1"/>
  <c r="A950" i="1"/>
  <c r="Q949" i="1"/>
  <c r="L949" i="1"/>
  <c r="I949" i="1"/>
  <c r="H949" i="1"/>
  <c r="G949" i="1"/>
  <c r="F949" i="1"/>
  <c r="E949" i="1"/>
  <c r="D949" i="1"/>
  <c r="A949" i="1"/>
  <c r="N948" i="1"/>
  <c r="L948" i="1"/>
  <c r="I948" i="1"/>
  <c r="H948" i="1"/>
  <c r="G948" i="1"/>
  <c r="F948" i="1"/>
  <c r="E948" i="1"/>
  <c r="D948" i="1"/>
  <c r="A948" i="1"/>
  <c r="Q947" i="1"/>
  <c r="N947" i="1"/>
  <c r="M947" i="1"/>
  <c r="L947" i="1"/>
  <c r="I947" i="1"/>
  <c r="H947" i="1"/>
  <c r="G947" i="1"/>
  <c r="F947" i="1"/>
  <c r="E947" i="1"/>
  <c r="D947" i="1"/>
  <c r="C947" i="1"/>
  <c r="B947" i="1"/>
  <c r="A947" i="1"/>
  <c r="L946" i="1"/>
  <c r="I946" i="1"/>
  <c r="H946" i="1"/>
  <c r="G946" i="1"/>
  <c r="F946" i="1"/>
  <c r="E946" i="1"/>
  <c r="D946" i="1"/>
  <c r="A946" i="1"/>
  <c r="N946" i="1" s="1"/>
  <c r="N945" i="1"/>
  <c r="L945" i="1"/>
  <c r="I945" i="1"/>
  <c r="H945" i="1"/>
  <c r="G945" i="1"/>
  <c r="F945" i="1"/>
  <c r="E945" i="1"/>
  <c r="D945" i="1"/>
  <c r="B945" i="1"/>
  <c r="A945" i="1"/>
  <c r="P944" i="1"/>
  <c r="N944" i="1"/>
  <c r="M944" i="1"/>
  <c r="L944" i="1"/>
  <c r="I944" i="1"/>
  <c r="H944" i="1"/>
  <c r="G944" i="1"/>
  <c r="F944" i="1"/>
  <c r="E944" i="1"/>
  <c r="D944" i="1"/>
  <c r="C944" i="1"/>
  <c r="A944" i="1"/>
  <c r="Q943" i="1"/>
  <c r="N943" i="1"/>
  <c r="M943" i="1"/>
  <c r="L943" i="1"/>
  <c r="I943" i="1"/>
  <c r="H943" i="1"/>
  <c r="G943" i="1"/>
  <c r="F943" i="1"/>
  <c r="E943" i="1"/>
  <c r="D943" i="1"/>
  <c r="C943" i="1"/>
  <c r="B943" i="1"/>
  <c r="A943" i="1"/>
  <c r="M942" i="1"/>
  <c r="P942" i="1" s="1"/>
  <c r="L942" i="1"/>
  <c r="I942" i="1"/>
  <c r="H942" i="1"/>
  <c r="G942" i="1"/>
  <c r="F942" i="1"/>
  <c r="E942" i="1"/>
  <c r="D942" i="1"/>
  <c r="C942" i="1"/>
  <c r="B942" i="1"/>
  <c r="A942" i="1"/>
  <c r="N942" i="1" s="1"/>
  <c r="Q941" i="1"/>
  <c r="N941" i="1"/>
  <c r="L941" i="1"/>
  <c r="I941" i="1"/>
  <c r="H941" i="1"/>
  <c r="G941" i="1"/>
  <c r="F941" i="1"/>
  <c r="E941" i="1"/>
  <c r="D941" i="1"/>
  <c r="B941" i="1"/>
  <c r="A941" i="1"/>
  <c r="L940" i="1"/>
  <c r="I940" i="1"/>
  <c r="H940" i="1"/>
  <c r="G940" i="1"/>
  <c r="F940" i="1"/>
  <c r="E940" i="1"/>
  <c r="D940" i="1"/>
  <c r="A940" i="1"/>
  <c r="R939" i="1"/>
  <c r="Q939" i="1"/>
  <c r="N939" i="1"/>
  <c r="M939" i="1"/>
  <c r="P939" i="1" s="1"/>
  <c r="L939" i="1"/>
  <c r="I939" i="1"/>
  <c r="H939" i="1"/>
  <c r="G939" i="1"/>
  <c r="F939" i="1"/>
  <c r="E939" i="1"/>
  <c r="D939" i="1"/>
  <c r="C939" i="1"/>
  <c r="B939" i="1"/>
  <c r="A939" i="1"/>
  <c r="Q938" i="1"/>
  <c r="M938" i="1"/>
  <c r="L938" i="1"/>
  <c r="I938" i="1"/>
  <c r="H938" i="1"/>
  <c r="G938" i="1"/>
  <c r="F938" i="1"/>
  <c r="E938" i="1"/>
  <c r="D938" i="1"/>
  <c r="C938" i="1"/>
  <c r="A938" i="1"/>
  <c r="Q937" i="1"/>
  <c r="L937" i="1"/>
  <c r="I937" i="1"/>
  <c r="H937" i="1"/>
  <c r="G937" i="1"/>
  <c r="F937" i="1"/>
  <c r="E937" i="1"/>
  <c r="D937" i="1"/>
  <c r="A937" i="1"/>
  <c r="M936" i="1"/>
  <c r="L936" i="1"/>
  <c r="I936" i="1"/>
  <c r="H936" i="1"/>
  <c r="G936" i="1"/>
  <c r="F936" i="1"/>
  <c r="E936" i="1"/>
  <c r="D936" i="1"/>
  <c r="C936" i="1"/>
  <c r="A936" i="1"/>
  <c r="Q935" i="1"/>
  <c r="N935" i="1"/>
  <c r="M935" i="1"/>
  <c r="L935" i="1"/>
  <c r="I935" i="1"/>
  <c r="H935" i="1"/>
  <c r="G935" i="1"/>
  <c r="F935" i="1"/>
  <c r="E935" i="1"/>
  <c r="D935" i="1"/>
  <c r="C935" i="1"/>
  <c r="B935" i="1"/>
  <c r="A935" i="1"/>
  <c r="Q934" i="1"/>
  <c r="L934" i="1"/>
  <c r="I934" i="1"/>
  <c r="H934" i="1"/>
  <c r="G934" i="1"/>
  <c r="F934" i="1"/>
  <c r="E934" i="1"/>
  <c r="D934" i="1"/>
  <c r="B934" i="1"/>
  <c r="A934" i="1"/>
  <c r="Q933" i="1"/>
  <c r="L933" i="1"/>
  <c r="I933" i="1"/>
  <c r="H933" i="1"/>
  <c r="G933" i="1"/>
  <c r="F933" i="1"/>
  <c r="E933" i="1"/>
  <c r="D933" i="1"/>
  <c r="A933" i="1"/>
  <c r="N932" i="1"/>
  <c r="L932" i="1"/>
  <c r="I932" i="1"/>
  <c r="H932" i="1"/>
  <c r="G932" i="1"/>
  <c r="F932" i="1"/>
  <c r="E932" i="1"/>
  <c r="D932" i="1"/>
  <c r="A932" i="1"/>
  <c r="Q931" i="1"/>
  <c r="N931" i="1"/>
  <c r="M931" i="1"/>
  <c r="L931" i="1"/>
  <c r="I931" i="1"/>
  <c r="H931" i="1"/>
  <c r="G931" i="1"/>
  <c r="F931" i="1"/>
  <c r="E931" i="1"/>
  <c r="D931" i="1"/>
  <c r="C931" i="1"/>
  <c r="B931" i="1"/>
  <c r="A931" i="1"/>
  <c r="L930" i="1"/>
  <c r="I930" i="1"/>
  <c r="H930" i="1"/>
  <c r="G930" i="1"/>
  <c r="F930" i="1"/>
  <c r="E930" i="1"/>
  <c r="D930" i="1"/>
  <c r="A930" i="1"/>
  <c r="N930" i="1" s="1"/>
  <c r="N929" i="1"/>
  <c r="L929" i="1"/>
  <c r="I929" i="1"/>
  <c r="H929" i="1"/>
  <c r="G929" i="1"/>
  <c r="F929" i="1"/>
  <c r="E929" i="1"/>
  <c r="D929" i="1"/>
  <c r="B929" i="1"/>
  <c r="A929" i="1"/>
  <c r="P928" i="1"/>
  <c r="N928" i="1"/>
  <c r="M928" i="1"/>
  <c r="L928" i="1"/>
  <c r="I928" i="1"/>
  <c r="H928" i="1"/>
  <c r="G928" i="1"/>
  <c r="F928" i="1"/>
  <c r="E928" i="1"/>
  <c r="D928" i="1"/>
  <c r="C928" i="1"/>
  <c r="A928" i="1"/>
  <c r="Q927" i="1"/>
  <c r="N927" i="1"/>
  <c r="M927" i="1"/>
  <c r="L927" i="1"/>
  <c r="I927" i="1"/>
  <c r="H927" i="1"/>
  <c r="G927" i="1"/>
  <c r="F927" i="1"/>
  <c r="E927" i="1"/>
  <c r="D927" i="1"/>
  <c r="C927" i="1"/>
  <c r="B927" i="1"/>
  <c r="A927" i="1"/>
  <c r="M926" i="1"/>
  <c r="P926" i="1" s="1"/>
  <c r="L926" i="1"/>
  <c r="I926" i="1"/>
  <c r="H926" i="1"/>
  <c r="G926" i="1"/>
  <c r="F926" i="1"/>
  <c r="E926" i="1"/>
  <c r="D926" i="1"/>
  <c r="C926" i="1"/>
  <c r="B926" i="1"/>
  <c r="A926" i="1"/>
  <c r="N926" i="1" s="1"/>
  <c r="Q925" i="1"/>
  <c r="N925" i="1"/>
  <c r="L925" i="1"/>
  <c r="I925" i="1"/>
  <c r="H925" i="1"/>
  <c r="G925" i="1"/>
  <c r="F925" i="1"/>
  <c r="E925" i="1"/>
  <c r="D925" i="1"/>
  <c r="B925" i="1"/>
  <c r="A925" i="1"/>
  <c r="L924" i="1"/>
  <c r="I924" i="1"/>
  <c r="H924" i="1"/>
  <c r="G924" i="1"/>
  <c r="F924" i="1"/>
  <c r="E924" i="1"/>
  <c r="D924" i="1"/>
  <c r="A924" i="1"/>
  <c r="R923" i="1"/>
  <c r="Q923" i="1"/>
  <c r="N923" i="1"/>
  <c r="M923" i="1"/>
  <c r="P923" i="1" s="1"/>
  <c r="L923" i="1"/>
  <c r="I923" i="1"/>
  <c r="H923" i="1"/>
  <c r="G923" i="1"/>
  <c r="F923" i="1"/>
  <c r="E923" i="1"/>
  <c r="D923" i="1"/>
  <c r="C923" i="1"/>
  <c r="B923" i="1"/>
  <c r="A923" i="1"/>
  <c r="Q922" i="1"/>
  <c r="M922" i="1"/>
  <c r="L922" i="1"/>
  <c r="I922" i="1"/>
  <c r="H922" i="1"/>
  <c r="G922" i="1"/>
  <c r="F922" i="1"/>
  <c r="E922" i="1"/>
  <c r="D922" i="1"/>
  <c r="C922" i="1"/>
  <c r="A922" i="1"/>
  <c r="Q921" i="1"/>
  <c r="L921" i="1"/>
  <c r="I921" i="1"/>
  <c r="H921" i="1"/>
  <c r="G921" i="1"/>
  <c r="F921" i="1"/>
  <c r="E921" i="1"/>
  <c r="D921" i="1"/>
  <c r="A921" i="1"/>
  <c r="M920" i="1"/>
  <c r="L920" i="1"/>
  <c r="I920" i="1"/>
  <c r="H920" i="1"/>
  <c r="G920" i="1"/>
  <c r="F920" i="1"/>
  <c r="E920" i="1"/>
  <c r="D920" i="1"/>
  <c r="C920" i="1"/>
  <c r="A920" i="1"/>
  <c r="Q919" i="1"/>
  <c r="N919" i="1"/>
  <c r="M919" i="1"/>
  <c r="L919" i="1"/>
  <c r="I919" i="1"/>
  <c r="H919" i="1"/>
  <c r="G919" i="1"/>
  <c r="F919" i="1"/>
  <c r="E919" i="1"/>
  <c r="D919" i="1"/>
  <c r="C919" i="1"/>
  <c r="B919" i="1"/>
  <c r="A919" i="1"/>
  <c r="Q918" i="1"/>
  <c r="L918" i="1"/>
  <c r="I918" i="1"/>
  <c r="H918" i="1"/>
  <c r="G918" i="1"/>
  <c r="F918" i="1"/>
  <c r="E918" i="1"/>
  <c r="D918" i="1"/>
  <c r="B918" i="1"/>
  <c r="A918" i="1"/>
  <c r="Q917" i="1"/>
  <c r="L917" i="1"/>
  <c r="I917" i="1"/>
  <c r="H917" i="1"/>
  <c r="G917" i="1"/>
  <c r="F917" i="1"/>
  <c r="E917" i="1"/>
  <c r="D917" i="1"/>
  <c r="A917" i="1"/>
  <c r="N916" i="1"/>
  <c r="L916" i="1"/>
  <c r="I916" i="1"/>
  <c r="H916" i="1"/>
  <c r="G916" i="1"/>
  <c r="F916" i="1"/>
  <c r="E916" i="1"/>
  <c r="D916" i="1"/>
  <c r="A916" i="1"/>
  <c r="Q915" i="1"/>
  <c r="N915" i="1"/>
  <c r="M915" i="1"/>
  <c r="L915" i="1"/>
  <c r="I915" i="1"/>
  <c r="H915" i="1"/>
  <c r="G915" i="1"/>
  <c r="F915" i="1"/>
  <c r="E915" i="1"/>
  <c r="D915" i="1"/>
  <c r="C915" i="1"/>
  <c r="B915" i="1"/>
  <c r="A915" i="1"/>
  <c r="L914" i="1"/>
  <c r="I914" i="1"/>
  <c r="H914" i="1"/>
  <c r="G914" i="1"/>
  <c r="F914" i="1"/>
  <c r="E914" i="1"/>
  <c r="D914" i="1"/>
  <c r="A914" i="1"/>
  <c r="N914" i="1" s="1"/>
  <c r="N913" i="1"/>
  <c r="L913" i="1"/>
  <c r="I913" i="1"/>
  <c r="H913" i="1"/>
  <c r="G913" i="1"/>
  <c r="F913" i="1"/>
  <c r="E913" i="1"/>
  <c r="D913" i="1"/>
  <c r="B913" i="1"/>
  <c r="A913" i="1"/>
  <c r="P912" i="1"/>
  <c r="N912" i="1"/>
  <c r="M912" i="1"/>
  <c r="L912" i="1"/>
  <c r="I912" i="1"/>
  <c r="H912" i="1"/>
  <c r="G912" i="1"/>
  <c r="F912" i="1"/>
  <c r="E912" i="1"/>
  <c r="D912" i="1"/>
  <c r="C912" i="1"/>
  <c r="A912" i="1"/>
  <c r="Q911" i="1"/>
  <c r="N911" i="1"/>
  <c r="M911" i="1"/>
  <c r="L911" i="1"/>
  <c r="I911" i="1"/>
  <c r="H911" i="1"/>
  <c r="G911" i="1"/>
  <c r="F911" i="1"/>
  <c r="E911" i="1"/>
  <c r="D911" i="1"/>
  <c r="C911" i="1"/>
  <c r="B911" i="1"/>
  <c r="A911" i="1"/>
  <c r="M910" i="1"/>
  <c r="P910" i="1" s="1"/>
  <c r="L910" i="1"/>
  <c r="I910" i="1"/>
  <c r="H910" i="1"/>
  <c r="G910" i="1"/>
  <c r="F910" i="1"/>
  <c r="E910" i="1"/>
  <c r="D910" i="1"/>
  <c r="C910" i="1"/>
  <c r="B910" i="1"/>
  <c r="A910" i="1"/>
  <c r="N910" i="1" s="1"/>
  <c r="Q909" i="1"/>
  <c r="N909" i="1"/>
  <c r="L909" i="1"/>
  <c r="I909" i="1"/>
  <c r="H909" i="1"/>
  <c r="G909" i="1"/>
  <c r="F909" i="1"/>
  <c r="E909" i="1"/>
  <c r="D909" i="1"/>
  <c r="B909" i="1"/>
  <c r="A909" i="1"/>
  <c r="L908" i="1"/>
  <c r="I908" i="1"/>
  <c r="H908" i="1"/>
  <c r="G908" i="1"/>
  <c r="F908" i="1"/>
  <c r="E908" i="1"/>
  <c r="D908" i="1"/>
  <c r="A908" i="1"/>
  <c r="R907" i="1"/>
  <c r="Q907" i="1"/>
  <c r="N907" i="1"/>
  <c r="M907" i="1"/>
  <c r="P907" i="1" s="1"/>
  <c r="L907" i="1"/>
  <c r="I907" i="1"/>
  <c r="H907" i="1"/>
  <c r="G907" i="1"/>
  <c r="F907" i="1"/>
  <c r="E907" i="1"/>
  <c r="D907" i="1"/>
  <c r="C907" i="1"/>
  <c r="B907" i="1"/>
  <c r="A907" i="1"/>
  <c r="Q906" i="1"/>
  <c r="M906" i="1"/>
  <c r="L906" i="1"/>
  <c r="I906" i="1"/>
  <c r="H906" i="1"/>
  <c r="G906" i="1"/>
  <c r="F906" i="1"/>
  <c r="E906" i="1"/>
  <c r="D906" i="1"/>
  <c r="C906" i="1"/>
  <c r="A906" i="1"/>
  <c r="Q905" i="1"/>
  <c r="L905" i="1"/>
  <c r="I905" i="1"/>
  <c r="H905" i="1"/>
  <c r="G905" i="1"/>
  <c r="F905" i="1"/>
  <c r="E905" i="1"/>
  <c r="D905" i="1"/>
  <c r="A905" i="1"/>
  <c r="M904" i="1"/>
  <c r="L904" i="1"/>
  <c r="I904" i="1"/>
  <c r="H904" i="1"/>
  <c r="G904" i="1"/>
  <c r="F904" i="1"/>
  <c r="E904" i="1"/>
  <c r="D904" i="1"/>
  <c r="C904" i="1"/>
  <c r="A904" i="1"/>
  <c r="Q903" i="1"/>
  <c r="N903" i="1"/>
  <c r="M903" i="1"/>
  <c r="L903" i="1"/>
  <c r="I903" i="1"/>
  <c r="H903" i="1"/>
  <c r="G903" i="1"/>
  <c r="F903" i="1"/>
  <c r="E903" i="1"/>
  <c r="D903" i="1"/>
  <c r="C903" i="1"/>
  <c r="B903" i="1"/>
  <c r="A903" i="1"/>
  <c r="Q902" i="1"/>
  <c r="L902" i="1"/>
  <c r="I902" i="1"/>
  <c r="H902" i="1"/>
  <c r="G902" i="1"/>
  <c r="F902" i="1"/>
  <c r="E902" i="1"/>
  <c r="D902" i="1"/>
  <c r="B902" i="1"/>
  <c r="A902" i="1"/>
  <c r="Q901" i="1"/>
  <c r="L901" i="1"/>
  <c r="I901" i="1"/>
  <c r="H901" i="1"/>
  <c r="G901" i="1"/>
  <c r="F901" i="1"/>
  <c r="E901" i="1"/>
  <c r="D901" i="1"/>
  <c r="A901" i="1"/>
  <c r="N900" i="1"/>
  <c r="L900" i="1"/>
  <c r="I900" i="1"/>
  <c r="H900" i="1"/>
  <c r="G900" i="1"/>
  <c r="F900" i="1"/>
  <c r="E900" i="1"/>
  <c r="D900" i="1"/>
  <c r="A900" i="1"/>
  <c r="Q899" i="1"/>
  <c r="N899" i="1"/>
  <c r="M899" i="1"/>
  <c r="L899" i="1"/>
  <c r="I899" i="1"/>
  <c r="H899" i="1"/>
  <c r="G899" i="1"/>
  <c r="F899" i="1"/>
  <c r="E899" i="1"/>
  <c r="D899" i="1"/>
  <c r="C899" i="1"/>
  <c r="B899" i="1"/>
  <c r="A899" i="1"/>
  <c r="L898" i="1"/>
  <c r="I898" i="1"/>
  <c r="H898" i="1"/>
  <c r="G898" i="1"/>
  <c r="F898" i="1"/>
  <c r="E898" i="1"/>
  <c r="D898" i="1"/>
  <c r="A898" i="1"/>
  <c r="N898" i="1" s="1"/>
  <c r="N897" i="1"/>
  <c r="L897" i="1"/>
  <c r="I897" i="1"/>
  <c r="H897" i="1"/>
  <c r="G897" i="1"/>
  <c r="F897" i="1"/>
  <c r="E897" i="1"/>
  <c r="D897" i="1"/>
  <c r="B897" i="1"/>
  <c r="A897" i="1"/>
  <c r="P896" i="1"/>
  <c r="N896" i="1"/>
  <c r="M896" i="1"/>
  <c r="L896" i="1"/>
  <c r="I896" i="1"/>
  <c r="H896" i="1"/>
  <c r="G896" i="1"/>
  <c r="F896" i="1"/>
  <c r="E896" i="1"/>
  <c r="D896" i="1"/>
  <c r="C896" i="1"/>
  <c r="A896" i="1"/>
  <c r="Q895" i="1"/>
  <c r="N895" i="1"/>
  <c r="M895" i="1"/>
  <c r="L895" i="1"/>
  <c r="I895" i="1"/>
  <c r="H895" i="1"/>
  <c r="G895" i="1"/>
  <c r="F895" i="1"/>
  <c r="E895" i="1"/>
  <c r="D895" i="1"/>
  <c r="C895" i="1"/>
  <c r="B895" i="1"/>
  <c r="A895" i="1"/>
  <c r="M894" i="1"/>
  <c r="L894" i="1"/>
  <c r="I894" i="1"/>
  <c r="H894" i="1"/>
  <c r="G894" i="1"/>
  <c r="F894" i="1"/>
  <c r="E894" i="1"/>
  <c r="D894" i="1"/>
  <c r="C894" i="1"/>
  <c r="A894" i="1"/>
  <c r="L893" i="1"/>
  <c r="I893" i="1"/>
  <c r="H893" i="1"/>
  <c r="G893" i="1"/>
  <c r="F893" i="1"/>
  <c r="E893" i="1"/>
  <c r="D893" i="1"/>
  <c r="A893" i="1"/>
  <c r="P892" i="1"/>
  <c r="N892" i="1"/>
  <c r="M892" i="1"/>
  <c r="L892" i="1"/>
  <c r="I892" i="1"/>
  <c r="H892" i="1"/>
  <c r="G892" i="1"/>
  <c r="F892" i="1"/>
  <c r="E892" i="1"/>
  <c r="D892" i="1"/>
  <c r="C892" i="1"/>
  <c r="A892" i="1"/>
  <c r="Q891" i="1"/>
  <c r="N891" i="1"/>
  <c r="M891" i="1"/>
  <c r="L891" i="1"/>
  <c r="I891" i="1"/>
  <c r="H891" i="1"/>
  <c r="G891" i="1"/>
  <c r="F891" i="1"/>
  <c r="E891" i="1"/>
  <c r="D891" i="1"/>
  <c r="C891" i="1"/>
  <c r="B891" i="1"/>
  <c r="A891" i="1"/>
  <c r="P890" i="1"/>
  <c r="M890" i="1"/>
  <c r="L890" i="1"/>
  <c r="I890" i="1"/>
  <c r="H890" i="1"/>
  <c r="G890" i="1"/>
  <c r="F890" i="1"/>
  <c r="E890" i="1"/>
  <c r="D890" i="1"/>
  <c r="C890" i="1"/>
  <c r="B890" i="1"/>
  <c r="A890" i="1"/>
  <c r="N890" i="1" s="1"/>
  <c r="Q889" i="1"/>
  <c r="N889" i="1"/>
  <c r="L889" i="1"/>
  <c r="I889" i="1"/>
  <c r="H889" i="1"/>
  <c r="G889" i="1"/>
  <c r="F889" i="1"/>
  <c r="E889" i="1"/>
  <c r="D889" i="1"/>
  <c r="B889" i="1"/>
  <c r="A889" i="1"/>
  <c r="L888" i="1"/>
  <c r="I888" i="1"/>
  <c r="H888" i="1"/>
  <c r="G888" i="1"/>
  <c r="F888" i="1"/>
  <c r="E888" i="1"/>
  <c r="D888" i="1"/>
  <c r="A888" i="1"/>
  <c r="N888" i="1" s="1"/>
  <c r="Q887" i="1"/>
  <c r="N887" i="1"/>
  <c r="M887" i="1"/>
  <c r="P887" i="1" s="1"/>
  <c r="R887" i="1" s="1"/>
  <c r="L887" i="1"/>
  <c r="I887" i="1"/>
  <c r="H887" i="1"/>
  <c r="G887" i="1"/>
  <c r="F887" i="1"/>
  <c r="E887" i="1"/>
  <c r="D887" i="1"/>
  <c r="C887" i="1"/>
  <c r="B887" i="1"/>
  <c r="A887" i="1"/>
  <c r="L886" i="1"/>
  <c r="I886" i="1"/>
  <c r="H886" i="1"/>
  <c r="G886" i="1"/>
  <c r="F886" i="1"/>
  <c r="E886" i="1"/>
  <c r="D886" i="1"/>
  <c r="A886" i="1"/>
  <c r="N886" i="1" s="1"/>
  <c r="L885" i="1"/>
  <c r="I885" i="1"/>
  <c r="H885" i="1"/>
  <c r="G885" i="1"/>
  <c r="F885" i="1"/>
  <c r="E885" i="1"/>
  <c r="D885" i="1"/>
  <c r="A885" i="1"/>
  <c r="Q885" i="1" s="1"/>
  <c r="M884" i="1"/>
  <c r="L884" i="1"/>
  <c r="I884" i="1"/>
  <c r="H884" i="1"/>
  <c r="G884" i="1"/>
  <c r="F884" i="1"/>
  <c r="E884" i="1"/>
  <c r="D884" i="1"/>
  <c r="C884" i="1"/>
  <c r="A884" i="1"/>
  <c r="Q883" i="1"/>
  <c r="N883" i="1"/>
  <c r="M883" i="1"/>
  <c r="L883" i="1"/>
  <c r="I883" i="1"/>
  <c r="H883" i="1"/>
  <c r="G883" i="1"/>
  <c r="F883" i="1"/>
  <c r="E883" i="1"/>
  <c r="D883" i="1"/>
  <c r="C883" i="1"/>
  <c r="B883" i="1"/>
  <c r="A883" i="1"/>
  <c r="L882" i="1"/>
  <c r="I882" i="1"/>
  <c r="H882" i="1"/>
  <c r="G882" i="1"/>
  <c r="F882" i="1"/>
  <c r="E882" i="1"/>
  <c r="D882" i="1"/>
  <c r="B882" i="1"/>
  <c r="A882" i="1"/>
  <c r="N882" i="1" s="1"/>
  <c r="Q881" i="1"/>
  <c r="N881" i="1"/>
  <c r="L881" i="1"/>
  <c r="I881" i="1"/>
  <c r="H881" i="1"/>
  <c r="G881" i="1"/>
  <c r="F881" i="1"/>
  <c r="E881" i="1"/>
  <c r="D881" i="1"/>
  <c r="B881" i="1"/>
  <c r="A881" i="1"/>
  <c r="N880" i="1"/>
  <c r="L880" i="1"/>
  <c r="I880" i="1"/>
  <c r="H880" i="1"/>
  <c r="G880" i="1"/>
  <c r="F880" i="1"/>
  <c r="E880" i="1"/>
  <c r="D880" i="1"/>
  <c r="A880" i="1"/>
  <c r="Q879" i="1"/>
  <c r="N879" i="1"/>
  <c r="M879" i="1"/>
  <c r="P879" i="1" s="1"/>
  <c r="R879" i="1" s="1"/>
  <c r="L879" i="1"/>
  <c r="I879" i="1"/>
  <c r="H879" i="1"/>
  <c r="G879" i="1"/>
  <c r="F879" i="1"/>
  <c r="E879" i="1"/>
  <c r="D879" i="1"/>
  <c r="C879" i="1"/>
  <c r="B879" i="1"/>
  <c r="A879" i="1"/>
  <c r="M878" i="1"/>
  <c r="P878" i="1" s="1"/>
  <c r="L878" i="1"/>
  <c r="I878" i="1"/>
  <c r="H878" i="1"/>
  <c r="G878" i="1"/>
  <c r="F878" i="1"/>
  <c r="E878" i="1"/>
  <c r="D878" i="1"/>
  <c r="C878" i="1"/>
  <c r="A878" i="1"/>
  <c r="N878" i="1" s="1"/>
  <c r="L877" i="1"/>
  <c r="I877" i="1"/>
  <c r="H877" i="1"/>
  <c r="G877" i="1"/>
  <c r="F877" i="1"/>
  <c r="E877" i="1"/>
  <c r="D877" i="1"/>
  <c r="A877" i="1"/>
  <c r="P876" i="1"/>
  <c r="N876" i="1"/>
  <c r="M876" i="1"/>
  <c r="L876" i="1"/>
  <c r="I876" i="1"/>
  <c r="H876" i="1"/>
  <c r="G876" i="1"/>
  <c r="F876" i="1"/>
  <c r="E876" i="1"/>
  <c r="D876" i="1"/>
  <c r="C876" i="1"/>
  <c r="A876" i="1"/>
  <c r="Q875" i="1"/>
  <c r="N875" i="1"/>
  <c r="M875" i="1"/>
  <c r="L875" i="1"/>
  <c r="I875" i="1"/>
  <c r="H875" i="1"/>
  <c r="G875" i="1"/>
  <c r="F875" i="1"/>
  <c r="E875" i="1"/>
  <c r="D875" i="1"/>
  <c r="C875" i="1"/>
  <c r="B875" i="1"/>
  <c r="A875" i="1"/>
  <c r="P874" i="1"/>
  <c r="M874" i="1"/>
  <c r="L874" i="1"/>
  <c r="I874" i="1"/>
  <c r="H874" i="1"/>
  <c r="G874" i="1"/>
  <c r="F874" i="1"/>
  <c r="E874" i="1"/>
  <c r="D874" i="1"/>
  <c r="C874" i="1"/>
  <c r="B874" i="1"/>
  <c r="A874" i="1"/>
  <c r="N874" i="1" s="1"/>
  <c r="Q873" i="1"/>
  <c r="N873" i="1"/>
  <c r="L873" i="1"/>
  <c r="I873" i="1"/>
  <c r="H873" i="1"/>
  <c r="G873" i="1"/>
  <c r="F873" i="1"/>
  <c r="E873" i="1"/>
  <c r="D873" i="1"/>
  <c r="B873" i="1"/>
  <c r="A873" i="1"/>
  <c r="L872" i="1"/>
  <c r="I872" i="1"/>
  <c r="H872" i="1"/>
  <c r="G872" i="1"/>
  <c r="F872" i="1"/>
  <c r="E872" i="1"/>
  <c r="D872" i="1"/>
  <c r="A872" i="1"/>
  <c r="N872" i="1" s="1"/>
  <c r="Q871" i="1"/>
  <c r="N871" i="1"/>
  <c r="M871" i="1"/>
  <c r="P871" i="1" s="1"/>
  <c r="R871" i="1" s="1"/>
  <c r="L871" i="1"/>
  <c r="I871" i="1"/>
  <c r="H871" i="1"/>
  <c r="G871" i="1"/>
  <c r="F871" i="1"/>
  <c r="E871" i="1"/>
  <c r="D871" i="1"/>
  <c r="C871" i="1"/>
  <c r="B871" i="1"/>
  <c r="A871" i="1"/>
  <c r="L870" i="1"/>
  <c r="I870" i="1"/>
  <c r="H870" i="1"/>
  <c r="G870" i="1"/>
  <c r="F870" i="1"/>
  <c r="E870" i="1"/>
  <c r="D870" i="1"/>
  <c r="A870" i="1"/>
  <c r="N870" i="1" s="1"/>
  <c r="L869" i="1"/>
  <c r="I869" i="1"/>
  <c r="H869" i="1"/>
  <c r="G869" i="1"/>
  <c r="F869" i="1"/>
  <c r="E869" i="1"/>
  <c r="D869" i="1"/>
  <c r="A869" i="1"/>
  <c r="Q869" i="1" s="1"/>
  <c r="M868" i="1"/>
  <c r="L868" i="1"/>
  <c r="I868" i="1"/>
  <c r="H868" i="1"/>
  <c r="G868" i="1"/>
  <c r="F868" i="1"/>
  <c r="E868" i="1"/>
  <c r="D868" i="1"/>
  <c r="C868" i="1"/>
  <c r="A868" i="1"/>
  <c r="Q867" i="1"/>
  <c r="N867" i="1"/>
  <c r="M867" i="1"/>
  <c r="L867" i="1"/>
  <c r="I867" i="1"/>
  <c r="H867" i="1"/>
  <c r="G867" i="1"/>
  <c r="F867" i="1"/>
  <c r="E867" i="1"/>
  <c r="D867" i="1"/>
  <c r="C867" i="1"/>
  <c r="B867" i="1"/>
  <c r="A867" i="1"/>
  <c r="L866" i="1"/>
  <c r="I866" i="1"/>
  <c r="H866" i="1"/>
  <c r="G866" i="1"/>
  <c r="F866" i="1"/>
  <c r="E866" i="1"/>
  <c r="D866" i="1"/>
  <c r="B866" i="1"/>
  <c r="A866" i="1"/>
  <c r="N866" i="1" s="1"/>
  <c r="Q865" i="1"/>
  <c r="N865" i="1"/>
  <c r="L865" i="1"/>
  <c r="I865" i="1"/>
  <c r="H865" i="1"/>
  <c r="G865" i="1"/>
  <c r="F865" i="1"/>
  <c r="E865" i="1"/>
  <c r="D865" i="1"/>
  <c r="B865" i="1"/>
  <c r="A865" i="1"/>
  <c r="N864" i="1"/>
  <c r="L864" i="1"/>
  <c r="I864" i="1"/>
  <c r="H864" i="1"/>
  <c r="G864" i="1"/>
  <c r="F864" i="1"/>
  <c r="E864" i="1"/>
  <c r="D864" i="1"/>
  <c r="A864" i="1"/>
  <c r="Q863" i="1"/>
  <c r="N863" i="1"/>
  <c r="M863" i="1"/>
  <c r="P863" i="1" s="1"/>
  <c r="R863" i="1" s="1"/>
  <c r="L863" i="1"/>
  <c r="I863" i="1"/>
  <c r="H863" i="1"/>
  <c r="G863" i="1"/>
  <c r="F863" i="1"/>
  <c r="E863" i="1"/>
  <c r="D863" i="1"/>
  <c r="C863" i="1"/>
  <c r="B863" i="1"/>
  <c r="A863" i="1"/>
  <c r="M862" i="1"/>
  <c r="P862" i="1" s="1"/>
  <c r="L862" i="1"/>
  <c r="I862" i="1"/>
  <c r="H862" i="1"/>
  <c r="G862" i="1"/>
  <c r="F862" i="1"/>
  <c r="E862" i="1"/>
  <c r="D862" i="1"/>
  <c r="C862" i="1"/>
  <c r="A862" i="1"/>
  <c r="N862" i="1" s="1"/>
  <c r="L861" i="1"/>
  <c r="I861" i="1"/>
  <c r="H861" i="1"/>
  <c r="G861" i="1"/>
  <c r="F861" i="1"/>
  <c r="E861" i="1"/>
  <c r="D861" i="1"/>
  <c r="A861" i="1"/>
  <c r="P860" i="1"/>
  <c r="N860" i="1"/>
  <c r="M860" i="1"/>
  <c r="L860" i="1"/>
  <c r="I860" i="1"/>
  <c r="H860" i="1"/>
  <c r="G860" i="1"/>
  <c r="F860" i="1"/>
  <c r="E860" i="1"/>
  <c r="D860" i="1"/>
  <c r="C860" i="1"/>
  <c r="A860" i="1"/>
  <c r="Q859" i="1"/>
  <c r="N859" i="1"/>
  <c r="M859" i="1"/>
  <c r="L859" i="1"/>
  <c r="I859" i="1"/>
  <c r="H859" i="1"/>
  <c r="G859" i="1"/>
  <c r="F859" i="1"/>
  <c r="E859" i="1"/>
  <c r="D859" i="1"/>
  <c r="C859" i="1"/>
  <c r="B859" i="1"/>
  <c r="A859" i="1"/>
  <c r="P858" i="1"/>
  <c r="M858" i="1"/>
  <c r="L858" i="1"/>
  <c r="I858" i="1"/>
  <c r="H858" i="1"/>
  <c r="G858" i="1"/>
  <c r="F858" i="1"/>
  <c r="E858" i="1"/>
  <c r="D858" i="1"/>
  <c r="C858" i="1"/>
  <c r="B858" i="1"/>
  <c r="A858" i="1"/>
  <c r="N858" i="1" s="1"/>
  <c r="Q857" i="1"/>
  <c r="N857" i="1"/>
  <c r="L857" i="1"/>
  <c r="I857" i="1"/>
  <c r="H857" i="1"/>
  <c r="G857" i="1"/>
  <c r="F857" i="1"/>
  <c r="E857" i="1"/>
  <c r="D857" i="1"/>
  <c r="B857" i="1"/>
  <c r="A857" i="1"/>
  <c r="L856" i="1"/>
  <c r="I856" i="1"/>
  <c r="H856" i="1"/>
  <c r="G856" i="1"/>
  <c r="F856" i="1"/>
  <c r="E856" i="1"/>
  <c r="D856" i="1"/>
  <c r="A856" i="1"/>
  <c r="N856" i="1" s="1"/>
  <c r="Q855" i="1"/>
  <c r="N855" i="1"/>
  <c r="M855" i="1"/>
  <c r="P855" i="1" s="1"/>
  <c r="R855" i="1" s="1"/>
  <c r="L855" i="1"/>
  <c r="I855" i="1"/>
  <c r="H855" i="1"/>
  <c r="G855" i="1"/>
  <c r="F855" i="1"/>
  <c r="E855" i="1"/>
  <c r="D855" i="1"/>
  <c r="C855" i="1"/>
  <c r="B855" i="1"/>
  <c r="A855" i="1"/>
  <c r="L854" i="1"/>
  <c r="I854" i="1"/>
  <c r="H854" i="1"/>
  <c r="G854" i="1"/>
  <c r="F854" i="1"/>
  <c r="E854" i="1"/>
  <c r="D854" i="1"/>
  <c r="A854" i="1"/>
  <c r="N854" i="1" s="1"/>
  <c r="L853" i="1"/>
  <c r="I853" i="1"/>
  <c r="H853" i="1"/>
  <c r="G853" i="1"/>
  <c r="F853" i="1"/>
  <c r="E853" i="1"/>
  <c r="D853" i="1"/>
  <c r="A853" i="1"/>
  <c r="Q853" i="1" s="1"/>
  <c r="M852" i="1"/>
  <c r="L852" i="1"/>
  <c r="I852" i="1"/>
  <c r="H852" i="1"/>
  <c r="G852" i="1"/>
  <c r="F852" i="1"/>
  <c r="E852" i="1"/>
  <c r="D852" i="1"/>
  <c r="C852" i="1"/>
  <c r="A852" i="1"/>
  <c r="Q851" i="1"/>
  <c r="N851" i="1"/>
  <c r="M851" i="1"/>
  <c r="L851" i="1"/>
  <c r="I851" i="1"/>
  <c r="H851" i="1"/>
  <c r="G851" i="1"/>
  <c r="F851" i="1"/>
  <c r="E851" i="1"/>
  <c r="D851" i="1"/>
  <c r="C851" i="1"/>
  <c r="B851" i="1"/>
  <c r="A851" i="1"/>
  <c r="L850" i="1"/>
  <c r="I850" i="1"/>
  <c r="H850" i="1"/>
  <c r="G850" i="1"/>
  <c r="F850" i="1"/>
  <c r="E850" i="1"/>
  <c r="D850" i="1"/>
  <c r="B850" i="1"/>
  <c r="A850" i="1"/>
  <c r="N850" i="1" s="1"/>
  <c r="Q849" i="1"/>
  <c r="N849" i="1"/>
  <c r="L849" i="1"/>
  <c r="I849" i="1"/>
  <c r="H849" i="1"/>
  <c r="G849" i="1"/>
  <c r="F849" i="1"/>
  <c r="E849" i="1"/>
  <c r="D849" i="1"/>
  <c r="B849" i="1"/>
  <c r="A849" i="1"/>
  <c r="N848" i="1"/>
  <c r="L848" i="1"/>
  <c r="I848" i="1"/>
  <c r="H848" i="1"/>
  <c r="G848" i="1"/>
  <c r="F848" i="1"/>
  <c r="E848" i="1"/>
  <c r="D848" i="1"/>
  <c r="A848" i="1"/>
  <c r="Q847" i="1"/>
  <c r="N847" i="1"/>
  <c r="M847" i="1"/>
  <c r="P847" i="1" s="1"/>
  <c r="R847" i="1" s="1"/>
  <c r="L847" i="1"/>
  <c r="I847" i="1"/>
  <c r="H847" i="1"/>
  <c r="G847" i="1"/>
  <c r="F847" i="1"/>
  <c r="E847" i="1"/>
  <c r="D847" i="1"/>
  <c r="C847" i="1"/>
  <c r="B847" i="1"/>
  <c r="A847" i="1"/>
  <c r="M846" i="1"/>
  <c r="P846" i="1" s="1"/>
  <c r="L846" i="1"/>
  <c r="I846" i="1"/>
  <c r="H846" i="1"/>
  <c r="G846" i="1"/>
  <c r="F846" i="1"/>
  <c r="E846" i="1"/>
  <c r="D846" i="1"/>
  <c r="C846" i="1"/>
  <c r="A846" i="1"/>
  <c r="N846" i="1" s="1"/>
  <c r="L845" i="1"/>
  <c r="I845" i="1"/>
  <c r="H845" i="1"/>
  <c r="G845" i="1"/>
  <c r="F845" i="1"/>
  <c r="E845" i="1"/>
  <c r="D845" i="1"/>
  <c r="A845" i="1"/>
  <c r="P844" i="1"/>
  <c r="N844" i="1"/>
  <c r="M844" i="1"/>
  <c r="L844" i="1"/>
  <c r="I844" i="1"/>
  <c r="H844" i="1"/>
  <c r="G844" i="1"/>
  <c r="F844" i="1"/>
  <c r="E844" i="1"/>
  <c r="D844" i="1"/>
  <c r="C844" i="1"/>
  <c r="A844" i="1"/>
  <c r="Q843" i="1"/>
  <c r="N843" i="1"/>
  <c r="M843" i="1"/>
  <c r="L843" i="1"/>
  <c r="I843" i="1"/>
  <c r="H843" i="1"/>
  <c r="G843" i="1"/>
  <c r="F843" i="1"/>
  <c r="E843" i="1"/>
  <c r="D843" i="1"/>
  <c r="C843" i="1"/>
  <c r="B843" i="1"/>
  <c r="A843" i="1"/>
  <c r="P842" i="1"/>
  <c r="M842" i="1"/>
  <c r="L842" i="1"/>
  <c r="I842" i="1"/>
  <c r="H842" i="1"/>
  <c r="G842" i="1"/>
  <c r="F842" i="1"/>
  <c r="E842" i="1"/>
  <c r="D842" i="1"/>
  <c r="C842" i="1"/>
  <c r="B842" i="1"/>
  <c r="A842" i="1"/>
  <c r="N842" i="1" s="1"/>
  <c r="Q841" i="1"/>
  <c r="N841" i="1"/>
  <c r="L841" i="1"/>
  <c r="I841" i="1"/>
  <c r="H841" i="1"/>
  <c r="G841" i="1"/>
  <c r="F841" i="1"/>
  <c r="E841" i="1"/>
  <c r="D841" i="1"/>
  <c r="B841" i="1"/>
  <c r="A841" i="1"/>
  <c r="L840" i="1"/>
  <c r="I840" i="1"/>
  <c r="H840" i="1"/>
  <c r="G840" i="1"/>
  <c r="F840" i="1"/>
  <c r="E840" i="1"/>
  <c r="D840" i="1"/>
  <c r="A840" i="1"/>
  <c r="N840" i="1" s="1"/>
  <c r="Q839" i="1"/>
  <c r="N839" i="1"/>
  <c r="M839" i="1"/>
  <c r="P839" i="1" s="1"/>
  <c r="R839" i="1" s="1"/>
  <c r="L839" i="1"/>
  <c r="I839" i="1"/>
  <c r="H839" i="1"/>
  <c r="G839" i="1"/>
  <c r="F839" i="1"/>
  <c r="E839" i="1"/>
  <c r="D839" i="1"/>
  <c r="C839" i="1"/>
  <c r="B839" i="1"/>
  <c r="A839" i="1"/>
  <c r="L838" i="1"/>
  <c r="I838" i="1"/>
  <c r="H838" i="1"/>
  <c r="G838" i="1"/>
  <c r="F838" i="1"/>
  <c r="E838" i="1"/>
  <c r="D838" i="1"/>
  <c r="A838" i="1"/>
  <c r="N838" i="1" s="1"/>
  <c r="L837" i="1"/>
  <c r="I837" i="1"/>
  <c r="H837" i="1"/>
  <c r="G837" i="1"/>
  <c r="F837" i="1"/>
  <c r="E837" i="1"/>
  <c r="D837" i="1"/>
  <c r="A837" i="1"/>
  <c r="Q837" i="1" s="1"/>
  <c r="M836" i="1"/>
  <c r="L836" i="1"/>
  <c r="I836" i="1"/>
  <c r="H836" i="1"/>
  <c r="G836" i="1"/>
  <c r="F836" i="1"/>
  <c r="E836" i="1"/>
  <c r="D836" i="1"/>
  <c r="C836" i="1"/>
  <c r="A836" i="1"/>
  <c r="Q835" i="1"/>
  <c r="N835" i="1"/>
  <c r="M835" i="1"/>
  <c r="L835" i="1"/>
  <c r="I835" i="1"/>
  <c r="H835" i="1"/>
  <c r="G835" i="1"/>
  <c r="F835" i="1"/>
  <c r="E835" i="1"/>
  <c r="D835" i="1"/>
  <c r="C835" i="1"/>
  <c r="B835" i="1"/>
  <c r="A835" i="1"/>
  <c r="L834" i="1"/>
  <c r="I834" i="1"/>
  <c r="H834" i="1"/>
  <c r="G834" i="1"/>
  <c r="F834" i="1"/>
  <c r="E834" i="1"/>
  <c r="D834" i="1"/>
  <c r="B834" i="1"/>
  <c r="A834" i="1"/>
  <c r="N834" i="1" s="1"/>
  <c r="Q833" i="1"/>
  <c r="N833" i="1"/>
  <c r="L833" i="1"/>
  <c r="I833" i="1"/>
  <c r="H833" i="1"/>
  <c r="G833" i="1"/>
  <c r="F833" i="1"/>
  <c r="E833" i="1"/>
  <c r="D833" i="1"/>
  <c r="B833" i="1"/>
  <c r="A833" i="1"/>
  <c r="N832" i="1"/>
  <c r="L832" i="1"/>
  <c r="I832" i="1"/>
  <c r="H832" i="1"/>
  <c r="G832" i="1"/>
  <c r="F832" i="1"/>
  <c r="E832" i="1"/>
  <c r="D832" i="1"/>
  <c r="A832" i="1"/>
  <c r="Q831" i="1"/>
  <c r="N831" i="1"/>
  <c r="M831" i="1"/>
  <c r="P831" i="1" s="1"/>
  <c r="R831" i="1" s="1"/>
  <c r="L831" i="1"/>
  <c r="I831" i="1"/>
  <c r="H831" i="1"/>
  <c r="G831" i="1"/>
  <c r="F831" i="1"/>
  <c r="E831" i="1"/>
  <c r="D831" i="1"/>
  <c r="C831" i="1"/>
  <c r="B831" i="1"/>
  <c r="A831" i="1"/>
  <c r="M830" i="1"/>
  <c r="P830" i="1" s="1"/>
  <c r="L830" i="1"/>
  <c r="I830" i="1"/>
  <c r="H830" i="1"/>
  <c r="G830" i="1"/>
  <c r="F830" i="1"/>
  <c r="E830" i="1"/>
  <c r="D830" i="1"/>
  <c r="C830" i="1"/>
  <c r="A830" i="1"/>
  <c r="N830" i="1" s="1"/>
  <c r="L829" i="1"/>
  <c r="I829" i="1"/>
  <c r="H829" i="1"/>
  <c r="G829" i="1"/>
  <c r="F829" i="1"/>
  <c r="E829" i="1"/>
  <c r="D829" i="1"/>
  <c r="A829" i="1"/>
  <c r="P828" i="1"/>
  <c r="N828" i="1"/>
  <c r="M828" i="1"/>
  <c r="L828" i="1"/>
  <c r="I828" i="1"/>
  <c r="H828" i="1"/>
  <c r="G828" i="1"/>
  <c r="F828" i="1"/>
  <c r="E828" i="1"/>
  <c r="D828" i="1"/>
  <c r="C828" i="1"/>
  <c r="A828" i="1"/>
  <c r="Q827" i="1"/>
  <c r="N827" i="1"/>
  <c r="M827" i="1"/>
  <c r="L827" i="1"/>
  <c r="I827" i="1"/>
  <c r="H827" i="1"/>
  <c r="G827" i="1"/>
  <c r="F827" i="1"/>
  <c r="E827" i="1"/>
  <c r="D827" i="1"/>
  <c r="C827" i="1"/>
  <c r="B827" i="1"/>
  <c r="A827" i="1"/>
  <c r="P826" i="1"/>
  <c r="M826" i="1"/>
  <c r="L826" i="1"/>
  <c r="I826" i="1"/>
  <c r="H826" i="1"/>
  <c r="G826" i="1"/>
  <c r="F826" i="1"/>
  <c r="E826" i="1"/>
  <c r="D826" i="1"/>
  <c r="C826" i="1"/>
  <c r="B826" i="1"/>
  <c r="A826" i="1"/>
  <c r="N826" i="1" s="1"/>
  <c r="Q825" i="1"/>
  <c r="N825" i="1"/>
  <c r="L825" i="1"/>
  <c r="I825" i="1"/>
  <c r="H825" i="1"/>
  <c r="G825" i="1"/>
  <c r="F825" i="1"/>
  <c r="E825" i="1"/>
  <c r="D825" i="1"/>
  <c r="B825" i="1"/>
  <c r="A825" i="1"/>
  <c r="L824" i="1"/>
  <c r="I824" i="1"/>
  <c r="H824" i="1"/>
  <c r="G824" i="1"/>
  <c r="F824" i="1"/>
  <c r="E824" i="1"/>
  <c r="D824" i="1"/>
  <c r="A824" i="1"/>
  <c r="N824" i="1" s="1"/>
  <c r="Q823" i="1"/>
  <c r="N823" i="1"/>
  <c r="M823" i="1"/>
  <c r="P823" i="1" s="1"/>
  <c r="R823" i="1" s="1"/>
  <c r="L823" i="1"/>
  <c r="I823" i="1"/>
  <c r="H823" i="1"/>
  <c r="G823" i="1"/>
  <c r="F823" i="1"/>
  <c r="E823" i="1"/>
  <c r="D823" i="1"/>
  <c r="C823" i="1"/>
  <c r="B823" i="1"/>
  <c r="A823" i="1"/>
  <c r="L822" i="1"/>
  <c r="I822" i="1"/>
  <c r="H822" i="1"/>
  <c r="G822" i="1"/>
  <c r="F822" i="1"/>
  <c r="E822" i="1"/>
  <c r="D822" i="1"/>
  <c r="A822" i="1"/>
  <c r="N822" i="1" s="1"/>
  <c r="L821" i="1"/>
  <c r="I821" i="1"/>
  <c r="H821" i="1"/>
  <c r="G821" i="1"/>
  <c r="F821" i="1"/>
  <c r="E821" i="1"/>
  <c r="D821" i="1"/>
  <c r="A821" i="1"/>
  <c r="Q821" i="1" s="1"/>
  <c r="M820" i="1"/>
  <c r="L820" i="1"/>
  <c r="I820" i="1"/>
  <c r="H820" i="1"/>
  <c r="G820" i="1"/>
  <c r="F820" i="1"/>
  <c r="E820" i="1"/>
  <c r="D820" i="1"/>
  <c r="C820" i="1"/>
  <c r="A820" i="1"/>
  <c r="Q819" i="1"/>
  <c r="N819" i="1"/>
  <c r="M819" i="1"/>
  <c r="L819" i="1"/>
  <c r="I819" i="1"/>
  <c r="H819" i="1"/>
  <c r="G819" i="1"/>
  <c r="F819" i="1"/>
  <c r="E819" i="1"/>
  <c r="D819" i="1"/>
  <c r="C819" i="1"/>
  <c r="B819" i="1"/>
  <c r="A819" i="1"/>
  <c r="L818" i="1"/>
  <c r="I818" i="1"/>
  <c r="H818" i="1"/>
  <c r="G818" i="1"/>
  <c r="F818" i="1"/>
  <c r="E818" i="1"/>
  <c r="D818" i="1"/>
  <c r="B818" i="1"/>
  <c r="A818" i="1"/>
  <c r="N818" i="1" s="1"/>
  <c r="Q817" i="1"/>
  <c r="N817" i="1"/>
  <c r="L817" i="1"/>
  <c r="I817" i="1"/>
  <c r="H817" i="1"/>
  <c r="G817" i="1"/>
  <c r="F817" i="1"/>
  <c r="E817" i="1"/>
  <c r="D817" i="1"/>
  <c r="B817" i="1"/>
  <c r="A817" i="1"/>
  <c r="N816" i="1"/>
  <c r="L816" i="1"/>
  <c r="I816" i="1"/>
  <c r="H816" i="1"/>
  <c r="G816" i="1"/>
  <c r="F816" i="1"/>
  <c r="E816" i="1"/>
  <c r="D816" i="1"/>
  <c r="A816" i="1"/>
  <c r="Q815" i="1"/>
  <c r="N815" i="1"/>
  <c r="M815" i="1"/>
  <c r="P815" i="1" s="1"/>
  <c r="R815" i="1" s="1"/>
  <c r="L815" i="1"/>
  <c r="I815" i="1"/>
  <c r="H815" i="1"/>
  <c r="G815" i="1"/>
  <c r="F815" i="1"/>
  <c r="E815" i="1"/>
  <c r="D815" i="1"/>
  <c r="C815" i="1"/>
  <c r="B815" i="1"/>
  <c r="A815" i="1"/>
  <c r="M814" i="1"/>
  <c r="P814" i="1" s="1"/>
  <c r="L814" i="1"/>
  <c r="I814" i="1"/>
  <c r="H814" i="1"/>
  <c r="G814" i="1"/>
  <c r="F814" i="1"/>
  <c r="E814" i="1"/>
  <c r="D814" i="1"/>
  <c r="C814" i="1"/>
  <c r="A814" i="1"/>
  <c r="N814" i="1" s="1"/>
  <c r="L813" i="1"/>
  <c r="I813" i="1"/>
  <c r="H813" i="1"/>
  <c r="G813" i="1"/>
  <c r="F813" i="1"/>
  <c r="E813" i="1"/>
  <c r="D813" i="1"/>
  <c r="A813" i="1"/>
  <c r="P812" i="1"/>
  <c r="N812" i="1"/>
  <c r="M812" i="1"/>
  <c r="L812" i="1"/>
  <c r="I812" i="1"/>
  <c r="H812" i="1"/>
  <c r="G812" i="1"/>
  <c r="F812" i="1"/>
  <c r="E812" i="1"/>
  <c r="D812" i="1"/>
  <c r="C812" i="1"/>
  <c r="A812" i="1"/>
  <c r="Q811" i="1"/>
  <c r="N811" i="1"/>
  <c r="M811" i="1"/>
  <c r="L811" i="1"/>
  <c r="I811" i="1"/>
  <c r="H811" i="1"/>
  <c r="G811" i="1"/>
  <c r="F811" i="1"/>
  <c r="E811" i="1"/>
  <c r="D811" i="1"/>
  <c r="C811" i="1"/>
  <c r="B811" i="1"/>
  <c r="A811" i="1"/>
  <c r="P810" i="1"/>
  <c r="M810" i="1"/>
  <c r="L810" i="1"/>
  <c r="I810" i="1"/>
  <c r="H810" i="1"/>
  <c r="G810" i="1"/>
  <c r="F810" i="1"/>
  <c r="E810" i="1"/>
  <c r="D810" i="1"/>
  <c r="C810" i="1"/>
  <c r="B810" i="1"/>
  <c r="A810" i="1"/>
  <c r="N810" i="1" s="1"/>
  <c r="Q809" i="1"/>
  <c r="N809" i="1"/>
  <c r="L809" i="1"/>
  <c r="I809" i="1"/>
  <c r="H809" i="1"/>
  <c r="G809" i="1"/>
  <c r="F809" i="1"/>
  <c r="E809" i="1"/>
  <c r="D809" i="1"/>
  <c r="B809" i="1"/>
  <c r="A809" i="1"/>
  <c r="L808" i="1"/>
  <c r="I808" i="1"/>
  <c r="H808" i="1"/>
  <c r="G808" i="1"/>
  <c r="F808" i="1"/>
  <c r="E808" i="1"/>
  <c r="D808" i="1"/>
  <c r="A808" i="1"/>
  <c r="N808" i="1" s="1"/>
  <c r="Q807" i="1"/>
  <c r="N807" i="1"/>
  <c r="M807" i="1"/>
  <c r="P807" i="1" s="1"/>
  <c r="R807" i="1" s="1"/>
  <c r="L807" i="1"/>
  <c r="I807" i="1"/>
  <c r="H807" i="1"/>
  <c r="G807" i="1"/>
  <c r="F807" i="1"/>
  <c r="E807" i="1"/>
  <c r="D807" i="1"/>
  <c r="C807" i="1"/>
  <c r="B807" i="1"/>
  <c r="A807" i="1"/>
  <c r="L806" i="1"/>
  <c r="I806" i="1"/>
  <c r="H806" i="1"/>
  <c r="G806" i="1"/>
  <c r="F806" i="1"/>
  <c r="E806" i="1"/>
  <c r="D806" i="1"/>
  <c r="A806" i="1"/>
  <c r="N806" i="1" s="1"/>
  <c r="L805" i="1"/>
  <c r="I805" i="1"/>
  <c r="H805" i="1"/>
  <c r="G805" i="1"/>
  <c r="F805" i="1"/>
  <c r="E805" i="1"/>
  <c r="D805" i="1"/>
  <c r="A805" i="1"/>
  <c r="Q805" i="1" s="1"/>
  <c r="M804" i="1"/>
  <c r="L804" i="1"/>
  <c r="I804" i="1"/>
  <c r="H804" i="1"/>
  <c r="G804" i="1"/>
  <c r="F804" i="1"/>
  <c r="E804" i="1"/>
  <c r="D804" i="1"/>
  <c r="C804" i="1"/>
  <c r="A804" i="1"/>
  <c r="Q803" i="1"/>
  <c r="N803" i="1"/>
  <c r="M803" i="1"/>
  <c r="L803" i="1"/>
  <c r="I803" i="1"/>
  <c r="H803" i="1"/>
  <c r="G803" i="1"/>
  <c r="F803" i="1"/>
  <c r="E803" i="1"/>
  <c r="D803" i="1"/>
  <c r="C803" i="1"/>
  <c r="B803" i="1"/>
  <c r="A803" i="1"/>
  <c r="L802" i="1"/>
  <c r="I802" i="1"/>
  <c r="H802" i="1"/>
  <c r="G802" i="1"/>
  <c r="F802" i="1"/>
  <c r="E802" i="1"/>
  <c r="D802" i="1"/>
  <c r="B802" i="1"/>
  <c r="A802" i="1"/>
  <c r="N802" i="1" s="1"/>
  <c r="Q801" i="1"/>
  <c r="N801" i="1"/>
  <c r="L801" i="1"/>
  <c r="I801" i="1"/>
  <c r="H801" i="1"/>
  <c r="G801" i="1"/>
  <c r="F801" i="1"/>
  <c r="E801" i="1"/>
  <c r="D801" i="1"/>
  <c r="B801" i="1"/>
  <c r="A801" i="1"/>
  <c r="N800" i="1"/>
  <c r="L800" i="1"/>
  <c r="I800" i="1"/>
  <c r="H800" i="1"/>
  <c r="G800" i="1"/>
  <c r="F800" i="1"/>
  <c r="E800" i="1"/>
  <c r="D800" i="1"/>
  <c r="A800" i="1"/>
  <c r="Q799" i="1"/>
  <c r="N799" i="1"/>
  <c r="M799" i="1"/>
  <c r="P799" i="1" s="1"/>
  <c r="R799" i="1" s="1"/>
  <c r="L799" i="1"/>
  <c r="I799" i="1"/>
  <c r="H799" i="1"/>
  <c r="G799" i="1"/>
  <c r="F799" i="1"/>
  <c r="E799" i="1"/>
  <c r="D799" i="1"/>
  <c r="C799" i="1"/>
  <c r="B799" i="1"/>
  <c r="A799" i="1"/>
  <c r="M798" i="1"/>
  <c r="P798" i="1" s="1"/>
  <c r="L798" i="1"/>
  <c r="I798" i="1"/>
  <c r="H798" i="1"/>
  <c r="G798" i="1"/>
  <c r="F798" i="1"/>
  <c r="E798" i="1"/>
  <c r="D798" i="1"/>
  <c r="C798" i="1"/>
  <c r="A798" i="1"/>
  <c r="N798" i="1" s="1"/>
  <c r="L797" i="1"/>
  <c r="I797" i="1"/>
  <c r="H797" i="1"/>
  <c r="G797" i="1"/>
  <c r="F797" i="1"/>
  <c r="E797" i="1"/>
  <c r="D797" i="1"/>
  <c r="A797" i="1"/>
  <c r="P796" i="1"/>
  <c r="N796" i="1"/>
  <c r="M796" i="1"/>
  <c r="L796" i="1"/>
  <c r="I796" i="1"/>
  <c r="H796" i="1"/>
  <c r="G796" i="1"/>
  <c r="F796" i="1"/>
  <c r="E796" i="1"/>
  <c r="D796" i="1"/>
  <c r="C796" i="1"/>
  <c r="A796" i="1"/>
  <c r="Q795" i="1"/>
  <c r="N795" i="1"/>
  <c r="M795" i="1"/>
  <c r="L795" i="1"/>
  <c r="I795" i="1"/>
  <c r="H795" i="1"/>
  <c r="G795" i="1"/>
  <c r="F795" i="1"/>
  <c r="E795" i="1"/>
  <c r="D795" i="1"/>
  <c r="C795" i="1"/>
  <c r="B795" i="1"/>
  <c r="A795" i="1"/>
  <c r="P794" i="1"/>
  <c r="M794" i="1"/>
  <c r="L794" i="1"/>
  <c r="I794" i="1"/>
  <c r="H794" i="1"/>
  <c r="G794" i="1"/>
  <c r="F794" i="1"/>
  <c r="E794" i="1"/>
  <c r="D794" i="1"/>
  <c r="C794" i="1"/>
  <c r="B794" i="1"/>
  <c r="A794" i="1"/>
  <c r="N794" i="1" s="1"/>
  <c r="Q793" i="1"/>
  <c r="N793" i="1"/>
  <c r="L793" i="1"/>
  <c r="I793" i="1"/>
  <c r="H793" i="1"/>
  <c r="G793" i="1"/>
  <c r="F793" i="1"/>
  <c r="E793" i="1"/>
  <c r="D793" i="1"/>
  <c r="B793" i="1"/>
  <c r="A793" i="1"/>
  <c r="L792" i="1"/>
  <c r="I792" i="1"/>
  <c r="H792" i="1"/>
  <c r="G792" i="1"/>
  <c r="F792" i="1"/>
  <c r="E792" i="1"/>
  <c r="D792" i="1"/>
  <c r="A792" i="1"/>
  <c r="N792" i="1" s="1"/>
  <c r="Q791" i="1"/>
  <c r="N791" i="1"/>
  <c r="M791" i="1"/>
  <c r="P791" i="1" s="1"/>
  <c r="R791" i="1" s="1"/>
  <c r="L791" i="1"/>
  <c r="I791" i="1"/>
  <c r="H791" i="1"/>
  <c r="G791" i="1"/>
  <c r="F791" i="1"/>
  <c r="E791" i="1"/>
  <c r="D791" i="1"/>
  <c r="C791" i="1"/>
  <c r="B791" i="1"/>
  <c r="A791" i="1"/>
  <c r="L790" i="1"/>
  <c r="I790" i="1"/>
  <c r="H790" i="1"/>
  <c r="G790" i="1"/>
  <c r="F790" i="1"/>
  <c r="E790" i="1"/>
  <c r="D790" i="1"/>
  <c r="A790" i="1"/>
  <c r="N790" i="1" s="1"/>
  <c r="L789" i="1"/>
  <c r="I789" i="1"/>
  <c r="H789" i="1"/>
  <c r="G789" i="1"/>
  <c r="F789" i="1"/>
  <c r="E789" i="1"/>
  <c r="D789" i="1"/>
  <c r="A789" i="1"/>
  <c r="Q789" i="1" s="1"/>
  <c r="M788" i="1"/>
  <c r="L788" i="1"/>
  <c r="I788" i="1"/>
  <c r="H788" i="1"/>
  <c r="G788" i="1"/>
  <c r="F788" i="1"/>
  <c r="E788" i="1"/>
  <c r="D788" i="1"/>
  <c r="C788" i="1"/>
  <c r="A788" i="1"/>
  <c r="Q787" i="1"/>
  <c r="N787" i="1"/>
  <c r="M787" i="1"/>
  <c r="L787" i="1"/>
  <c r="I787" i="1"/>
  <c r="H787" i="1"/>
  <c r="G787" i="1"/>
  <c r="F787" i="1"/>
  <c r="E787" i="1"/>
  <c r="D787" i="1"/>
  <c r="C787" i="1"/>
  <c r="B787" i="1"/>
  <c r="A787" i="1"/>
  <c r="L786" i="1"/>
  <c r="I786" i="1"/>
  <c r="H786" i="1"/>
  <c r="G786" i="1"/>
  <c r="F786" i="1"/>
  <c r="E786" i="1"/>
  <c r="D786" i="1"/>
  <c r="B786" i="1"/>
  <c r="A786" i="1"/>
  <c r="N786" i="1" s="1"/>
  <c r="Q785" i="1"/>
  <c r="N785" i="1"/>
  <c r="L785" i="1"/>
  <c r="I785" i="1"/>
  <c r="H785" i="1"/>
  <c r="G785" i="1"/>
  <c r="F785" i="1"/>
  <c r="E785" i="1"/>
  <c r="D785" i="1"/>
  <c r="B785" i="1"/>
  <c r="A785" i="1"/>
  <c r="N784" i="1"/>
  <c r="L784" i="1"/>
  <c r="I784" i="1"/>
  <c r="H784" i="1"/>
  <c r="G784" i="1"/>
  <c r="F784" i="1"/>
  <c r="E784" i="1"/>
  <c r="D784" i="1"/>
  <c r="A784" i="1"/>
  <c r="Q783" i="1"/>
  <c r="N783" i="1"/>
  <c r="M783" i="1"/>
  <c r="P783" i="1" s="1"/>
  <c r="R783" i="1" s="1"/>
  <c r="L783" i="1"/>
  <c r="I783" i="1"/>
  <c r="H783" i="1"/>
  <c r="G783" i="1"/>
  <c r="F783" i="1"/>
  <c r="E783" i="1"/>
  <c r="D783" i="1"/>
  <c r="C783" i="1"/>
  <c r="B783" i="1"/>
  <c r="A783" i="1"/>
  <c r="M782" i="1"/>
  <c r="P782" i="1" s="1"/>
  <c r="L782" i="1"/>
  <c r="I782" i="1"/>
  <c r="H782" i="1"/>
  <c r="G782" i="1"/>
  <c r="F782" i="1"/>
  <c r="E782" i="1"/>
  <c r="D782" i="1"/>
  <c r="C782" i="1"/>
  <c r="A782" i="1"/>
  <c r="N782" i="1" s="1"/>
  <c r="L781" i="1"/>
  <c r="I781" i="1"/>
  <c r="H781" i="1"/>
  <c r="G781" i="1"/>
  <c r="F781" i="1"/>
  <c r="E781" i="1"/>
  <c r="D781" i="1"/>
  <c r="A781" i="1"/>
  <c r="P780" i="1"/>
  <c r="N780" i="1"/>
  <c r="M780" i="1"/>
  <c r="L780" i="1"/>
  <c r="I780" i="1"/>
  <c r="H780" i="1"/>
  <c r="G780" i="1"/>
  <c r="F780" i="1"/>
  <c r="E780" i="1"/>
  <c r="D780" i="1"/>
  <c r="C780" i="1"/>
  <c r="A780" i="1"/>
  <c r="Q779" i="1"/>
  <c r="N779" i="1"/>
  <c r="M779" i="1"/>
  <c r="L779" i="1"/>
  <c r="I779" i="1"/>
  <c r="H779" i="1"/>
  <c r="G779" i="1"/>
  <c r="F779" i="1"/>
  <c r="E779" i="1"/>
  <c r="D779" i="1"/>
  <c r="C779" i="1"/>
  <c r="B779" i="1"/>
  <c r="A779" i="1"/>
  <c r="P778" i="1"/>
  <c r="M778" i="1"/>
  <c r="L778" i="1"/>
  <c r="I778" i="1"/>
  <c r="H778" i="1"/>
  <c r="G778" i="1"/>
  <c r="F778" i="1"/>
  <c r="E778" i="1"/>
  <c r="D778" i="1"/>
  <c r="C778" i="1"/>
  <c r="B778" i="1"/>
  <c r="A778" i="1"/>
  <c r="N778" i="1" s="1"/>
  <c r="Q777" i="1"/>
  <c r="N777" i="1"/>
  <c r="L777" i="1"/>
  <c r="I777" i="1"/>
  <c r="H777" i="1"/>
  <c r="G777" i="1"/>
  <c r="F777" i="1"/>
  <c r="E777" i="1"/>
  <c r="D777" i="1"/>
  <c r="B777" i="1"/>
  <c r="A777" i="1"/>
  <c r="L776" i="1"/>
  <c r="I776" i="1"/>
  <c r="H776" i="1"/>
  <c r="G776" i="1"/>
  <c r="F776" i="1"/>
  <c r="E776" i="1"/>
  <c r="D776" i="1"/>
  <c r="A776" i="1"/>
  <c r="N776" i="1" s="1"/>
  <c r="Q775" i="1"/>
  <c r="N775" i="1"/>
  <c r="M775" i="1"/>
  <c r="P775" i="1" s="1"/>
  <c r="R775" i="1" s="1"/>
  <c r="L775" i="1"/>
  <c r="I775" i="1"/>
  <c r="H775" i="1"/>
  <c r="G775" i="1"/>
  <c r="F775" i="1"/>
  <c r="E775" i="1"/>
  <c r="D775" i="1"/>
  <c r="C775" i="1"/>
  <c r="B775" i="1"/>
  <c r="A775" i="1"/>
  <c r="L774" i="1"/>
  <c r="I774" i="1"/>
  <c r="H774" i="1"/>
  <c r="G774" i="1"/>
  <c r="F774" i="1"/>
  <c r="E774" i="1"/>
  <c r="D774" i="1"/>
  <c r="A774" i="1"/>
  <c r="N774" i="1" s="1"/>
  <c r="L773" i="1"/>
  <c r="I773" i="1"/>
  <c r="H773" i="1"/>
  <c r="G773" i="1"/>
  <c r="F773" i="1"/>
  <c r="E773" i="1"/>
  <c r="D773" i="1"/>
  <c r="A773" i="1"/>
  <c r="Q773" i="1" s="1"/>
  <c r="M772" i="1"/>
  <c r="L772" i="1"/>
  <c r="I772" i="1"/>
  <c r="H772" i="1"/>
  <c r="G772" i="1"/>
  <c r="F772" i="1"/>
  <c r="E772" i="1"/>
  <c r="D772" i="1"/>
  <c r="C772" i="1"/>
  <c r="A772" i="1"/>
  <c r="Q771" i="1"/>
  <c r="N771" i="1"/>
  <c r="M771" i="1"/>
  <c r="L771" i="1"/>
  <c r="I771" i="1"/>
  <c r="H771" i="1"/>
  <c r="G771" i="1"/>
  <c r="F771" i="1"/>
  <c r="E771" i="1"/>
  <c r="D771" i="1"/>
  <c r="C771" i="1"/>
  <c r="B771" i="1"/>
  <c r="A771" i="1"/>
  <c r="L770" i="1"/>
  <c r="I770" i="1"/>
  <c r="H770" i="1"/>
  <c r="G770" i="1"/>
  <c r="F770" i="1"/>
  <c r="E770" i="1"/>
  <c r="D770" i="1"/>
  <c r="B770" i="1"/>
  <c r="A770" i="1"/>
  <c r="N770" i="1" s="1"/>
  <c r="Q769" i="1"/>
  <c r="N769" i="1"/>
  <c r="L769" i="1"/>
  <c r="I769" i="1"/>
  <c r="H769" i="1"/>
  <c r="G769" i="1"/>
  <c r="F769" i="1"/>
  <c r="E769" i="1"/>
  <c r="D769" i="1"/>
  <c r="B769" i="1"/>
  <c r="A769" i="1"/>
  <c r="N768" i="1"/>
  <c r="L768" i="1"/>
  <c r="I768" i="1"/>
  <c r="H768" i="1"/>
  <c r="G768" i="1"/>
  <c r="F768" i="1"/>
  <c r="E768" i="1"/>
  <c r="D768" i="1"/>
  <c r="A768" i="1"/>
  <c r="Q767" i="1"/>
  <c r="N767" i="1"/>
  <c r="M767" i="1"/>
  <c r="P767" i="1" s="1"/>
  <c r="R767" i="1" s="1"/>
  <c r="L767" i="1"/>
  <c r="I767" i="1"/>
  <c r="H767" i="1"/>
  <c r="G767" i="1"/>
  <c r="F767" i="1"/>
  <c r="E767" i="1"/>
  <c r="D767" i="1"/>
  <c r="C767" i="1"/>
  <c r="B767" i="1"/>
  <c r="A767" i="1"/>
  <c r="M766" i="1"/>
  <c r="P766" i="1" s="1"/>
  <c r="L766" i="1"/>
  <c r="I766" i="1"/>
  <c r="H766" i="1"/>
  <c r="G766" i="1"/>
  <c r="F766" i="1"/>
  <c r="E766" i="1"/>
  <c r="D766" i="1"/>
  <c r="C766" i="1"/>
  <c r="A766" i="1"/>
  <c r="N766" i="1" s="1"/>
  <c r="L765" i="1"/>
  <c r="I765" i="1"/>
  <c r="H765" i="1"/>
  <c r="G765" i="1"/>
  <c r="F765" i="1"/>
  <c r="E765" i="1"/>
  <c r="D765" i="1"/>
  <c r="A765" i="1"/>
  <c r="P764" i="1"/>
  <c r="N764" i="1"/>
  <c r="M764" i="1"/>
  <c r="L764" i="1"/>
  <c r="I764" i="1"/>
  <c r="H764" i="1"/>
  <c r="G764" i="1"/>
  <c r="F764" i="1"/>
  <c r="E764" i="1"/>
  <c r="D764" i="1"/>
  <c r="C764" i="1"/>
  <c r="A764" i="1"/>
  <c r="Q763" i="1"/>
  <c r="N763" i="1"/>
  <c r="M763" i="1"/>
  <c r="L763" i="1"/>
  <c r="I763" i="1"/>
  <c r="H763" i="1"/>
  <c r="G763" i="1"/>
  <c r="F763" i="1"/>
  <c r="E763" i="1"/>
  <c r="D763" i="1"/>
  <c r="C763" i="1"/>
  <c r="B763" i="1"/>
  <c r="A763" i="1"/>
  <c r="P762" i="1"/>
  <c r="M762" i="1"/>
  <c r="L762" i="1"/>
  <c r="I762" i="1"/>
  <c r="H762" i="1"/>
  <c r="G762" i="1"/>
  <c r="F762" i="1"/>
  <c r="E762" i="1"/>
  <c r="D762" i="1"/>
  <c r="C762" i="1"/>
  <c r="B762" i="1"/>
  <c r="A762" i="1"/>
  <c r="N762" i="1" s="1"/>
  <c r="Q761" i="1"/>
  <c r="N761" i="1"/>
  <c r="L761" i="1"/>
  <c r="I761" i="1"/>
  <c r="H761" i="1"/>
  <c r="G761" i="1"/>
  <c r="F761" i="1"/>
  <c r="E761" i="1"/>
  <c r="D761" i="1"/>
  <c r="B761" i="1"/>
  <c r="A761" i="1"/>
  <c r="L760" i="1"/>
  <c r="I760" i="1"/>
  <c r="H760" i="1"/>
  <c r="G760" i="1"/>
  <c r="F760" i="1"/>
  <c r="E760" i="1"/>
  <c r="D760" i="1"/>
  <c r="A760" i="1"/>
  <c r="N760" i="1" s="1"/>
  <c r="Q759" i="1"/>
  <c r="N759" i="1"/>
  <c r="M759" i="1"/>
  <c r="P759" i="1" s="1"/>
  <c r="R759" i="1" s="1"/>
  <c r="L759" i="1"/>
  <c r="I759" i="1"/>
  <c r="H759" i="1"/>
  <c r="G759" i="1"/>
  <c r="F759" i="1"/>
  <c r="E759" i="1"/>
  <c r="D759" i="1"/>
  <c r="C759" i="1"/>
  <c r="B759" i="1"/>
  <c r="A759" i="1"/>
  <c r="L758" i="1"/>
  <c r="I758" i="1"/>
  <c r="H758" i="1"/>
  <c r="G758" i="1"/>
  <c r="F758" i="1"/>
  <c r="E758" i="1"/>
  <c r="D758" i="1"/>
  <c r="A758" i="1"/>
  <c r="N758" i="1" s="1"/>
  <c r="L757" i="1"/>
  <c r="I757" i="1"/>
  <c r="H757" i="1"/>
  <c r="G757" i="1"/>
  <c r="F757" i="1"/>
  <c r="E757" i="1"/>
  <c r="D757" i="1"/>
  <c r="A757" i="1"/>
  <c r="Q757" i="1" s="1"/>
  <c r="M756" i="1"/>
  <c r="L756" i="1"/>
  <c r="I756" i="1"/>
  <c r="H756" i="1"/>
  <c r="G756" i="1"/>
  <c r="F756" i="1"/>
  <c r="E756" i="1"/>
  <c r="D756" i="1"/>
  <c r="C756" i="1"/>
  <c r="A756" i="1"/>
  <c r="Q755" i="1"/>
  <c r="N755" i="1"/>
  <c r="M755" i="1"/>
  <c r="L755" i="1"/>
  <c r="I755" i="1"/>
  <c r="H755" i="1"/>
  <c r="G755" i="1"/>
  <c r="F755" i="1"/>
  <c r="E755" i="1"/>
  <c r="D755" i="1"/>
  <c r="C755" i="1"/>
  <c r="B755" i="1"/>
  <c r="A755" i="1"/>
  <c r="L754" i="1"/>
  <c r="I754" i="1"/>
  <c r="H754" i="1"/>
  <c r="G754" i="1"/>
  <c r="F754" i="1"/>
  <c r="E754" i="1"/>
  <c r="D754" i="1"/>
  <c r="B754" i="1"/>
  <c r="A754" i="1"/>
  <c r="N754" i="1" s="1"/>
  <c r="Q753" i="1"/>
  <c r="N753" i="1"/>
  <c r="L753" i="1"/>
  <c r="I753" i="1"/>
  <c r="H753" i="1"/>
  <c r="G753" i="1"/>
  <c r="F753" i="1"/>
  <c r="E753" i="1"/>
  <c r="D753" i="1"/>
  <c r="B753" i="1"/>
  <c r="A753" i="1"/>
  <c r="N752" i="1"/>
  <c r="L752" i="1"/>
  <c r="I752" i="1"/>
  <c r="H752" i="1"/>
  <c r="G752" i="1"/>
  <c r="F752" i="1"/>
  <c r="E752" i="1"/>
  <c r="D752" i="1"/>
  <c r="A752" i="1"/>
  <c r="Q751" i="1"/>
  <c r="N751" i="1"/>
  <c r="M751" i="1"/>
  <c r="P751" i="1" s="1"/>
  <c r="R751" i="1" s="1"/>
  <c r="L751" i="1"/>
  <c r="I751" i="1"/>
  <c r="H751" i="1"/>
  <c r="G751" i="1"/>
  <c r="F751" i="1"/>
  <c r="E751" i="1"/>
  <c r="D751" i="1"/>
  <c r="C751" i="1"/>
  <c r="B751" i="1"/>
  <c r="A751" i="1"/>
  <c r="M750" i="1"/>
  <c r="P750" i="1" s="1"/>
  <c r="L750" i="1"/>
  <c r="I750" i="1"/>
  <c r="H750" i="1"/>
  <c r="G750" i="1"/>
  <c r="F750" i="1"/>
  <c r="E750" i="1"/>
  <c r="D750" i="1"/>
  <c r="C750" i="1"/>
  <c r="A750" i="1"/>
  <c r="N750" i="1" s="1"/>
  <c r="L749" i="1"/>
  <c r="I749" i="1"/>
  <c r="H749" i="1"/>
  <c r="G749" i="1"/>
  <c r="F749" i="1"/>
  <c r="E749" i="1"/>
  <c r="D749" i="1"/>
  <c r="A749" i="1"/>
  <c r="P748" i="1"/>
  <c r="N748" i="1"/>
  <c r="M748" i="1"/>
  <c r="L748" i="1"/>
  <c r="I748" i="1"/>
  <c r="H748" i="1"/>
  <c r="G748" i="1"/>
  <c r="F748" i="1"/>
  <c r="E748" i="1"/>
  <c r="D748" i="1"/>
  <c r="C748" i="1"/>
  <c r="A748" i="1"/>
  <c r="Q747" i="1"/>
  <c r="N747" i="1"/>
  <c r="M747" i="1"/>
  <c r="L747" i="1"/>
  <c r="I747" i="1"/>
  <c r="H747" i="1"/>
  <c r="G747" i="1"/>
  <c r="F747" i="1"/>
  <c r="E747" i="1"/>
  <c r="D747" i="1"/>
  <c r="C747" i="1"/>
  <c r="B747" i="1"/>
  <c r="A747" i="1"/>
  <c r="P746" i="1"/>
  <c r="M746" i="1"/>
  <c r="L746" i="1"/>
  <c r="I746" i="1"/>
  <c r="H746" i="1"/>
  <c r="G746" i="1"/>
  <c r="F746" i="1"/>
  <c r="E746" i="1"/>
  <c r="D746" i="1"/>
  <c r="C746" i="1"/>
  <c r="B746" i="1"/>
  <c r="A746" i="1"/>
  <c r="N746" i="1" s="1"/>
  <c r="Q745" i="1"/>
  <c r="N745" i="1"/>
  <c r="L745" i="1"/>
  <c r="I745" i="1"/>
  <c r="H745" i="1"/>
  <c r="G745" i="1"/>
  <c r="F745" i="1"/>
  <c r="E745" i="1"/>
  <c r="D745" i="1"/>
  <c r="B745" i="1"/>
  <c r="A745" i="1"/>
  <c r="L744" i="1"/>
  <c r="I744" i="1"/>
  <c r="H744" i="1"/>
  <c r="G744" i="1"/>
  <c r="F744" i="1"/>
  <c r="E744" i="1"/>
  <c r="D744" i="1"/>
  <c r="A744" i="1"/>
  <c r="N744" i="1" s="1"/>
  <c r="Q743" i="1"/>
  <c r="N743" i="1"/>
  <c r="M743" i="1"/>
  <c r="P743" i="1" s="1"/>
  <c r="R743" i="1" s="1"/>
  <c r="L743" i="1"/>
  <c r="I743" i="1"/>
  <c r="H743" i="1"/>
  <c r="G743" i="1"/>
  <c r="F743" i="1"/>
  <c r="E743" i="1"/>
  <c r="D743" i="1"/>
  <c r="C743" i="1"/>
  <c r="B743" i="1"/>
  <c r="A743" i="1"/>
  <c r="L742" i="1"/>
  <c r="I742" i="1"/>
  <c r="H742" i="1"/>
  <c r="G742" i="1"/>
  <c r="F742" i="1"/>
  <c r="E742" i="1"/>
  <c r="D742" i="1"/>
  <c r="A742" i="1"/>
  <c r="N742" i="1" s="1"/>
  <c r="L741" i="1"/>
  <c r="I741" i="1"/>
  <c r="H741" i="1"/>
  <c r="G741" i="1"/>
  <c r="F741" i="1"/>
  <c r="E741" i="1"/>
  <c r="D741" i="1"/>
  <c r="A741" i="1"/>
  <c r="Q741" i="1" s="1"/>
  <c r="M740" i="1"/>
  <c r="L740" i="1"/>
  <c r="I740" i="1"/>
  <c r="H740" i="1"/>
  <c r="G740" i="1"/>
  <c r="F740" i="1"/>
  <c r="E740" i="1"/>
  <c r="D740" i="1"/>
  <c r="C740" i="1"/>
  <c r="A740" i="1"/>
  <c r="Q739" i="1"/>
  <c r="N739" i="1"/>
  <c r="M739" i="1"/>
  <c r="L739" i="1"/>
  <c r="I739" i="1"/>
  <c r="H739" i="1"/>
  <c r="G739" i="1"/>
  <c r="F739" i="1"/>
  <c r="E739" i="1"/>
  <c r="D739" i="1"/>
  <c r="C739" i="1"/>
  <c r="B739" i="1"/>
  <c r="A739" i="1"/>
  <c r="L738" i="1"/>
  <c r="I738" i="1"/>
  <c r="H738" i="1"/>
  <c r="G738" i="1"/>
  <c r="F738" i="1"/>
  <c r="E738" i="1"/>
  <c r="D738" i="1"/>
  <c r="B738" i="1"/>
  <c r="A738" i="1"/>
  <c r="N738" i="1" s="1"/>
  <c r="Q737" i="1"/>
  <c r="N737" i="1"/>
  <c r="L737" i="1"/>
  <c r="I737" i="1"/>
  <c r="H737" i="1"/>
  <c r="G737" i="1"/>
  <c r="F737" i="1"/>
  <c r="E737" i="1"/>
  <c r="D737" i="1"/>
  <c r="B737" i="1"/>
  <c r="A737" i="1"/>
  <c r="N736" i="1"/>
  <c r="L736" i="1"/>
  <c r="I736" i="1"/>
  <c r="H736" i="1"/>
  <c r="G736" i="1"/>
  <c r="F736" i="1"/>
  <c r="E736" i="1"/>
  <c r="D736" i="1"/>
  <c r="A736" i="1"/>
  <c r="Q735" i="1"/>
  <c r="N735" i="1"/>
  <c r="M735" i="1"/>
  <c r="P735" i="1" s="1"/>
  <c r="R735" i="1" s="1"/>
  <c r="L735" i="1"/>
  <c r="I735" i="1"/>
  <c r="H735" i="1"/>
  <c r="G735" i="1"/>
  <c r="F735" i="1"/>
  <c r="E735" i="1"/>
  <c r="D735" i="1"/>
  <c r="C735" i="1"/>
  <c r="B735" i="1"/>
  <c r="A735" i="1"/>
  <c r="M734" i="1"/>
  <c r="P734" i="1" s="1"/>
  <c r="L734" i="1"/>
  <c r="I734" i="1"/>
  <c r="H734" i="1"/>
  <c r="G734" i="1"/>
  <c r="F734" i="1"/>
  <c r="E734" i="1"/>
  <c r="D734" i="1"/>
  <c r="C734" i="1"/>
  <c r="A734" i="1"/>
  <c r="N734" i="1" s="1"/>
  <c r="L733" i="1"/>
  <c r="I733" i="1"/>
  <c r="H733" i="1"/>
  <c r="G733" i="1"/>
  <c r="F733" i="1"/>
  <c r="E733" i="1"/>
  <c r="D733" i="1"/>
  <c r="A733" i="1"/>
  <c r="N732" i="1"/>
  <c r="M732" i="1"/>
  <c r="P732" i="1" s="1"/>
  <c r="L732" i="1"/>
  <c r="I732" i="1"/>
  <c r="H732" i="1"/>
  <c r="G732" i="1"/>
  <c r="F732" i="1"/>
  <c r="E732" i="1"/>
  <c r="D732" i="1"/>
  <c r="C732" i="1"/>
  <c r="A732" i="1"/>
  <c r="Q731" i="1"/>
  <c r="N731" i="1"/>
  <c r="M731" i="1"/>
  <c r="L731" i="1"/>
  <c r="I731" i="1"/>
  <c r="H731" i="1"/>
  <c r="G731" i="1"/>
  <c r="F731" i="1"/>
  <c r="E731" i="1"/>
  <c r="D731" i="1"/>
  <c r="C731" i="1"/>
  <c r="B731" i="1"/>
  <c r="A731" i="1"/>
  <c r="P730" i="1"/>
  <c r="M730" i="1"/>
  <c r="L730" i="1"/>
  <c r="I730" i="1"/>
  <c r="H730" i="1"/>
  <c r="G730" i="1"/>
  <c r="F730" i="1"/>
  <c r="E730" i="1"/>
  <c r="D730" i="1"/>
  <c r="C730" i="1"/>
  <c r="B730" i="1"/>
  <c r="A730" i="1"/>
  <c r="N730" i="1" s="1"/>
  <c r="Q729" i="1"/>
  <c r="N729" i="1"/>
  <c r="L729" i="1"/>
  <c r="I729" i="1"/>
  <c r="H729" i="1"/>
  <c r="G729" i="1"/>
  <c r="F729" i="1"/>
  <c r="E729" i="1"/>
  <c r="D729" i="1"/>
  <c r="B729" i="1"/>
  <c r="A729" i="1"/>
  <c r="N728" i="1"/>
  <c r="L728" i="1"/>
  <c r="I728" i="1"/>
  <c r="H728" i="1"/>
  <c r="G728" i="1"/>
  <c r="F728" i="1"/>
  <c r="E728" i="1"/>
  <c r="D728" i="1"/>
  <c r="A728" i="1"/>
  <c r="Q727" i="1"/>
  <c r="N727" i="1"/>
  <c r="M727" i="1"/>
  <c r="P727" i="1" s="1"/>
  <c r="R727" i="1" s="1"/>
  <c r="L727" i="1"/>
  <c r="I727" i="1"/>
  <c r="H727" i="1"/>
  <c r="G727" i="1"/>
  <c r="F727" i="1"/>
  <c r="E727" i="1"/>
  <c r="D727" i="1"/>
  <c r="C727" i="1"/>
  <c r="B727" i="1"/>
  <c r="A727" i="1"/>
  <c r="M726" i="1"/>
  <c r="P726" i="1" s="1"/>
  <c r="L726" i="1"/>
  <c r="I726" i="1"/>
  <c r="H726" i="1"/>
  <c r="G726" i="1"/>
  <c r="F726" i="1"/>
  <c r="E726" i="1"/>
  <c r="D726" i="1"/>
  <c r="C726" i="1"/>
  <c r="A726" i="1"/>
  <c r="N726" i="1" s="1"/>
  <c r="L725" i="1"/>
  <c r="I725" i="1"/>
  <c r="H725" i="1"/>
  <c r="G725" i="1"/>
  <c r="F725" i="1"/>
  <c r="E725" i="1"/>
  <c r="D725" i="1"/>
  <c r="A725" i="1"/>
  <c r="Q725" i="1" s="1"/>
  <c r="M724" i="1"/>
  <c r="L724" i="1"/>
  <c r="I724" i="1"/>
  <c r="H724" i="1"/>
  <c r="G724" i="1"/>
  <c r="F724" i="1"/>
  <c r="E724" i="1"/>
  <c r="D724" i="1"/>
  <c r="C724" i="1"/>
  <c r="A724" i="1"/>
  <c r="Q723" i="1"/>
  <c r="N723" i="1"/>
  <c r="M723" i="1"/>
  <c r="L723" i="1"/>
  <c r="I723" i="1"/>
  <c r="H723" i="1"/>
  <c r="G723" i="1"/>
  <c r="F723" i="1"/>
  <c r="E723" i="1"/>
  <c r="D723" i="1"/>
  <c r="C723" i="1"/>
  <c r="B723" i="1"/>
  <c r="A723" i="1"/>
  <c r="L722" i="1"/>
  <c r="I722" i="1"/>
  <c r="H722" i="1"/>
  <c r="G722" i="1"/>
  <c r="F722" i="1"/>
  <c r="E722" i="1"/>
  <c r="D722" i="1"/>
  <c r="B722" i="1"/>
  <c r="A722" i="1"/>
  <c r="N722" i="1" s="1"/>
  <c r="Q721" i="1"/>
  <c r="N721" i="1"/>
  <c r="L721" i="1"/>
  <c r="I721" i="1"/>
  <c r="H721" i="1"/>
  <c r="G721" i="1"/>
  <c r="F721" i="1"/>
  <c r="E721" i="1"/>
  <c r="D721" i="1"/>
  <c r="B721" i="1"/>
  <c r="A721" i="1"/>
  <c r="L720" i="1"/>
  <c r="I720" i="1"/>
  <c r="H720" i="1"/>
  <c r="G720" i="1"/>
  <c r="F720" i="1"/>
  <c r="E720" i="1"/>
  <c r="D720" i="1"/>
  <c r="A720" i="1"/>
  <c r="Q719" i="1"/>
  <c r="N719" i="1"/>
  <c r="M719" i="1"/>
  <c r="P719" i="1" s="1"/>
  <c r="R719" i="1" s="1"/>
  <c r="L719" i="1"/>
  <c r="I719" i="1"/>
  <c r="H719" i="1"/>
  <c r="G719" i="1"/>
  <c r="F719" i="1"/>
  <c r="E719" i="1"/>
  <c r="D719" i="1"/>
  <c r="C719" i="1"/>
  <c r="B719" i="1"/>
  <c r="A719" i="1"/>
  <c r="L718" i="1"/>
  <c r="I718" i="1"/>
  <c r="H718" i="1"/>
  <c r="G718" i="1"/>
  <c r="F718" i="1"/>
  <c r="E718" i="1"/>
  <c r="D718" i="1"/>
  <c r="A718" i="1"/>
  <c r="L717" i="1"/>
  <c r="I717" i="1"/>
  <c r="H717" i="1"/>
  <c r="G717" i="1"/>
  <c r="F717" i="1"/>
  <c r="E717" i="1"/>
  <c r="D717" i="1"/>
  <c r="A717" i="1"/>
  <c r="N716" i="1"/>
  <c r="M716" i="1"/>
  <c r="P716" i="1" s="1"/>
  <c r="L716" i="1"/>
  <c r="I716" i="1"/>
  <c r="H716" i="1"/>
  <c r="G716" i="1"/>
  <c r="F716" i="1"/>
  <c r="E716" i="1"/>
  <c r="D716" i="1"/>
  <c r="C716" i="1"/>
  <c r="A716" i="1"/>
  <c r="Q715" i="1"/>
  <c r="N715" i="1"/>
  <c r="M715" i="1"/>
  <c r="L715" i="1"/>
  <c r="I715" i="1"/>
  <c r="H715" i="1"/>
  <c r="G715" i="1"/>
  <c r="F715" i="1"/>
  <c r="E715" i="1"/>
  <c r="D715" i="1"/>
  <c r="C715" i="1"/>
  <c r="B715" i="1"/>
  <c r="A715" i="1"/>
  <c r="P714" i="1"/>
  <c r="M714" i="1"/>
  <c r="L714" i="1"/>
  <c r="I714" i="1"/>
  <c r="H714" i="1"/>
  <c r="G714" i="1"/>
  <c r="F714" i="1"/>
  <c r="E714" i="1"/>
  <c r="D714" i="1"/>
  <c r="C714" i="1"/>
  <c r="B714" i="1"/>
  <c r="A714" i="1"/>
  <c r="N714" i="1" s="1"/>
  <c r="Q713" i="1"/>
  <c r="N713" i="1"/>
  <c r="L713" i="1"/>
  <c r="I713" i="1"/>
  <c r="H713" i="1"/>
  <c r="G713" i="1"/>
  <c r="F713" i="1"/>
  <c r="E713" i="1"/>
  <c r="D713" i="1"/>
  <c r="B713" i="1"/>
  <c r="A713" i="1"/>
  <c r="N712" i="1"/>
  <c r="L712" i="1"/>
  <c r="I712" i="1"/>
  <c r="H712" i="1"/>
  <c r="G712" i="1"/>
  <c r="F712" i="1"/>
  <c r="E712" i="1"/>
  <c r="D712" i="1"/>
  <c r="A712" i="1"/>
  <c r="Q711" i="1"/>
  <c r="N711" i="1"/>
  <c r="M711" i="1"/>
  <c r="P711" i="1" s="1"/>
  <c r="L711" i="1"/>
  <c r="I711" i="1"/>
  <c r="H711" i="1"/>
  <c r="G711" i="1"/>
  <c r="F711" i="1"/>
  <c r="E711" i="1"/>
  <c r="D711" i="1"/>
  <c r="C711" i="1"/>
  <c r="B711" i="1"/>
  <c r="A711" i="1"/>
  <c r="M710" i="1"/>
  <c r="P710" i="1" s="1"/>
  <c r="L710" i="1"/>
  <c r="I710" i="1"/>
  <c r="H710" i="1"/>
  <c r="G710" i="1"/>
  <c r="F710" i="1"/>
  <c r="E710" i="1"/>
  <c r="D710" i="1"/>
  <c r="C710" i="1"/>
  <c r="A710" i="1"/>
  <c r="N710" i="1" s="1"/>
  <c r="L709" i="1"/>
  <c r="I709" i="1"/>
  <c r="H709" i="1"/>
  <c r="G709" i="1"/>
  <c r="F709" i="1"/>
  <c r="E709" i="1"/>
  <c r="D709" i="1"/>
  <c r="A709" i="1"/>
  <c r="Q709" i="1" s="1"/>
  <c r="M708" i="1"/>
  <c r="L708" i="1"/>
  <c r="I708" i="1"/>
  <c r="H708" i="1"/>
  <c r="G708" i="1"/>
  <c r="F708" i="1"/>
  <c r="E708" i="1"/>
  <c r="D708" i="1"/>
  <c r="C708" i="1"/>
  <c r="A708" i="1"/>
  <c r="Q707" i="1"/>
  <c r="N707" i="1"/>
  <c r="M707" i="1"/>
  <c r="L707" i="1"/>
  <c r="I707" i="1"/>
  <c r="H707" i="1"/>
  <c r="G707" i="1"/>
  <c r="F707" i="1"/>
  <c r="E707" i="1"/>
  <c r="D707" i="1"/>
  <c r="C707" i="1"/>
  <c r="B707" i="1"/>
  <c r="A707" i="1"/>
  <c r="L706" i="1"/>
  <c r="I706" i="1"/>
  <c r="H706" i="1"/>
  <c r="G706" i="1"/>
  <c r="F706" i="1"/>
  <c r="E706" i="1"/>
  <c r="D706" i="1"/>
  <c r="B706" i="1"/>
  <c r="A706" i="1"/>
  <c r="N706" i="1" s="1"/>
  <c r="Q705" i="1"/>
  <c r="N705" i="1"/>
  <c r="L705" i="1"/>
  <c r="I705" i="1"/>
  <c r="H705" i="1"/>
  <c r="G705" i="1"/>
  <c r="F705" i="1"/>
  <c r="E705" i="1"/>
  <c r="D705" i="1"/>
  <c r="B705" i="1"/>
  <c r="A705" i="1"/>
  <c r="L704" i="1"/>
  <c r="I704" i="1"/>
  <c r="H704" i="1"/>
  <c r="G704" i="1"/>
  <c r="F704" i="1"/>
  <c r="E704" i="1"/>
  <c r="D704" i="1"/>
  <c r="A704" i="1"/>
  <c r="Q703" i="1"/>
  <c r="N703" i="1"/>
  <c r="M703" i="1"/>
  <c r="P703" i="1" s="1"/>
  <c r="R703" i="1" s="1"/>
  <c r="L703" i="1"/>
  <c r="I703" i="1"/>
  <c r="H703" i="1"/>
  <c r="G703" i="1"/>
  <c r="F703" i="1"/>
  <c r="E703" i="1"/>
  <c r="D703" i="1"/>
  <c r="C703" i="1"/>
  <c r="B703" i="1"/>
  <c r="A703" i="1"/>
  <c r="L702" i="1"/>
  <c r="I702" i="1"/>
  <c r="H702" i="1"/>
  <c r="G702" i="1"/>
  <c r="F702" i="1"/>
  <c r="E702" i="1"/>
  <c r="D702" i="1"/>
  <c r="A702" i="1"/>
  <c r="L701" i="1"/>
  <c r="I701" i="1"/>
  <c r="H701" i="1"/>
  <c r="G701" i="1"/>
  <c r="F701" i="1"/>
  <c r="E701" i="1"/>
  <c r="D701" i="1"/>
  <c r="A701" i="1"/>
  <c r="N700" i="1"/>
  <c r="M700" i="1"/>
  <c r="P700" i="1" s="1"/>
  <c r="L700" i="1"/>
  <c r="I700" i="1"/>
  <c r="H700" i="1"/>
  <c r="G700" i="1"/>
  <c r="F700" i="1"/>
  <c r="E700" i="1"/>
  <c r="D700" i="1"/>
  <c r="C700" i="1"/>
  <c r="A700" i="1"/>
  <c r="Q699" i="1"/>
  <c r="N699" i="1"/>
  <c r="M699" i="1"/>
  <c r="L699" i="1"/>
  <c r="I699" i="1"/>
  <c r="H699" i="1"/>
  <c r="G699" i="1"/>
  <c r="F699" i="1"/>
  <c r="E699" i="1"/>
  <c r="D699" i="1"/>
  <c r="C699" i="1"/>
  <c r="B699" i="1"/>
  <c r="A699" i="1"/>
  <c r="P698" i="1"/>
  <c r="M698" i="1"/>
  <c r="L698" i="1"/>
  <c r="I698" i="1"/>
  <c r="H698" i="1"/>
  <c r="G698" i="1"/>
  <c r="F698" i="1"/>
  <c r="E698" i="1"/>
  <c r="D698" i="1"/>
  <c r="C698" i="1"/>
  <c r="B698" i="1"/>
  <c r="A698" i="1"/>
  <c r="N698" i="1" s="1"/>
  <c r="Q697" i="1"/>
  <c r="N697" i="1"/>
  <c r="L697" i="1"/>
  <c r="I697" i="1"/>
  <c r="H697" i="1"/>
  <c r="G697" i="1"/>
  <c r="F697" i="1"/>
  <c r="E697" i="1"/>
  <c r="D697" i="1"/>
  <c r="B697" i="1"/>
  <c r="A697" i="1"/>
  <c r="N696" i="1"/>
  <c r="L696" i="1"/>
  <c r="I696" i="1"/>
  <c r="H696" i="1"/>
  <c r="G696" i="1"/>
  <c r="F696" i="1"/>
  <c r="E696" i="1"/>
  <c r="D696" i="1"/>
  <c r="A696" i="1"/>
  <c r="Q695" i="1"/>
  <c r="N695" i="1"/>
  <c r="M695" i="1"/>
  <c r="P695" i="1" s="1"/>
  <c r="R695" i="1" s="1"/>
  <c r="L695" i="1"/>
  <c r="I695" i="1"/>
  <c r="H695" i="1"/>
  <c r="G695" i="1"/>
  <c r="F695" i="1"/>
  <c r="E695" i="1"/>
  <c r="D695" i="1"/>
  <c r="C695" i="1"/>
  <c r="B695" i="1"/>
  <c r="A695" i="1"/>
  <c r="M694" i="1"/>
  <c r="P694" i="1" s="1"/>
  <c r="L694" i="1"/>
  <c r="I694" i="1"/>
  <c r="H694" i="1"/>
  <c r="G694" i="1"/>
  <c r="F694" i="1"/>
  <c r="E694" i="1"/>
  <c r="D694" i="1"/>
  <c r="C694" i="1"/>
  <c r="A694" i="1"/>
  <c r="N694" i="1" s="1"/>
  <c r="L693" i="1"/>
  <c r="I693" i="1"/>
  <c r="H693" i="1"/>
  <c r="G693" i="1"/>
  <c r="F693" i="1"/>
  <c r="E693" i="1"/>
  <c r="D693" i="1"/>
  <c r="A693" i="1"/>
  <c r="Q693" i="1" s="1"/>
  <c r="M692" i="1"/>
  <c r="L692" i="1"/>
  <c r="I692" i="1"/>
  <c r="H692" i="1"/>
  <c r="G692" i="1"/>
  <c r="F692" i="1"/>
  <c r="E692" i="1"/>
  <c r="D692" i="1"/>
  <c r="C692" i="1"/>
  <c r="A692" i="1"/>
  <c r="Q691" i="1"/>
  <c r="N691" i="1"/>
  <c r="M691" i="1"/>
  <c r="L691" i="1"/>
  <c r="I691" i="1"/>
  <c r="H691" i="1"/>
  <c r="G691" i="1"/>
  <c r="F691" i="1"/>
  <c r="E691" i="1"/>
  <c r="D691" i="1"/>
  <c r="C691" i="1"/>
  <c r="B691" i="1"/>
  <c r="A691" i="1"/>
  <c r="L690" i="1"/>
  <c r="I690" i="1"/>
  <c r="H690" i="1"/>
  <c r="G690" i="1"/>
  <c r="F690" i="1"/>
  <c r="E690" i="1"/>
  <c r="D690" i="1"/>
  <c r="B690" i="1"/>
  <c r="A690" i="1"/>
  <c r="N690" i="1" s="1"/>
  <c r="Q689" i="1"/>
  <c r="N689" i="1"/>
  <c r="L689" i="1"/>
  <c r="I689" i="1"/>
  <c r="H689" i="1"/>
  <c r="G689" i="1"/>
  <c r="F689" i="1"/>
  <c r="E689" i="1"/>
  <c r="D689" i="1"/>
  <c r="B689" i="1"/>
  <c r="A689" i="1"/>
  <c r="L688" i="1"/>
  <c r="I688" i="1"/>
  <c r="H688" i="1"/>
  <c r="G688" i="1"/>
  <c r="F688" i="1"/>
  <c r="E688" i="1"/>
  <c r="D688" i="1"/>
  <c r="A688" i="1"/>
  <c r="Q687" i="1"/>
  <c r="N687" i="1"/>
  <c r="M687" i="1"/>
  <c r="P687" i="1" s="1"/>
  <c r="R687" i="1" s="1"/>
  <c r="L687" i="1"/>
  <c r="I687" i="1"/>
  <c r="H687" i="1"/>
  <c r="G687" i="1"/>
  <c r="F687" i="1"/>
  <c r="E687" i="1"/>
  <c r="D687" i="1"/>
  <c r="C687" i="1"/>
  <c r="B687" i="1"/>
  <c r="A687" i="1"/>
  <c r="L686" i="1"/>
  <c r="I686" i="1"/>
  <c r="H686" i="1"/>
  <c r="G686" i="1"/>
  <c r="F686" i="1"/>
  <c r="E686" i="1"/>
  <c r="D686" i="1"/>
  <c r="A686" i="1"/>
  <c r="L685" i="1"/>
  <c r="I685" i="1"/>
  <c r="H685" i="1"/>
  <c r="G685" i="1"/>
  <c r="F685" i="1"/>
  <c r="E685" i="1"/>
  <c r="D685" i="1"/>
  <c r="A685" i="1"/>
  <c r="Q684" i="1"/>
  <c r="N684" i="1"/>
  <c r="M684" i="1"/>
  <c r="P684" i="1" s="1"/>
  <c r="R684" i="1" s="1"/>
  <c r="L684" i="1"/>
  <c r="I684" i="1"/>
  <c r="H684" i="1"/>
  <c r="G684" i="1"/>
  <c r="F684" i="1"/>
  <c r="E684" i="1"/>
  <c r="D684" i="1"/>
  <c r="C684" i="1"/>
  <c r="B684" i="1"/>
  <c r="A684" i="1"/>
  <c r="L683" i="1"/>
  <c r="I683" i="1"/>
  <c r="H683" i="1"/>
  <c r="G683" i="1"/>
  <c r="F683" i="1"/>
  <c r="E683" i="1"/>
  <c r="D683" i="1"/>
  <c r="A683" i="1"/>
  <c r="L682" i="1"/>
  <c r="I682" i="1"/>
  <c r="H682" i="1"/>
  <c r="G682" i="1"/>
  <c r="F682" i="1"/>
  <c r="E682" i="1"/>
  <c r="D682" i="1"/>
  <c r="A682" i="1"/>
  <c r="N681" i="1"/>
  <c r="M681" i="1"/>
  <c r="P681" i="1" s="1"/>
  <c r="L681" i="1"/>
  <c r="I681" i="1"/>
  <c r="H681" i="1"/>
  <c r="G681" i="1"/>
  <c r="F681" i="1"/>
  <c r="E681" i="1"/>
  <c r="D681" i="1"/>
  <c r="C681" i="1"/>
  <c r="A681" i="1"/>
  <c r="Q680" i="1"/>
  <c r="N680" i="1"/>
  <c r="M680" i="1"/>
  <c r="L680" i="1"/>
  <c r="I680" i="1"/>
  <c r="H680" i="1"/>
  <c r="G680" i="1"/>
  <c r="F680" i="1"/>
  <c r="E680" i="1"/>
  <c r="D680" i="1"/>
  <c r="C680" i="1"/>
  <c r="B680" i="1"/>
  <c r="A680" i="1"/>
  <c r="M679" i="1"/>
  <c r="P679" i="1" s="1"/>
  <c r="L679" i="1"/>
  <c r="I679" i="1"/>
  <c r="H679" i="1"/>
  <c r="G679" i="1"/>
  <c r="F679" i="1"/>
  <c r="E679" i="1"/>
  <c r="D679" i="1"/>
  <c r="C679" i="1"/>
  <c r="B679" i="1"/>
  <c r="A679" i="1"/>
  <c r="N679" i="1" s="1"/>
  <c r="Q678" i="1"/>
  <c r="N678" i="1"/>
  <c r="L678" i="1"/>
  <c r="I678" i="1"/>
  <c r="H678" i="1"/>
  <c r="G678" i="1"/>
  <c r="F678" i="1"/>
  <c r="E678" i="1"/>
  <c r="D678" i="1"/>
  <c r="B678" i="1"/>
  <c r="A678" i="1"/>
  <c r="N677" i="1"/>
  <c r="L677" i="1"/>
  <c r="I677" i="1"/>
  <c r="H677" i="1"/>
  <c r="G677" i="1"/>
  <c r="F677" i="1"/>
  <c r="E677" i="1"/>
  <c r="D677" i="1"/>
  <c r="A677" i="1"/>
  <c r="Q676" i="1"/>
  <c r="R676" i="1" s="1"/>
  <c r="N676" i="1"/>
  <c r="M676" i="1"/>
  <c r="P676" i="1" s="1"/>
  <c r="L676" i="1"/>
  <c r="I676" i="1"/>
  <c r="H676" i="1"/>
  <c r="G676" i="1"/>
  <c r="F676" i="1"/>
  <c r="E676" i="1"/>
  <c r="D676" i="1"/>
  <c r="C676" i="1"/>
  <c r="B676" i="1"/>
  <c r="A676" i="1"/>
  <c r="M675" i="1"/>
  <c r="P675" i="1" s="1"/>
  <c r="L675" i="1"/>
  <c r="I675" i="1"/>
  <c r="H675" i="1"/>
  <c r="G675" i="1"/>
  <c r="F675" i="1"/>
  <c r="E675" i="1"/>
  <c r="D675" i="1"/>
  <c r="C675" i="1"/>
  <c r="A675" i="1"/>
  <c r="N675" i="1" s="1"/>
  <c r="Q674" i="1"/>
  <c r="L674" i="1"/>
  <c r="I674" i="1"/>
  <c r="H674" i="1"/>
  <c r="G674" i="1"/>
  <c r="F674" i="1"/>
  <c r="E674" i="1"/>
  <c r="D674" i="1"/>
  <c r="A674" i="1"/>
  <c r="L673" i="1"/>
  <c r="I673" i="1"/>
  <c r="H673" i="1"/>
  <c r="G673" i="1"/>
  <c r="F673" i="1"/>
  <c r="E673" i="1"/>
  <c r="D673" i="1"/>
  <c r="A673" i="1"/>
  <c r="R672" i="1"/>
  <c r="Q672" i="1"/>
  <c r="N672" i="1"/>
  <c r="M672" i="1"/>
  <c r="P672" i="1" s="1"/>
  <c r="L672" i="1"/>
  <c r="I672" i="1"/>
  <c r="H672" i="1"/>
  <c r="G672" i="1"/>
  <c r="F672" i="1"/>
  <c r="E672" i="1"/>
  <c r="D672" i="1"/>
  <c r="C672" i="1"/>
  <c r="B672" i="1"/>
  <c r="A672" i="1"/>
  <c r="L671" i="1"/>
  <c r="I671" i="1"/>
  <c r="H671" i="1"/>
  <c r="G671" i="1"/>
  <c r="F671" i="1"/>
  <c r="E671" i="1"/>
  <c r="D671" i="1"/>
  <c r="A671" i="1"/>
  <c r="N671" i="1" s="1"/>
  <c r="Q670" i="1"/>
  <c r="L670" i="1"/>
  <c r="I670" i="1"/>
  <c r="H670" i="1"/>
  <c r="G670" i="1"/>
  <c r="F670" i="1"/>
  <c r="E670" i="1"/>
  <c r="D670" i="1"/>
  <c r="A670" i="1"/>
  <c r="L669" i="1"/>
  <c r="I669" i="1"/>
  <c r="H669" i="1"/>
  <c r="G669" i="1"/>
  <c r="F669" i="1"/>
  <c r="E669" i="1"/>
  <c r="D669" i="1"/>
  <c r="A669" i="1"/>
  <c r="Q668" i="1"/>
  <c r="N668" i="1"/>
  <c r="M668" i="1"/>
  <c r="P668" i="1" s="1"/>
  <c r="R668" i="1" s="1"/>
  <c r="L668" i="1"/>
  <c r="I668" i="1"/>
  <c r="H668" i="1"/>
  <c r="G668" i="1"/>
  <c r="F668" i="1"/>
  <c r="E668" i="1"/>
  <c r="D668" i="1"/>
  <c r="C668" i="1"/>
  <c r="B668" i="1"/>
  <c r="A668" i="1"/>
  <c r="L667" i="1"/>
  <c r="I667" i="1"/>
  <c r="H667" i="1"/>
  <c r="G667" i="1"/>
  <c r="F667" i="1"/>
  <c r="E667" i="1"/>
  <c r="D667" i="1"/>
  <c r="A667" i="1"/>
  <c r="L666" i="1"/>
  <c r="I666" i="1"/>
  <c r="H666" i="1"/>
  <c r="G666" i="1"/>
  <c r="F666" i="1"/>
  <c r="E666" i="1"/>
  <c r="D666" i="1"/>
  <c r="A666" i="1"/>
  <c r="N665" i="1"/>
  <c r="M665" i="1"/>
  <c r="P665" i="1" s="1"/>
  <c r="L665" i="1"/>
  <c r="I665" i="1"/>
  <c r="H665" i="1"/>
  <c r="G665" i="1"/>
  <c r="F665" i="1"/>
  <c r="E665" i="1"/>
  <c r="D665" i="1"/>
  <c r="C665" i="1"/>
  <c r="A665" i="1"/>
  <c r="Q664" i="1"/>
  <c r="N664" i="1"/>
  <c r="M664" i="1"/>
  <c r="L664" i="1"/>
  <c r="I664" i="1"/>
  <c r="H664" i="1"/>
  <c r="G664" i="1"/>
  <c r="F664" i="1"/>
  <c r="E664" i="1"/>
  <c r="D664" i="1"/>
  <c r="C664" i="1"/>
  <c r="B664" i="1"/>
  <c r="A664" i="1"/>
  <c r="M663" i="1"/>
  <c r="P663" i="1" s="1"/>
  <c r="L663" i="1"/>
  <c r="I663" i="1"/>
  <c r="H663" i="1"/>
  <c r="G663" i="1"/>
  <c r="F663" i="1"/>
  <c r="E663" i="1"/>
  <c r="D663" i="1"/>
  <c r="C663" i="1"/>
  <c r="B663" i="1"/>
  <c r="A663" i="1"/>
  <c r="N663" i="1" s="1"/>
  <c r="Q662" i="1"/>
  <c r="N662" i="1"/>
  <c r="L662" i="1"/>
  <c r="I662" i="1"/>
  <c r="H662" i="1"/>
  <c r="G662" i="1"/>
  <c r="F662" i="1"/>
  <c r="E662" i="1"/>
  <c r="D662" i="1"/>
  <c r="B662" i="1"/>
  <c r="A662" i="1"/>
  <c r="N661" i="1"/>
  <c r="L661" i="1"/>
  <c r="I661" i="1"/>
  <c r="H661" i="1"/>
  <c r="G661" i="1"/>
  <c r="F661" i="1"/>
  <c r="E661" i="1"/>
  <c r="D661" i="1"/>
  <c r="A661" i="1"/>
  <c r="Q660" i="1"/>
  <c r="R660" i="1" s="1"/>
  <c r="N660" i="1"/>
  <c r="M660" i="1"/>
  <c r="P660" i="1" s="1"/>
  <c r="L660" i="1"/>
  <c r="I660" i="1"/>
  <c r="H660" i="1"/>
  <c r="G660" i="1"/>
  <c r="F660" i="1"/>
  <c r="E660" i="1"/>
  <c r="D660" i="1"/>
  <c r="C660" i="1"/>
  <c r="B660" i="1"/>
  <c r="A660" i="1"/>
  <c r="M659" i="1"/>
  <c r="P659" i="1" s="1"/>
  <c r="L659" i="1"/>
  <c r="I659" i="1"/>
  <c r="H659" i="1"/>
  <c r="G659" i="1"/>
  <c r="F659" i="1"/>
  <c r="E659" i="1"/>
  <c r="D659" i="1"/>
  <c r="C659" i="1"/>
  <c r="A659" i="1"/>
  <c r="N659" i="1" s="1"/>
  <c r="Q658" i="1"/>
  <c r="L658" i="1"/>
  <c r="I658" i="1"/>
  <c r="H658" i="1"/>
  <c r="G658" i="1"/>
  <c r="F658" i="1"/>
  <c r="E658" i="1"/>
  <c r="D658" i="1"/>
  <c r="A658" i="1"/>
  <c r="L657" i="1"/>
  <c r="I657" i="1"/>
  <c r="H657" i="1"/>
  <c r="G657" i="1"/>
  <c r="F657" i="1"/>
  <c r="E657" i="1"/>
  <c r="D657" i="1"/>
  <c r="A657" i="1"/>
  <c r="R656" i="1"/>
  <c r="Q656" i="1"/>
  <c r="N656" i="1"/>
  <c r="M656" i="1"/>
  <c r="P656" i="1" s="1"/>
  <c r="L656" i="1"/>
  <c r="I656" i="1"/>
  <c r="H656" i="1"/>
  <c r="G656" i="1"/>
  <c r="F656" i="1"/>
  <c r="E656" i="1"/>
  <c r="D656" i="1"/>
  <c r="C656" i="1"/>
  <c r="B656" i="1"/>
  <c r="A656" i="1"/>
  <c r="L655" i="1"/>
  <c r="I655" i="1"/>
  <c r="H655" i="1"/>
  <c r="G655" i="1"/>
  <c r="F655" i="1"/>
  <c r="E655" i="1"/>
  <c r="D655" i="1"/>
  <c r="A655" i="1"/>
  <c r="N655" i="1" s="1"/>
  <c r="Q654" i="1"/>
  <c r="L654" i="1"/>
  <c r="I654" i="1"/>
  <c r="H654" i="1"/>
  <c r="G654" i="1"/>
  <c r="F654" i="1"/>
  <c r="E654" i="1"/>
  <c r="D654" i="1"/>
  <c r="A654" i="1"/>
  <c r="L653" i="1"/>
  <c r="I653" i="1"/>
  <c r="H653" i="1"/>
  <c r="G653" i="1"/>
  <c r="F653" i="1"/>
  <c r="E653" i="1"/>
  <c r="D653" i="1"/>
  <c r="A653" i="1"/>
  <c r="Q652" i="1"/>
  <c r="N652" i="1"/>
  <c r="M652" i="1"/>
  <c r="P652" i="1" s="1"/>
  <c r="R652" i="1" s="1"/>
  <c r="L652" i="1"/>
  <c r="I652" i="1"/>
  <c r="H652" i="1"/>
  <c r="G652" i="1"/>
  <c r="F652" i="1"/>
  <c r="E652" i="1"/>
  <c r="D652" i="1"/>
  <c r="C652" i="1"/>
  <c r="B652" i="1"/>
  <c r="A652" i="1"/>
  <c r="L651" i="1"/>
  <c r="I651" i="1"/>
  <c r="H651" i="1"/>
  <c r="G651" i="1"/>
  <c r="F651" i="1"/>
  <c r="E651" i="1"/>
  <c r="D651" i="1"/>
  <c r="A651" i="1"/>
  <c r="N650" i="1"/>
  <c r="L650" i="1"/>
  <c r="I650" i="1"/>
  <c r="H650" i="1"/>
  <c r="G650" i="1"/>
  <c r="F650" i="1"/>
  <c r="E650" i="1"/>
  <c r="D650" i="1"/>
  <c r="B650" i="1"/>
  <c r="A650" i="1"/>
  <c r="N649" i="1"/>
  <c r="M649" i="1"/>
  <c r="P649" i="1" s="1"/>
  <c r="L649" i="1"/>
  <c r="I649" i="1"/>
  <c r="H649" i="1"/>
  <c r="G649" i="1"/>
  <c r="F649" i="1"/>
  <c r="E649" i="1"/>
  <c r="D649" i="1"/>
  <c r="C649" i="1"/>
  <c r="A649" i="1"/>
  <c r="Q648" i="1"/>
  <c r="N648" i="1"/>
  <c r="M648" i="1"/>
  <c r="L648" i="1"/>
  <c r="I648" i="1"/>
  <c r="H648" i="1"/>
  <c r="G648" i="1"/>
  <c r="F648" i="1"/>
  <c r="E648" i="1"/>
  <c r="D648" i="1"/>
  <c r="C648" i="1"/>
  <c r="B648" i="1"/>
  <c r="A648" i="1"/>
  <c r="M647" i="1"/>
  <c r="P647" i="1" s="1"/>
  <c r="L647" i="1"/>
  <c r="I647" i="1"/>
  <c r="H647" i="1"/>
  <c r="G647" i="1"/>
  <c r="F647" i="1"/>
  <c r="E647" i="1"/>
  <c r="D647" i="1"/>
  <c r="C647" i="1"/>
  <c r="B647" i="1"/>
  <c r="A647" i="1"/>
  <c r="N647" i="1" s="1"/>
  <c r="Q646" i="1"/>
  <c r="N646" i="1"/>
  <c r="L646" i="1"/>
  <c r="I646" i="1"/>
  <c r="H646" i="1"/>
  <c r="G646" i="1"/>
  <c r="F646" i="1"/>
  <c r="E646" i="1"/>
  <c r="D646" i="1"/>
  <c r="B646" i="1"/>
  <c r="A646" i="1"/>
  <c r="N645" i="1"/>
  <c r="L645" i="1"/>
  <c r="I645" i="1"/>
  <c r="H645" i="1"/>
  <c r="G645" i="1"/>
  <c r="F645" i="1"/>
  <c r="E645" i="1"/>
  <c r="D645" i="1"/>
  <c r="A645" i="1"/>
  <c r="R644" i="1"/>
  <c r="Q644" i="1"/>
  <c r="N644" i="1"/>
  <c r="M644" i="1"/>
  <c r="P644" i="1" s="1"/>
  <c r="L644" i="1"/>
  <c r="I644" i="1"/>
  <c r="H644" i="1"/>
  <c r="G644" i="1"/>
  <c r="F644" i="1"/>
  <c r="E644" i="1"/>
  <c r="D644" i="1"/>
  <c r="C644" i="1"/>
  <c r="B644" i="1"/>
  <c r="A644" i="1"/>
  <c r="M643" i="1"/>
  <c r="P643" i="1" s="1"/>
  <c r="L643" i="1"/>
  <c r="I643" i="1"/>
  <c r="H643" i="1"/>
  <c r="G643" i="1"/>
  <c r="F643" i="1"/>
  <c r="E643" i="1"/>
  <c r="D643" i="1"/>
  <c r="C643" i="1"/>
  <c r="A643" i="1"/>
  <c r="N643" i="1" s="1"/>
  <c r="Q642" i="1"/>
  <c r="L642" i="1"/>
  <c r="I642" i="1"/>
  <c r="H642" i="1"/>
  <c r="G642" i="1"/>
  <c r="F642" i="1"/>
  <c r="E642" i="1"/>
  <c r="D642" i="1"/>
  <c r="A642" i="1"/>
  <c r="L641" i="1"/>
  <c r="I641" i="1"/>
  <c r="H641" i="1"/>
  <c r="G641" i="1"/>
  <c r="F641" i="1"/>
  <c r="E641" i="1"/>
  <c r="D641" i="1"/>
  <c r="A641" i="1"/>
  <c r="Q640" i="1"/>
  <c r="N640" i="1"/>
  <c r="M640" i="1"/>
  <c r="P640" i="1" s="1"/>
  <c r="R640" i="1" s="1"/>
  <c r="L640" i="1"/>
  <c r="I640" i="1"/>
  <c r="H640" i="1"/>
  <c r="G640" i="1"/>
  <c r="F640" i="1"/>
  <c r="E640" i="1"/>
  <c r="D640" i="1"/>
  <c r="C640" i="1"/>
  <c r="B640" i="1"/>
  <c r="A640" i="1"/>
  <c r="L639" i="1"/>
  <c r="I639" i="1"/>
  <c r="H639" i="1"/>
  <c r="G639" i="1"/>
  <c r="F639" i="1"/>
  <c r="E639" i="1"/>
  <c r="D639" i="1"/>
  <c r="A639" i="1"/>
  <c r="Q639" i="1" s="1"/>
  <c r="L638" i="1"/>
  <c r="I638" i="1"/>
  <c r="H638" i="1"/>
  <c r="G638" i="1"/>
  <c r="F638" i="1"/>
  <c r="E638" i="1"/>
  <c r="D638" i="1"/>
  <c r="A638" i="1"/>
  <c r="L637" i="1"/>
  <c r="I637" i="1"/>
  <c r="H637" i="1"/>
  <c r="G637" i="1"/>
  <c r="F637" i="1"/>
  <c r="E637" i="1"/>
  <c r="D637" i="1"/>
  <c r="A637" i="1"/>
  <c r="M637" i="1" s="1"/>
  <c r="Q636" i="1"/>
  <c r="N636" i="1"/>
  <c r="M636" i="1"/>
  <c r="P636" i="1" s="1"/>
  <c r="R636" i="1" s="1"/>
  <c r="L636" i="1"/>
  <c r="I636" i="1"/>
  <c r="H636" i="1"/>
  <c r="G636" i="1"/>
  <c r="F636" i="1"/>
  <c r="E636" i="1"/>
  <c r="D636" i="1"/>
  <c r="C636" i="1"/>
  <c r="B636" i="1"/>
  <c r="A636" i="1"/>
  <c r="L635" i="1"/>
  <c r="I635" i="1"/>
  <c r="H635" i="1"/>
  <c r="G635" i="1"/>
  <c r="F635" i="1"/>
  <c r="E635" i="1"/>
  <c r="D635" i="1"/>
  <c r="A635" i="1"/>
  <c r="Q635" i="1" s="1"/>
  <c r="L634" i="1"/>
  <c r="I634" i="1"/>
  <c r="H634" i="1"/>
  <c r="G634" i="1"/>
  <c r="F634" i="1"/>
  <c r="E634" i="1"/>
  <c r="D634" i="1"/>
  <c r="A634" i="1"/>
  <c r="N633" i="1"/>
  <c r="M633" i="1"/>
  <c r="P633" i="1" s="1"/>
  <c r="L633" i="1"/>
  <c r="I633" i="1"/>
  <c r="H633" i="1"/>
  <c r="G633" i="1"/>
  <c r="F633" i="1"/>
  <c r="E633" i="1"/>
  <c r="D633" i="1"/>
  <c r="C633" i="1"/>
  <c r="A633" i="1"/>
  <c r="Q632" i="1"/>
  <c r="N632" i="1"/>
  <c r="M632" i="1"/>
  <c r="L632" i="1"/>
  <c r="I632" i="1"/>
  <c r="H632" i="1"/>
  <c r="G632" i="1"/>
  <c r="F632" i="1"/>
  <c r="E632" i="1"/>
  <c r="D632" i="1"/>
  <c r="C632" i="1"/>
  <c r="B632" i="1"/>
  <c r="A632" i="1"/>
  <c r="M631" i="1"/>
  <c r="P631" i="1" s="1"/>
  <c r="L631" i="1"/>
  <c r="I631" i="1"/>
  <c r="H631" i="1"/>
  <c r="G631" i="1"/>
  <c r="F631" i="1"/>
  <c r="E631" i="1"/>
  <c r="D631" i="1"/>
  <c r="C631" i="1"/>
  <c r="B631" i="1"/>
  <c r="A631" i="1"/>
  <c r="N631" i="1" s="1"/>
  <c r="Q630" i="1"/>
  <c r="N630" i="1"/>
  <c r="L630" i="1"/>
  <c r="I630" i="1"/>
  <c r="H630" i="1"/>
  <c r="G630" i="1"/>
  <c r="F630" i="1"/>
  <c r="E630" i="1"/>
  <c r="D630" i="1"/>
  <c r="B630" i="1"/>
  <c r="A630" i="1"/>
  <c r="N629" i="1"/>
  <c r="L629" i="1"/>
  <c r="I629" i="1"/>
  <c r="H629" i="1"/>
  <c r="G629" i="1"/>
  <c r="F629" i="1"/>
  <c r="E629" i="1"/>
  <c r="D629" i="1"/>
  <c r="A629" i="1"/>
  <c r="Q628" i="1"/>
  <c r="R628" i="1" s="1"/>
  <c r="N628" i="1"/>
  <c r="M628" i="1"/>
  <c r="P628" i="1" s="1"/>
  <c r="L628" i="1"/>
  <c r="I628" i="1"/>
  <c r="H628" i="1"/>
  <c r="G628" i="1"/>
  <c r="F628" i="1"/>
  <c r="E628" i="1"/>
  <c r="D628" i="1"/>
  <c r="C628" i="1"/>
  <c r="B628" i="1"/>
  <c r="A628" i="1"/>
  <c r="M627" i="1"/>
  <c r="P627" i="1" s="1"/>
  <c r="L627" i="1"/>
  <c r="I627" i="1"/>
  <c r="H627" i="1"/>
  <c r="G627" i="1"/>
  <c r="F627" i="1"/>
  <c r="E627" i="1"/>
  <c r="D627" i="1"/>
  <c r="C627" i="1"/>
  <c r="A627" i="1"/>
  <c r="N627" i="1" s="1"/>
  <c r="Q626" i="1"/>
  <c r="L626" i="1"/>
  <c r="I626" i="1"/>
  <c r="H626" i="1"/>
  <c r="G626" i="1"/>
  <c r="F626" i="1"/>
  <c r="E626" i="1"/>
  <c r="D626" i="1"/>
  <c r="A626" i="1"/>
  <c r="L625" i="1"/>
  <c r="I625" i="1"/>
  <c r="H625" i="1"/>
  <c r="G625" i="1"/>
  <c r="F625" i="1"/>
  <c r="E625" i="1"/>
  <c r="D625" i="1"/>
  <c r="A625" i="1"/>
  <c r="R624" i="1"/>
  <c r="Q624" i="1"/>
  <c r="N624" i="1"/>
  <c r="M624" i="1"/>
  <c r="P624" i="1" s="1"/>
  <c r="L624" i="1"/>
  <c r="I624" i="1"/>
  <c r="H624" i="1"/>
  <c r="G624" i="1"/>
  <c r="F624" i="1"/>
  <c r="E624" i="1"/>
  <c r="D624" i="1"/>
  <c r="C624" i="1"/>
  <c r="B624" i="1"/>
  <c r="A624" i="1"/>
  <c r="Q623" i="1"/>
  <c r="L623" i="1"/>
  <c r="I623" i="1"/>
  <c r="H623" i="1"/>
  <c r="G623" i="1"/>
  <c r="F623" i="1"/>
  <c r="E623" i="1"/>
  <c r="D623" i="1"/>
  <c r="A623" i="1"/>
  <c r="L622" i="1"/>
  <c r="I622" i="1"/>
  <c r="H622" i="1"/>
  <c r="G622" i="1"/>
  <c r="F622" i="1"/>
  <c r="E622" i="1"/>
  <c r="D622" i="1"/>
  <c r="A622" i="1"/>
  <c r="M621" i="1"/>
  <c r="L621" i="1"/>
  <c r="I621" i="1"/>
  <c r="H621" i="1"/>
  <c r="G621" i="1"/>
  <c r="F621" i="1"/>
  <c r="E621" i="1"/>
  <c r="D621" i="1"/>
  <c r="C621" i="1"/>
  <c r="A621" i="1"/>
  <c r="Q620" i="1"/>
  <c r="N620" i="1"/>
  <c r="M620" i="1"/>
  <c r="P620" i="1" s="1"/>
  <c r="R620" i="1" s="1"/>
  <c r="L620" i="1"/>
  <c r="I620" i="1"/>
  <c r="H620" i="1"/>
  <c r="G620" i="1"/>
  <c r="F620" i="1"/>
  <c r="E620" i="1"/>
  <c r="D620" i="1"/>
  <c r="C620" i="1"/>
  <c r="B620" i="1"/>
  <c r="A620" i="1"/>
  <c r="Q619" i="1"/>
  <c r="L619" i="1"/>
  <c r="I619" i="1"/>
  <c r="H619" i="1"/>
  <c r="G619" i="1"/>
  <c r="F619" i="1"/>
  <c r="E619" i="1"/>
  <c r="D619" i="1"/>
  <c r="B619" i="1"/>
  <c r="A619" i="1"/>
  <c r="L618" i="1"/>
  <c r="I618" i="1"/>
  <c r="H618" i="1"/>
  <c r="G618" i="1"/>
  <c r="F618" i="1"/>
  <c r="E618" i="1"/>
  <c r="D618" i="1"/>
  <c r="A618" i="1"/>
  <c r="N617" i="1"/>
  <c r="M617" i="1"/>
  <c r="L617" i="1"/>
  <c r="I617" i="1"/>
  <c r="H617" i="1"/>
  <c r="G617" i="1"/>
  <c r="F617" i="1"/>
  <c r="E617" i="1"/>
  <c r="D617" i="1"/>
  <c r="C617" i="1"/>
  <c r="A617" i="1"/>
  <c r="Q616" i="1"/>
  <c r="N616" i="1"/>
  <c r="M616" i="1"/>
  <c r="L616" i="1"/>
  <c r="I616" i="1"/>
  <c r="H616" i="1"/>
  <c r="G616" i="1"/>
  <c r="F616" i="1"/>
  <c r="E616" i="1"/>
  <c r="D616" i="1"/>
  <c r="C616" i="1"/>
  <c r="B616" i="1"/>
  <c r="A616" i="1"/>
  <c r="M615" i="1"/>
  <c r="P615" i="1" s="1"/>
  <c r="L615" i="1"/>
  <c r="I615" i="1"/>
  <c r="H615" i="1"/>
  <c r="G615" i="1"/>
  <c r="F615" i="1"/>
  <c r="E615" i="1"/>
  <c r="D615" i="1"/>
  <c r="C615" i="1"/>
  <c r="B615" i="1"/>
  <c r="A615" i="1"/>
  <c r="N615" i="1" s="1"/>
  <c r="Q614" i="1"/>
  <c r="N614" i="1"/>
  <c r="L614" i="1"/>
  <c r="I614" i="1"/>
  <c r="H614" i="1"/>
  <c r="G614" i="1"/>
  <c r="F614" i="1"/>
  <c r="E614" i="1"/>
  <c r="D614" i="1"/>
  <c r="B614" i="1"/>
  <c r="A614" i="1"/>
  <c r="N613" i="1"/>
  <c r="L613" i="1"/>
  <c r="I613" i="1"/>
  <c r="H613" i="1"/>
  <c r="G613" i="1"/>
  <c r="F613" i="1"/>
  <c r="E613" i="1"/>
  <c r="D613" i="1"/>
  <c r="A613" i="1"/>
  <c r="Q612" i="1"/>
  <c r="R612" i="1" s="1"/>
  <c r="N612" i="1"/>
  <c r="M612" i="1"/>
  <c r="P612" i="1" s="1"/>
  <c r="L612" i="1"/>
  <c r="I612" i="1"/>
  <c r="H612" i="1"/>
  <c r="G612" i="1"/>
  <c r="F612" i="1"/>
  <c r="E612" i="1"/>
  <c r="D612" i="1"/>
  <c r="C612" i="1"/>
  <c r="B612" i="1"/>
  <c r="A612" i="1"/>
  <c r="P611" i="1"/>
  <c r="M611" i="1"/>
  <c r="L611" i="1"/>
  <c r="I611" i="1"/>
  <c r="H611" i="1"/>
  <c r="G611" i="1"/>
  <c r="F611" i="1"/>
  <c r="E611" i="1"/>
  <c r="D611" i="1"/>
  <c r="C611" i="1"/>
  <c r="A611" i="1"/>
  <c r="N611" i="1" s="1"/>
  <c r="Q610" i="1"/>
  <c r="L610" i="1"/>
  <c r="I610" i="1"/>
  <c r="H610" i="1"/>
  <c r="G610" i="1"/>
  <c r="F610" i="1"/>
  <c r="E610" i="1"/>
  <c r="D610" i="1"/>
  <c r="A610" i="1"/>
  <c r="L609" i="1"/>
  <c r="I609" i="1"/>
  <c r="H609" i="1"/>
  <c r="G609" i="1"/>
  <c r="F609" i="1"/>
  <c r="E609" i="1"/>
  <c r="D609" i="1"/>
  <c r="A609" i="1"/>
  <c r="R608" i="1"/>
  <c r="Q608" i="1"/>
  <c r="N608" i="1"/>
  <c r="M608" i="1"/>
  <c r="P608" i="1" s="1"/>
  <c r="L608" i="1"/>
  <c r="I608" i="1"/>
  <c r="H608" i="1"/>
  <c r="G608" i="1"/>
  <c r="F608" i="1"/>
  <c r="E608" i="1"/>
  <c r="D608" i="1"/>
  <c r="C608" i="1"/>
  <c r="B608" i="1"/>
  <c r="A608" i="1"/>
  <c r="L607" i="1"/>
  <c r="I607" i="1"/>
  <c r="H607" i="1"/>
  <c r="G607" i="1"/>
  <c r="F607" i="1"/>
  <c r="E607" i="1"/>
  <c r="D607" i="1"/>
  <c r="A607" i="1"/>
  <c r="L606" i="1"/>
  <c r="I606" i="1"/>
  <c r="H606" i="1"/>
  <c r="G606" i="1"/>
  <c r="F606" i="1"/>
  <c r="E606" i="1"/>
  <c r="D606" i="1"/>
  <c r="A606" i="1"/>
  <c r="L605" i="1"/>
  <c r="I605" i="1"/>
  <c r="H605" i="1"/>
  <c r="G605" i="1"/>
  <c r="F605" i="1"/>
  <c r="E605" i="1"/>
  <c r="D605" i="1"/>
  <c r="A605" i="1"/>
  <c r="Q604" i="1"/>
  <c r="N604" i="1"/>
  <c r="M604" i="1"/>
  <c r="L604" i="1"/>
  <c r="I604" i="1"/>
  <c r="H604" i="1"/>
  <c r="G604" i="1"/>
  <c r="F604" i="1"/>
  <c r="E604" i="1"/>
  <c r="D604" i="1"/>
  <c r="C604" i="1"/>
  <c r="B604" i="1"/>
  <c r="A604" i="1"/>
  <c r="L603" i="1"/>
  <c r="I603" i="1"/>
  <c r="H603" i="1"/>
  <c r="G603" i="1"/>
  <c r="F603" i="1"/>
  <c r="E603" i="1"/>
  <c r="D603" i="1"/>
  <c r="A603" i="1"/>
  <c r="L602" i="1"/>
  <c r="I602" i="1"/>
  <c r="H602" i="1"/>
  <c r="G602" i="1"/>
  <c r="F602" i="1"/>
  <c r="E602" i="1"/>
  <c r="D602" i="1"/>
  <c r="A602" i="1"/>
  <c r="N602" i="1" s="1"/>
  <c r="N601" i="1"/>
  <c r="M601" i="1"/>
  <c r="P601" i="1" s="1"/>
  <c r="L601" i="1"/>
  <c r="I601" i="1"/>
  <c r="H601" i="1"/>
  <c r="G601" i="1"/>
  <c r="F601" i="1"/>
  <c r="E601" i="1"/>
  <c r="D601" i="1"/>
  <c r="C601" i="1"/>
  <c r="A601" i="1"/>
  <c r="Q600" i="1"/>
  <c r="N600" i="1"/>
  <c r="M600" i="1"/>
  <c r="L600" i="1"/>
  <c r="I600" i="1"/>
  <c r="H600" i="1"/>
  <c r="G600" i="1"/>
  <c r="F600" i="1"/>
  <c r="E600" i="1"/>
  <c r="D600" i="1"/>
  <c r="C600" i="1"/>
  <c r="B600" i="1"/>
  <c r="A600" i="1"/>
  <c r="M599" i="1"/>
  <c r="P599" i="1" s="1"/>
  <c r="L599" i="1"/>
  <c r="I599" i="1"/>
  <c r="H599" i="1"/>
  <c r="G599" i="1"/>
  <c r="F599" i="1"/>
  <c r="E599" i="1"/>
  <c r="D599" i="1"/>
  <c r="C599" i="1"/>
  <c r="B599" i="1"/>
  <c r="A599" i="1"/>
  <c r="N599" i="1" s="1"/>
  <c r="Q598" i="1"/>
  <c r="N598" i="1"/>
  <c r="L598" i="1"/>
  <c r="I598" i="1"/>
  <c r="H598" i="1"/>
  <c r="G598" i="1"/>
  <c r="F598" i="1"/>
  <c r="E598" i="1"/>
  <c r="D598" i="1"/>
  <c r="B598" i="1"/>
  <c r="A598" i="1"/>
  <c r="N597" i="1"/>
  <c r="L597" i="1"/>
  <c r="I597" i="1"/>
  <c r="H597" i="1"/>
  <c r="G597" i="1"/>
  <c r="F597" i="1"/>
  <c r="E597" i="1"/>
  <c r="D597" i="1"/>
  <c r="A597" i="1"/>
  <c r="Q596" i="1"/>
  <c r="R596" i="1" s="1"/>
  <c r="N596" i="1"/>
  <c r="M596" i="1"/>
  <c r="P596" i="1" s="1"/>
  <c r="L596" i="1"/>
  <c r="I596" i="1"/>
  <c r="H596" i="1"/>
  <c r="G596" i="1"/>
  <c r="F596" i="1"/>
  <c r="E596" i="1"/>
  <c r="D596" i="1"/>
  <c r="C596" i="1"/>
  <c r="B596" i="1"/>
  <c r="A596" i="1"/>
  <c r="M595" i="1"/>
  <c r="P595" i="1" s="1"/>
  <c r="L595" i="1"/>
  <c r="I595" i="1"/>
  <c r="H595" i="1"/>
  <c r="G595" i="1"/>
  <c r="F595" i="1"/>
  <c r="E595" i="1"/>
  <c r="D595" i="1"/>
  <c r="C595" i="1"/>
  <c r="A595" i="1"/>
  <c r="N595" i="1" s="1"/>
  <c r="Q594" i="1"/>
  <c r="L594" i="1"/>
  <c r="I594" i="1"/>
  <c r="H594" i="1"/>
  <c r="G594" i="1"/>
  <c r="F594" i="1"/>
  <c r="E594" i="1"/>
  <c r="D594" i="1"/>
  <c r="A594" i="1"/>
  <c r="L593" i="1"/>
  <c r="I593" i="1"/>
  <c r="H593" i="1"/>
  <c r="G593" i="1"/>
  <c r="F593" i="1"/>
  <c r="E593" i="1"/>
  <c r="D593" i="1"/>
  <c r="A593" i="1"/>
  <c r="R592" i="1"/>
  <c r="Q592" i="1"/>
  <c r="N592" i="1"/>
  <c r="M592" i="1"/>
  <c r="P592" i="1" s="1"/>
  <c r="L592" i="1"/>
  <c r="I592" i="1"/>
  <c r="H592" i="1"/>
  <c r="G592" i="1"/>
  <c r="F592" i="1"/>
  <c r="E592" i="1"/>
  <c r="D592" i="1"/>
  <c r="C592" i="1"/>
  <c r="B592" i="1"/>
  <c r="A592" i="1"/>
  <c r="Q591" i="1"/>
  <c r="L591" i="1"/>
  <c r="I591" i="1"/>
  <c r="H591" i="1"/>
  <c r="G591" i="1"/>
  <c r="F591" i="1"/>
  <c r="E591" i="1"/>
  <c r="D591" i="1"/>
  <c r="A591" i="1"/>
  <c r="L590" i="1"/>
  <c r="I590" i="1"/>
  <c r="H590" i="1"/>
  <c r="G590" i="1"/>
  <c r="F590" i="1"/>
  <c r="E590" i="1"/>
  <c r="D590" i="1"/>
  <c r="A590" i="1"/>
  <c r="M589" i="1"/>
  <c r="L589" i="1"/>
  <c r="I589" i="1"/>
  <c r="H589" i="1"/>
  <c r="G589" i="1"/>
  <c r="F589" i="1"/>
  <c r="E589" i="1"/>
  <c r="D589" i="1"/>
  <c r="C589" i="1"/>
  <c r="A589" i="1"/>
  <c r="Q588" i="1"/>
  <c r="N588" i="1"/>
  <c r="M588" i="1"/>
  <c r="P588" i="1" s="1"/>
  <c r="R588" i="1" s="1"/>
  <c r="L588" i="1"/>
  <c r="I588" i="1"/>
  <c r="H588" i="1"/>
  <c r="G588" i="1"/>
  <c r="F588" i="1"/>
  <c r="E588" i="1"/>
  <c r="D588" i="1"/>
  <c r="C588" i="1"/>
  <c r="B588" i="1"/>
  <c r="A588" i="1"/>
  <c r="Q587" i="1"/>
  <c r="L587" i="1"/>
  <c r="I587" i="1"/>
  <c r="H587" i="1"/>
  <c r="G587" i="1"/>
  <c r="F587" i="1"/>
  <c r="E587" i="1"/>
  <c r="D587" i="1"/>
  <c r="B587" i="1"/>
  <c r="A587" i="1"/>
  <c r="N586" i="1"/>
  <c r="L586" i="1"/>
  <c r="I586" i="1"/>
  <c r="H586" i="1"/>
  <c r="G586" i="1"/>
  <c r="F586" i="1"/>
  <c r="E586" i="1"/>
  <c r="D586" i="1"/>
  <c r="B586" i="1"/>
  <c r="A586" i="1"/>
  <c r="N585" i="1"/>
  <c r="M585" i="1"/>
  <c r="L585" i="1"/>
  <c r="I585" i="1"/>
  <c r="H585" i="1"/>
  <c r="G585" i="1"/>
  <c r="F585" i="1"/>
  <c r="E585" i="1"/>
  <c r="D585" i="1"/>
  <c r="C585" i="1"/>
  <c r="A585" i="1"/>
  <c r="Q584" i="1"/>
  <c r="N584" i="1"/>
  <c r="M584" i="1"/>
  <c r="L584" i="1"/>
  <c r="I584" i="1"/>
  <c r="H584" i="1"/>
  <c r="G584" i="1"/>
  <c r="F584" i="1"/>
  <c r="E584" i="1"/>
  <c r="D584" i="1"/>
  <c r="C584" i="1"/>
  <c r="B584" i="1"/>
  <c r="A584" i="1"/>
  <c r="M583" i="1"/>
  <c r="P583" i="1" s="1"/>
  <c r="L583" i="1"/>
  <c r="I583" i="1"/>
  <c r="H583" i="1"/>
  <c r="G583" i="1"/>
  <c r="F583" i="1"/>
  <c r="E583" i="1"/>
  <c r="D583" i="1"/>
  <c r="C583" i="1"/>
  <c r="B583" i="1"/>
  <c r="A583" i="1"/>
  <c r="N583" i="1" s="1"/>
  <c r="Q582" i="1"/>
  <c r="N582" i="1"/>
  <c r="L582" i="1"/>
  <c r="I582" i="1"/>
  <c r="H582" i="1"/>
  <c r="G582" i="1"/>
  <c r="F582" i="1"/>
  <c r="E582" i="1"/>
  <c r="D582" i="1"/>
  <c r="B582" i="1"/>
  <c r="A582" i="1"/>
  <c r="N581" i="1"/>
  <c r="L581" i="1"/>
  <c r="I581" i="1"/>
  <c r="H581" i="1"/>
  <c r="G581" i="1"/>
  <c r="F581" i="1"/>
  <c r="E581" i="1"/>
  <c r="D581" i="1"/>
  <c r="A581" i="1"/>
  <c r="R580" i="1"/>
  <c r="Q580" i="1"/>
  <c r="N580" i="1"/>
  <c r="M580" i="1"/>
  <c r="P580" i="1" s="1"/>
  <c r="L580" i="1"/>
  <c r="I580" i="1"/>
  <c r="H580" i="1"/>
  <c r="G580" i="1"/>
  <c r="F580" i="1"/>
  <c r="E580" i="1"/>
  <c r="D580" i="1"/>
  <c r="C580" i="1"/>
  <c r="B580" i="1"/>
  <c r="A580" i="1"/>
  <c r="P579" i="1"/>
  <c r="M579" i="1"/>
  <c r="L579" i="1"/>
  <c r="I579" i="1"/>
  <c r="H579" i="1"/>
  <c r="G579" i="1"/>
  <c r="F579" i="1"/>
  <c r="E579" i="1"/>
  <c r="D579" i="1"/>
  <c r="C579" i="1"/>
  <c r="A579" i="1"/>
  <c r="N579" i="1" s="1"/>
  <c r="Q578" i="1"/>
  <c r="L578" i="1"/>
  <c r="I578" i="1"/>
  <c r="H578" i="1"/>
  <c r="G578" i="1"/>
  <c r="F578" i="1"/>
  <c r="E578" i="1"/>
  <c r="D578" i="1"/>
  <c r="A578" i="1"/>
  <c r="L577" i="1"/>
  <c r="I577" i="1"/>
  <c r="H577" i="1"/>
  <c r="G577" i="1"/>
  <c r="F577" i="1"/>
  <c r="E577" i="1"/>
  <c r="D577" i="1"/>
  <c r="A577" i="1"/>
  <c r="Q576" i="1"/>
  <c r="N576" i="1"/>
  <c r="M576" i="1"/>
  <c r="P576" i="1" s="1"/>
  <c r="R576" i="1" s="1"/>
  <c r="L576" i="1"/>
  <c r="I576" i="1"/>
  <c r="H576" i="1"/>
  <c r="G576" i="1"/>
  <c r="F576" i="1"/>
  <c r="E576" i="1"/>
  <c r="D576" i="1"/>
  <c r="C576" i="1"/>
  <c r="B576" i="1"/>
  <c r="A576" i="1"/>
  <c r="L575" i="1"/>
  <c r="I575" i="1"/>
  <c r="H575" i="1"/>
  <c r="G575" i="1"/>
  <c r="F575" i="1"/>
  <c r="E575" i="1"/>
  <c r="D575" i="1"/>
  <c r="A575" i="1"/>
  <c r="Q575" i="1" s="1"/>
  <c r="L574" i="1"/>
  <c r="I574" i="1"/>
  <c r="H574" i="1"/>
  <c r="G574" i="1"/>
  <c r="F574" i="1"/>
  <c r="E574" i="1"/>
  <c r="D574" i="1"/>
  <c r="A574" i="1"/>
  <c r="L573" i="1"/>
  <c r="I573" i="1"/>
  <c r="H573" i="1"/>
  <c r="G573" i="1"/>
  <c r="F573" i="1"/>
  <c r="E573" i="1"/>
  <c r="D573" i="1"/>
  <c r="A573" i="1"/>
  <c r="M573" i="1" s="1"/>
  <c r="Q572" i="1"/>
  <c r="N572" i="1"/>
  <c r="M572" i="1"/>
  <c r="L572" i="1"/>
  <c r="I572" i="1"/>
  <c r="H572" i="1"/>
  <c r="G572" i="1"/>
  <c r="F572" i="1"/>
  <c r="E572" i="1"/>
  <c r="D572" i="1"/>
  <c r="C572" i="1"/>
  <c r="B572" i="1"/>
  <c r="A572" i="1"/>
  <c r="L571" i="1"/>
  <c r="I571" i="1"/>
  <c r="H571" i="1"/>
  <c r="G571" i="1"/>
  <c r="F571" i="1"/>
  <c r="E571" i="1"/>
  <c r="D571" i="1"/>
  <c r="A571" i="1"/>
  <c r="Q571" i="1" s="1"/>
  <c r="L570" i="1"/>
  <c r="I570" i="1"/>
  <c r="H570" i="1"/>
  <c r="G570" i="1"/>
  <c r="F570" i="1"/>
  <c r="E570" i="1"/>
  <c r="D570" i="1"/>
  <c r="A570" i="1"/>
  <c r="N569" i="1"/>
  <c r="M569" i="1"/>
  <c r="P569" i="1" s="1"/>
  <c r="L569" i="1"/>
  <c r="I569" i="1"/>
  <c r="H569" i="1"/>
  <c r="G569" i="1"/>
  <c r="F569" i="1"/>
  <c r="E569" i="1"/>
  <c r="D569" i="1"/>
  <c r="C569" i="1"/>
  <c r="A569" i="1"/>
  <c r="Q568" i="1"/>
  <c r="N568" i="1"/>
  <c r="M568" i="1"/>
  <c r="L568" i="1"/>
  <c r="I568" i="1"/>
  <c r="H568" i="1"/>
  <c r="G568" i="1"/>
  <c r="F568" i="1"/>
  <c r="E568" i="1"/>
  <c r="D568" i="1"/>
  <c r="C568" i="1"/>
  <c r="B568" i="1"/>
  <c r="A568" i="1"/>
  <c r="M567" i="1"/>
  <c r="P567" i="1" s="1"/>
  <c r="L567" i="1"/>
  <c r="I567" i="1"/>
  <c r="H567" i="1"/>
  <c r="G567" i="1"/>
  <c r="F567" i="1"/>
  <c r="E567" i="1"/>
  <c r="D567" i="1"/>
  <c r="C567" i="1"/>
  <c r="B567" i="1"/>
  <c r="A567" i="1"/>
  <c r="N567" i="1" s="1"/>
  <c r="Q566" i="1"/>
  <c r="N566" i="1"/>
  <c r="L566" i="1"/>
  <c r="I566" i="1"/>
  <c r="H566" i="1"/>
  <c r="G566" i="1"/>
  <c r="F566" i="1"/>
  <c r="E566" i="1"/>
  <c r="D566" i="1"/>
  <c r="B566" i="1"/>
  <c r="A566" i="1"/>
  <c r="N565" i="1"/>
  <c r="L565" i="1"/>
  <c r="I565" i="1"/>
  <c r="H565" i="1"/>
  <c r="G565" i="1"/>
  <c r="F565" i="1"/>
  <c r="E565" i="1"/>
  <c r="D565" i="1"/>
  <c r="A565" i="1"/>
  <c r="Q564" i="1"/>
  <c r="R564" i="1" s="1"/>
  <c r="N564" i="1"/>
  <c r="M564" i="1"/>
  <c r="P564" i="1" s="1"/>
  <c r="L564" i="1"/>
  <c r="I564" i="1"/>
  <c r="H564" i="1"/>
  <c r="G564" i="1"/>
  <c r="F564" i="1"/>
  <c r="E564" i="1"/>
  <c r="D564" i="1"/>
  <c r="C564" i="1"/>
  <c r="B564" i="1"/>
  <c r="A564" i="1"/>
  <c r="M563" i="1"/>
  <c r="P563" i="1" s="1"/>
  <c r="L563" i="1"/>
  <c r="I563" i="1"/>
  <c r="H563" i="1"/>
  <c r="G563" i="1"/>
  <c r="F563" i="1"/>
  <c r="E563" i="1"/>
  <c r="D563" i="1"/>
  <c r="C563" i="1"/>
  <c r="A563" i="1"/>
  <c r="N563" i="1" s="1"/>
  <c r="Q562" i="1"/>
  <c r="L562" i="1"/>
  <c r="I562" i="1"/>
  <c r="H562" i="1"/>
  <c r="G562" i="1"/>
  <c r="F562" i="1"/>
  <c r="E562" i="1"/>
  <c r="D562" i="1"/>
  <c r="A562" i="1"/>
  <c r="L561" i="1"/>
  <c r="I561" i="1"/>
  <c r="H561" i="1"/>
  <c r="G561" i="1"/>
  <c r="F561" i="1"/>
  <c r="E561" i="1"/>
  <c r="D561" i="1"/>
  <c r="A561" i="1"/>
  <c r="R560" i="1"/>
  <c r="Q560" i="1"/>
  <c r="N560" i="1"/>
  <c r="M560" i="1"/>
  <c r="P560" i="1" s="1"/>
  <c r="L560" i="1"/>
  <c r="I560" i="1"/>
  <c r="H560" i="1"/>
  <c r="G560" i="1"/>
  <c r="F560" i="1"/>
  <c r="E560" i="1"/>
  <c r="D560" i="1"/>
  <c r="C560" i="1"/>
  <c r="B560" i="1"/>
  <c r="A560" i="1"/>
  <c r="Q559" i="1"/>
  <c r="L559" i="1"/>
  <c r="I559" i="1"/>
  <c r="H559" i="1"/>
  <c r="G559" i="1"/>
  <c r="F559" i="1"/>
  <c r="E559" i="1"/>
  <c r="D559" i="1"/>
  <c r="A559" i="1"/>
  <c r="L558" i="1"/>
  <c r="I558" i="1"/>
  <c r="H558" i="1"/>
  <c r="G558" i="1"/>
  <c r="F558" i="1"/>
  <c r="E558" i="1"/>
  <c r="D558" i="1"/>
  <c r="A558" i="1"/>
  <c r="M557" i="1"/>
  <c r="L557" i="1"/>
  <c r="I557" i="1"/>
  <c r="H557" i="1"/>
  <c r="G557" i="1"/>
  <c r="F557" i="1"/>
  <c r="E557" i="1"/>
  <c r="D557" i="1"/>
  <c r="C557" i="1"/>
  <c r="A557" i="1"/>
  <c r="Q556" i="1"/>
  <c r="N556" i="1"/>
  <c r="M556" i="1"/>
  <c r="P556" i="1" s="1"/>
  <c r="R556" i="1" s="1"/>
  <c r="L556" i="1"/>
  <c r="I556" i="1"/>
  <c r="H556" i="1"/>
  <c r="G556" i="1"/>
  <c r="F556" i="1"/>
  <c r="E556" i="1"/>
  <c r="D556" i="1"/>
  <c r="C556" i="1"/>
  <c r="B556" i="1"/>
  <c r="A556" i="1"/>
  <c r="Q555" i="1"/>
  <c r="L555" i="1"/>
  <c r="I555" i="1"/>
  <c r="H555" i="1"/>
  <c r="G555" i="1"/>
  <c r="F555" i="1"/>
  <c r="E555" i="1"/>
  <c r="D555" i="1"/>
  <c r="B555" i="1"/>
  <c r="A555" i="1"/>
  <c r="N554" i="1"/>
  <c r="L554" i="1"/>
  <c r="I554" i="1"/>
  <c r="H554" i="1"/>
  <c r="G554" i="1"/>
  <c r="F554" i="1"/>
  <c r="E554" i="1"/>
  <c r="D554" i="1"/>
  <c r="B554" i="1"/>
  <c r="A554" i="1"/>
  <c r="N553" i="1"/>
  <c r="M553" i="1"/>
  <c r="L553" i="1"/>
  <c r="I553" i="1"/>
  <c r="H553" i="1"/>
  <c r="G553" i="1"/>
  <c r="F553" i="1"/>
  <c r="E553" i="1"/>
  <c r="D553" i="1"/>
  <c r="C553" i="1"/>
  <c r="A553" i="1"/>
  <c r="Q552" i="1"/>
  <c r="N552" i="1"/>
  <c r="M552" i="1"/>
  <c r="L552" i="1"/>
  <c r="I552" i="1"/>
  <c r="H552" i="1"/>
  <c r="G552" i="1"/>
  <c r="F552" i="1"/>
  <c r="E552" i="1"/>
  <c r="D552" i="1"/>
  <c r="C552" i="1"/>
  <c r="B552" i="1"/>
  <c r="A552" i="1"/>
  <c r="M551" i="1"/>
  <c r="P551" i="1" s="1"/>
  <c r="L551" i="1"/>
  <c r="I551" i="1"/>
  <c r="H551" i="1"/>
  <c r="G551" i="1"/>
  <c r="F551" i="1"/>
  <c r="E551" i="1"/>
  <c r="D551" i="1"/>
  <c r="C551" i="1"/>
  <c r="B551" i="1"/>
  <c r="A551" i="1"/>
  <c r="N551" i="1" s="1"/>
  <c r="Q550" i="1"/>
  <c r="N550" i="1"/>
  <c r="L550" i="1"/>
  <c r="I550" i="1"/>
  <c r="H550" i="1"/>
  <c r="G550" i="1"/>
  <c r="F550" i="1"/>
  <c r="E550" i="1"/>
  <c r="D550" i="1"/>
  <c r="B550" i="1"/>
  <c r="A550" i="1"/>
  <c r="N549" i="1"/>
  <c r="L549" i="1"/>
  <c r="I549" i="1"/>
  <c r="H549" i="1"/>
  <c r="G549" i="1"/>
  <c r="F549" i="1"/>
  <c r="E549" i="1"/>
  <c r="D549" i="1"/>
  <c r="A549" i="1"/>
  <c r="R548" i="1"/>
  <c r="Q548" i="1"/>
  <c r="N548" i="1"/>
  <c r="M548" i="1"/>
  <c r="P548" i="1" s="1"/>
  <c r="L548" i="1"/>
  <c r="I548" i="1"/>
  <c r="H548" i="1"/>
  <c r="G548" i="1"/>
  <c r="F548" i="1"/>
  <c r="E548" i="1"/>
  <c r="D548" i="1"/>
  <c r="C548" i="1"/>
  <c r="B548" i="1"/>
  <c r="A548" i="1"/>
  <c r="P547" i="1"/>
  <c r="M547" i="1"/>
  <c r="L547" i="1"/>
  <c r="I547" i="1"/>
  <c r="H547" i="1"/>
  <c r="G547" i="1"/>
  <c r="F547" i="1"/>
  <c r="E547" i="1"/>
  <c r="D547" i="1"/>
  <c r="C547" i="1"/>
  <c r="A547" i="1"/>
  <c r="N547" i="1" s="1"/>
  <c r="Q546" i="1"/>
  <c r="L546" i="1"/>
  <c r="I546" i="1"/>
  <c r="H546" i="1"/>
  <c r="G546" i="1"/>
  <c r="F546" i="1"/>
  <c r="E546" i="1"/>
  <c r="D546" i="1"/>
  <c r="A546" i="1"/>
  <c r="L545" i="1"/>
  <c r="I545" i="1"/>
  <c r="H545" i="1"/>
  <c r="G545" i="1"/>
  <c r="F545" i="1"/>
  <c r="E545" i="1"/>
  <c r="D545" i="1"/>
  <c r="A545" i="1"/>
  <c r="Q544" i="1"/>
  <c r="N544" i="1"/>
  <c r="M544" i="1"/>
  <c r="P544" i="1" s="1"/>
  <c r="R544" i="1" s="1"/>
  <c r="L544" i="1"/>
  <c r="I544" i="1"/>
  <c r="H544" i="1"/>
  <c r="G544" i="1"/>
  <c r="F544" i="1"/>
  <c r="E544" i="1"/>
  <c r="D544" i="1"/>
  <c r="C544" i="1"/>
  <c r="B544" i="1"/>
  <c r="A544" i="1"/>
  <c r="L543" i="1"/>
  <c r="I543" i="1"/>
  <c r="H543" i="1"/>
  <c r="G543" i="1"/>
  <c r="F543" i="1"/>
  <c r="E543" i="1"/>
  <c r="D543" i="1"/>
  <c r="A543" i="1"/>
  <c r="L542" i="1"/>
  <c r="I542" i="1"/>
  <c r="H542" i="1"/>
  <c r="G542" i="1"/>
  <c r="F542" i="1"/>
  <c r="E542" i="1"/>
  <c r="D542" i="1"/>
  <c r="A542" i="1"/>
  <c r="L541" i="1"/>
  <c r="I541" i="1"/>
  <c r="H541" i="1"/>
  <c r="G541" i="1"/>
  <c r="F541" i="1"/>
  <c r="E541" i="1"/>
  <c r="D541" i="1"/>
  <c r="A541" i="1"/>
  <c r="Q540" i="1"/>
  <c r="N540" i="1"/>
  <c r="M540" i="1"/>
  <c r="L540" i="1"/>
  <c r="I540" i="1"/>
  <c r="H540" i="1"/>
  <c r="G540" i="1"/>
  <c r="F540" i="1"/>
  <c r="E540" i="1"/>
  <c r="D540" i="1"/>
  <c r="C540" i="1"/>
  <c r="B540" i="1"/>
  <c r="A540" i="1"/>
  <c r="L539" i="1"/>
  <c r="I539" i="1"/>
  <c r="H539" i="1"/>
  <c r="G539" i="1"/>
  <c r="F539" i="1"/>
  <c r="E539" i="1"/>
  <c r="D539" i="1"/>
  <c r="A539" i="1"/>
  <c r="L538" i="1"/>
  <c r="I538" i="1"/>
  <c r="H538" i="1"/>
  <c r="G538" i="1"/>
  <c r="F538" i="1"/>
  <c r="E538" i="1"/>
  <c r="D538" i="1"/>
  <c r="A538" i="1"/>
  <c r="N538" i="1" s="1"/>
  <c r="N537" i="1"/>
  <c r="M537" i="1"/>
  <c r="P537" i="1" s="1"/>
  <c r="L537" i="1"/>
  <c r="I537" i="1"/>
  <c r="H537" i="1"/>
  <c r="G537" i="1"/>
  <c r="F537" i="1"/>
  <c r="E537" i="1"/>
  <c r="D537" i="1"/>
  <c r="C537" i="1"/>
  <c r="A537" i="1"/>
  <c r="Q536" i="1"/>
  <c r="N536" i="1"/>
  <c r="M536" i="1"/>
  <c r="L536" i="1"/>
  <c r="I536" i="1"/>
  <c r="H536" i="1"/>
  <c r="G536" i="1"/>
  <c r="F536" i="1"/>
  <c r="E536" i="1"/>
  <c r="D536" i="1"/>
  <c r="C536" i="1"/>
  <c r="B536" i="1"/>
  <c r="A536" i="1"/>
  <c r="M535" i="1"/>
  <c r="P535" i="1" s="1"/>
  <c r="L535" i="1"/>
  <c r="I535" i="1"/>
  <c r="H535" i="1"/>
  <c r="G535" i="1"/>
  <c r="F535" i="1"/>
  <c r="E535" i="1"/>
  <c r="D535" i="1"/>
  <c r="C535" i="1"/>
  <c r="B535" i="1"/>
  <c r="A535" i="1"/>
  <c r="N535" i="1" s="1"/>
  <c r="Q534" i="1"/>
  <c r="N534" i="1"/>
  <c r="L534" i="1"/>
  <c r="I534" i="1"/>
  <c r="H534" i="1"/>
  <c r="G534" i="1"/>
  <c r="F534" i="1"/>
  <c r="E534" i="1"/>
  <c r="D534" i="1"/>
  <c r="B534" i="1"/>
  <c r="A534" i="1"/>
  <c r="N533" i="1"/>
  <c r="L533" i="1"/>
  <c r="I533" i="1"/>
  <c r="H533" i="1"/>
  <c r="G533" i="1"/>
  <c r="F533" i="1"/>
  <c r="E533" i="1"/>
  <c r="D533" i="1"/>
  <c r="A533" i="1"/>
  <c r="Q532" i="1"/>
  <c r="R532" i="1" s="1"/>
  <c r="N532" i="1"/>
  <c r="M532" i="1"/>
  <c r="P532" i="1" s="1"/>
  <c r="L532" i="1"/>
  <c r="I532" i="1"/>
  <c r="H532" i="1"/>
  <c r="G532" i="1"/>
  <c r="F532" i="1"/>
  <c r="E532" i="1"/>
  <c r="D532" i="1"/>
  <c r="C532" i="1"/>
  <c r="B532" i="1"/>
  <c r="A532" i="1"/>
  <c r="M531" i="1"/>
  <c r="P531" i="1" s="1"/>
  <c r="L531" i="1"/>
  <c r="I531" i="1"/>
  <c r="H531" i="1"/>
  <c r="G531" i="1"/>
  <c r="F531" i="1"/>
  <c r="E531" i="1"/>
  <c r="D531" i="1"/>
  <c r="C531" i="1"/>
  <c r="A531" i="1"/>
  <c r="N531" i="1" s="1"/>
  <c r="Q530" i="1"/>
  <c r="L530" i="1"/>
  <c r="I530" i="1"/>
  <c r="H530" i="1"/>
  <c r="G530" i="1"/>
  <c r="F530" i="1"/>
  <c r="E530" i="1"/>
  <c r="D530" i="1"/>
  <c r="A530" i="1"/>
  <c r="L529" i="1"/>
  <c r="I529" i="1"/>
  <c r="H529" i="1"/>
  <c r="G529" i="1"/>
  <c r="F529" i="1"/>
  <c r="E529" i="1"/>
  <c r="D529" i="1"/>
  <c r="A529" i="1"/>
  <c r="R528" i="1"/>
  <c r="Q528" i="1"/>
  <c r="N528" i="1"/>
  <c r="M528" i="1"/>
  <c r="P528" i="1" s="1"/>
  <c r="L528" i="1"/>
  <c r="I528" i="1"/>
  <c r="H528" i="1"/>
  <c r="G528" i="1"/>
  <c r="F528" i="1"/>
  <c r="E528" i="1"/>
  <c r="D528" i="1"/>
  <c r="C528" i="1"/>
  <c r="B528" i="1"/>
  <c r="A528" i="1"/>
  <c r="L527" i="1"/>
  <c r="I527" i="1"/>
  <c r="H527" i="1"/>
  <c r="G527" i="1"/>
  <c r="F527" i="1"/>
  <c r="E527" i="1"/>
  <c r="D527" i="1"/>
  <c r="A527" i="1"/>
  <c r="Q527" i="1" s="1"/>
  <c r="N526" i="1"/>
  <c r="L526" i="1"/>
  <c r="I526" i="1"/>
  <c r="H526" i="1"/>
  <c r="G526" i="1"/>
  <c r="F526" i="1"/>
  <c r="E526" i="1"/>
  <c r="D526" i="1"/>
  <c r="B526" i="1"/>
  <c r="A526" i="1"/>
  <c r="M525" i="1"/>
  <c r="L525" i="1"/>
  <c r="I525" i="1"/>
  <c r="H525" i="1"/>
  <c r="G525" i="1"/>
  <c r="F525" i="1"/>
  <c r="E525" i="1"/>
  <c r="D525" i="1"/>
  <c r="C525" i="1"/>
  <c r="A525" i="1"/>
  <c r="Q524" i="1"/>
  <c r="N524" i="1"/>
  <c r="M524" i="1"/>
  <c r="P524" i="1" s="1"/>
  <c r="L524" i="1"/>
  <c r="I524" i="1"/>
  <c r="H524" i="1"/>
  <c r="G524" i="1"/>
  <c r="F524" i="1"/>
  <c r="E524" i="1"/>
  <c r="D524" i="1"/>
  <c r="C524" i="1"/>
  <c r="B524" i="1"/>
  <c r="A524" i="1"/>
  <c r="Q523" i="1"/>
  <c r="M523" i="1"/>
  <c r="P523" i="1" s="1"/>
  <c r="R523" i="1" s="1"/>
  <c r="L523" i="1"/>
  <c r="I523" i="1"/>
  <c r="H523" i="1"/>
  <c r="G523" i="1"/>
  <c r="F523" i="1"/>
  <c r="E523" i="1"/>
  <c r="D523" i="1"/>
  <c r="C523" i="1"/>
  <c r="B523" i="1"/>
  <c r="A523" i="1"/>
  <c r="N523" i="1" s="1"/>
  <c r="L522" i="1"/>
  <c r="I522" i="1"/>
  <c r="H522" i="1"/>
  <c r="G522" i="1"/>
  <c r="F522" i="1"/>
  <c r="E522" i="1"/>
  <c r="D522" i="1"/>
  <c r="A522" i="1"/>
  <c r="N522" i="1" s="1"/>
  <c r="N521" i="1"/>
  <c r="M521" i="1"/>
  <c r="P521" i="1" s="1"/>
  <c r="L521" i="1"/>
  <c r="I521" i="1"/>
  <c r="H521" i="1"/>
  <c r="G521" i="1"/>
  <c r="F521" i="1"/>
  <c r="E521" i="1"/>
  <c r="D521" i="1"/>
  <c r="C521" i="1"/>
  <c r="A521" i="1"/>
  <c r="Q520" i="1"/>
  <c r="N520" i="1"/>
  <c r="M520" i="1"/>
  <c r="L520" i="1"/>
  <c r="I520" i="1"/>
  <c r="H520" i="1"/>
  <c r="G520" i="1"/>
  <c r="F520" i="1"/>
  <c r="E520" i="1"/>
  <c r="D520" i="1"/>
  <c r="C520" i="1"/>
  <c r="B520" i="1"/>
  <c r="A520" i="1"/>
  <c r="P519" i="1"/>
  <c r="M519" i="1"/>
  <c r="L519" i="1"/>
  <c r="I519" i="1"/>
  <c r="H519" i="1"/>
  <c r="G519" i="1"/>
  <c r="F519" i="1"/>
  <c r="E519" i="1"/>
  <c r="D519" i="1"/>
  <c r="C519" i="1"/>
  <c r="B519" i="1"/>
  <c r="A519" i="1"/>
  <c r="N519" i="1" s="1"/>
  <c r="Q518" i="1"/>
  <c r="N518" i="1"/>
  <c r="L518" i="1"/>
  <c r="I518" i="1"/>
  <c r="H518" i="1"/>
  <c r="G518" i="1"/>
  <c r="F518" i="1"/>
  <c r="E518" i="1"/>
  <c r="D518" i="1"/>
  <c r="B518" i="1"/>
  <c r="A518" i="1"/>
  <c r="L517" i="1"/>
  <c r="I517" i="1"/>
  <c r="H517" i="1"/>
  <c r="G517" i="1"/>
  <c r="F517" i="1"/>
  <c r="E517" i="1"/>
  <c r="D517" i="1"/>
  <c r="A517" i="1"/>
  <c r="Q516" i="1"/>
  <c r="N516" i="1"/>
  <c r="M516" i="1"/>
  <c r="P516" i="1" s="1"/>
  <c r="R516" i="1" s="1"/>
  <c r="L516" i="1"/>
  <c r="I516" i="1"/>
  <c r="H516" i="1"/>
  <c r="G516" i="1"/>
  <c r="F516" i="1"/>
  <c r="E516" i="1"/>
  <c r="D516" i="1"/>
  <c r="C516" i="1"/>
  <c r="B516" i="1"/>
  <c r="A516" i="1"/>
  <c r="L515" i="1"/>
  <c r="I515" i="1"/>
  <c r="H515" i="1"/>
  <c r="G515" i="1"/>
  <c r="F515" i="1"/>
  <c r="E515" i="1"/>
  <c r="D515" i="1"/>
  <c r="A515" i="1"/>
  <c r="Q515" i="1" s="1"/>
  <c r="L514" i="1"/>
  <c r="I514" i="1"/>
  <c r="H514" i="1"/>
  <c r="G514" i="1"/>
  <c r="F514" i="1"/>
  <c r="E514" i="1"/>
  <c r="D514" i="1"/>
  <c r="A514" i="1"/>
  <c r="L513" i="1"/>
  <c r="I513" i="1"/>
  <c r="H513" i="1"/>
  <c r="G513" i="1"/>
  <c r="F513" i="1"/>
  <c r="E513" i="1"/>
  <c r="D513" i="1"/>
  <c r="A513" i="1"/>
  <c r="Q512" i="1"/>
  <c r="N512" i="1"/>
  <c r="M512" i="1"/>
  <c r="P512" i="1" s="1"/>
  <c r="R512" i="1" s="1"/>
  <c r="L512" i="1"/>
  <c r="I512" i="1"/>
  <c r="H512" i="1"/>
  <c r="G512" i="1"/>
  <c r="F512" i="1"/>
  <c r="E512" i="1"/>
  <c r="D512" i="1"/>
  <c r="C512" i="1"/>
  <c r="B512" i="1"/>
  <c r="A512" i="1"/>
  <c r="L511" i="1"/>
  <c r="I511" i="1"/>
  <c r="H511" i="1"/>
  <c r="G511" i="1"/>
  <c r="F511" i="1"/>
  <c r="E511" i="1"/>
  <c r="D511" i="1"/>
  <c r="A511" i="1"/>
  <c r="Q511" i="1" s="1"/>
  <c r="N510" i="1"/>
  <c r="L510" i="1"/>
  <c r="I510" i="1"/>
  <c r="H510" i="1"/>
  <c r="G510" i="1"/>
  <c r="F510" i="1"/>
  <c r="E510" i="1"/>
  <c r="D510" i="1"/>
  <c r="B510" i="1"/>
  <c r="A510" i="1"/>
  <c r="M509" i="1"/>
  <c r="L509" i="1"/>
  <c r="I509" i="1"/>
  <c r="H509" i="1"/>
  <c r="G509" i="1"/>
  <c r="F509" i="1"/>
  <c r="E509" i="1"/>
  <c r="D509" i="1"/>
  <c r="C509" i="1"/>
  <c r="A509" i="1"/>
  <c r="Q508" i="1"/>
  <c r="N508" i="1"/>
  <c r="M508" i="1"/>
  <c r="P508" i="1" s="1"/>
  <c r="L508" i="1"/>
  <c r="I508" i="1"/>
  <c r="H508" i="1"/>
  <c r="G508" i="1"/>
  <c r="F508" i="1"/>
  <c r="E508" i="1"/>
  <c r="D508" i="1"/>
  <c r="C508" i="1"/>
  <c r="B508" i="1"/>
  <c r="A508" i="1"/>
  <c r="Q507" i="1"/>
  <c r="M507" i="1"/>
  <c r="P507" i="1" s="1"/>
  <c r="R507" i="1" s="1"/>
  <c r="L507" i="1"/>
  <c r="I507" i="1"/>
  <c r="H507" i="1"/>
  <c r="G507" i="1"/>
  <c r="F507" i="1"/>
  <c r="E507" i="1"/>
  <c r="D507" i="1"/>
  <c r="C507" i="1"/>
  <c r="B507" i="1"/>
  <c r="A507" i="1"/>
  <c r="N507" i="1" s="1"/>
  <c r="L506" i="1"/>
  <c r="I506" i="1"/>
  <c r="H506" i="1"/>
  <c r="G506" i="1"/>
  <c r="F506" i="1"/>
  <c r="E506" i="1"/>
  <c r="D506" i="1"/>
  <c r="A506" i="1"/>
  <c r="N506" i="1" s="1"/>
  <c r="N505" i="1"/>
  <c r="M505" i="1"/>
  <c r="P505" i="1" s="1"/>
  <c r="L505" i="1"/>
  <c r="I505" i="1"/>
  <c r="H505" i="1"/>
  <c r="G505" i="1"/>
  <c r="F505" i="1"/>
  <c r="E505" i="1"/>
  <c r="D505" i="1"/>
  <c r="C505" i="1"/>
  <c r="A505" i="1"/>
  <c r="Q504" i="1"/>
  <c r="N504" i="1"/>
  <c r="M504" i="1"/>
  <c r="L504" i="1"/>
  <c r="I504" i="1"/>
  <c r="H504" i="1"/>
  <c r="G504" i="1"/>
  <c r="F504" i="1"/>
  <c r="E504" i="1"/>
  <c r="D504" i="1"/>
  <c r="C504" i="1"/>
  <c r="B504" i="1"/>
  <c r="A504" i="1"/>
  <c r="P503" i="1"/>
  <c r="M503" i="1"/>
  <c r="L503" i="1"/>
  <c r="I503" i="1"/>
  <c r="H503" i="1"/>
  <c r="G503" i="1"/>
  <c r="F503" i="1"/>
  <c r="E503" i="1"/>
  <c r="D503" i="1"/>
  <c r="C503" i="1"/>
  <c r="B503" i="1"/>
  <c r="A503" i="1"/>
  <c r="N503" i="1" s="1"/>
  <c r="Q502" i="1"/>
  <c r="N502" i="1"/>
  <c r="L502" i="1"/>
  <c r="I502" i="1"/>
  <c r="H502" i="1"/>
  <c r="G502" i="1"/>
  <c r="F502" i="1"/>
  <c r="E502" i="1"/>
  <c r="D502" i="1"/>
  <c r="B502" i="1"/>
  <c r="A502" i="1"/>
  <c r="L501" i="1"/>
  <c r="I501" i="1"/>
  <c r="H501" i="1"/>
  <c r="G501" i="1"/>
  <c r="F501" i="1"/>
  <c r="E501" i="1"/>
  <c r="D501" i="1"/>
  <c r="A501" i="1"/>
  <c r="Q500" i="1"/>
  <c r="N500" i="1"/>
  <c r="M500" i="1"/>
  <c r="P500" i="1" s="1"/>
  <c r="R500" i="1" s="1"/>
  <c r="L500" i="1"/>
  <c r="I500" i="1"/>
  <c r="H500" i="1"/>
  <c r="G500" i="1"/>
  <c r="F500" i="1"/>
  <c r="E500" i="1"/>
  <c r="D500" i="1"/>
  <c r="C500" i="1"/>
  <c r="B500" i="1"/>
  <c r="A500" i="1"/>
  <c r="L499" i="1"/>
  <c r="I499" i="1"/>
  <c r="H499" i="1"/>
  <c r="G499" i="1"/>
  <c r="F499" i="1"/>
  <c r="E499" i="1"/>
  <c r="D499" i="1"/>
  <c r="A499" i="1"/>
  <c r="Q499" i="1" s="1"/>
  <c r="L498" i="1"/>
  <c r="I498" i="1"/>
  <c r="H498" i="1"/>
  <c r="G498" i="1"/>
  <c r="F498" i="1"/>
  <c r="E498" i="1"/>
  <c r="D498" i="1"/>
  <c r="A498" i="1"/>
  <c r="L497" i="1"/>
  <c r="I497" i="1"/>
  <c r="H497" i="1"/>
  <c r="G497" i="1"/>
  <c r="F497" i="1"/>
  <c r="E497" i="1"/>
  <c r="D497" i="1"/>
  <c r="A497" i="1"/>
  <c r="Q496" i="1"/>
  <c r="N496" i="1"/>
  <c r="M496" i="1"/>
  <c r="P496" i="1" s="1"/>
  <c r="R496" i="1" s="1"/>
  <c r="L496" i="1"/>
  <c r="I496" i="1"/>
  <c r="H496" i="1"/>
  <c r="G496" i="1"/>
  <c r="F496" i="1"/>
  <c r="E496" i="1"/>
  <c r="D496" i="1"/>
  <c r="C496" i="1"/>
  <c r="B496" i="1"/>
  <c r="A496" i="1"/>
  <c r="Q495" i="1"/>
  <c r="L495" i="1"/>
  <c r="I495" i="1"/>
  <c r="H495" i="1"/>
  <c r="G495" i="1"/>
  <c r="F495" i="1"/>
  <c r="E495" i="1"/>
  <c r="D495" i="1"/>
  <c r="A495" i="1"/>
  <c r="B495" i="1" s="1"/>
  <c r="N494" i="1"/>
  <c r="L494" i="1"/>
  <c r="I494" i="1"/>
  <c r="H494" i="1"/>
  <c r="G494" i="1"/>
  <c r="F494" i="1"/>
  <c r="E494" i="1"/>
  <c r="D494" i="1"/>
  <c r="B494" i="1"/>
  <c r="A494" i="1"/>
  <c r="M493" i="1"/>
  <c r="L493" i="1"/>
  <c r="I493" i="1"/>
  <c r="H493" i="1"/>
  <c r="G493" i="1"/>
  <c r="F493" i="1"/>
  <c r="E493" i="1"/>
  <c r="D493" i="1"/>
  <c r="C493" i="1"/>
  <c r="A493" i="1"/>
  <c r="Q492" i="1"/>
  <c r="N492" i="1"/>
  <c r="M492" i="1"/>
  <c r="P492" i="1" s="1"/>
  <c r="R492" i="1" s="1"/>
  <c r="L492" i="1"/>
  <c r="I492" i="1"/>
  <c r="H492" i="1"/>
  <c r="G492" i="1"/>
  <c r="F492" i="1"/>
  <c r="E492" i="1"/>
  <c r="D492" i="1"/>
  <c r="C492" i="1"/>
  <c r="B492" i="1"/>
  <c r="A492" i="1"/>
  <c r="Q491" i="1"/>
  <c r="M491" i="1"/>
  <c r="P491" i="1" s="1"/>
  <c r="R491" i="1" s="1"/>
  <c r="L491" i="1"/>
  <c r="I491" i="1"/>
  <c r="H491" i="1"/>
  <c r="G491" i="1"/>
  <c r="F491" i="1"/>
  <c r="E491" i="1"/>
  <c r="D491" i="1"/>
  <c r="C491" i="1"/>
  <c r="B491" i="1"/>
  <c r="A491" i="1"/>
  <c r="N491" i="1" s="1"/>
  <c r="L490" i="1"/>
  <c r="I490" i="1"/>
  <c r="H490" i="1"/>
  <c r="G490" i="1"/>
  <c r="F490" i="1"/>
  <c r="E490" i="1"/>
  <c r="D490" i="1"/>
  <c r="A490" i="1"/>
  <c r="N490" i="1" s="1"/>
  <c r="N489" i="1"/>
  <c r="M489" i="1"/>
  <c r="P489" i="1" s="1"/>
  <c r="L489" i="1"/>
  <c r="I489" i="1"/>
  <c r="H489" i="1"/>
  <c r="G489" i="1"/>
  <c r="F489" i="1"/>
  <c r="E489" i="1"/>
  <c r="D489" i="1"/>
  <c r="C489" i="1"/>
  <c r="A489" i="1"/>
  <c r="Q488" i="1"/>
  <c r="N488" i="1"/>
  <c r="M488" i="1"/>
  <c r="L488" i="1"/>
  <c r="I488" i="1"/>
  <c r="H488" i="1"/>
  <c r="G488" i="1"/>
  <c r="F488" i="1"/>
  <c r="E488" i="1"/>
  <c r="D488" i="1"/>
  <c r="C488" i="1"/>
  <c r="B488" i="1"/>
  <c r="A488" i="1"/>
  <c r="P487" i="1"/>
  <c r="M487" i="1"/>
  <c r="L487" i="1"/>
  <c r="I487" i="1"/>
  <c r="H487" i="1"/>
  <c r="G487" i="1"/>
  <c r="F487" i="1"/>
  <c r="E487" i="1"/>
  <c r="D487" i="1"/>
  <c r="C487" i="1"/>
  <c r="B487" i="1"/>
  <c r="A487" i="1"/>
  <c r="N487" i="1" s="1"/>
  <c r="Q486" i="1"/>
  <c r="N486" i="1"/>
  <c r="L486" i="1"/>
  <c r="I486" i="1"/>
  <c r="H486" i="1"/>
  <c r="G486" i="1"/>
  <c r="F486" i="1"/>
  <c r="E486" i="1"/>
  <c r="D486" i="1"/>
  <c r="B486" i="1"/>
  <c r="A486" i="1"/>
  <c r="L485" i="1"/>
  <c r="I485" i="1"/>
  <c r="H485" i="1"/>
  <c r="G485" i="1"/>
  <c r="F485" i="1"/>
  <c r="E485" i="1"/>
  <c r="D485" i="1"/>
  <c r="A485" i="1"/>
  <c r="Q484" i="1"/>
  <c r="N484" i="1"/>
  <c r="M484" i="1"/>
  <c r="P484" i="1" s="1"/>
  <c r="R484" i="1" s="1"/>
  <c r="L484" i="1"/>
  <c r="I484" i="1"/>
  <c r="H484" i="1"/>
  <c r="G484" i="1"/>
  <c r="F484" i="1"/>
  <c r="E484" i="1"/>
  <c r="D484" i="1"/>
  <c r="C484" i="1"/>
  <c r="B484" i="1"/>
  <c r="A484" i="1"/>
  <c r="L483" i="1"/>
  <c r="I483" i="1"/>
  <c r="H483" i="1"/>
  <c r="G483" i="1"/>
  <c r="F483" i="1"/>
  <c r="E483" i="1"/>
  <c r="D483" i="1"/>
  <c r="A483" i="1"/>
  <c r="Q483" i="1" s="1"/>
  <c r="L482" i="1"/>
  <c r="I482" i="1"/>
  <c r="H482" i="1"/>
  <c r="G482" i="1"/>
  <c r="F482" i="1"/>
  <c r="E482" i="1"/>
  <c r="D482" i="1"/>
  <c r="A482" i="1"/>
  <c r="L481" i="1"/>
  <c r="I481" i="1"/>
  <c r="H481" i="1"/>
  <c r="G481" i="1"/>
  <c r="F481" i="1"/>
  <c r="E481" i="1"/>
  <c r="D481" i="1"/>
  <c r="A481" i="1"/>
  <c r="Q480" i="1"/>
  <c r="N480" i="1"/>
  <c r="M480" i="1"/>
  <c r="P480" i="1" s="1"/>
  <c r="R480" i="1" s="1"/>
  <c r="L480" i="1"/>
  <c r="I480" i="1"/>
  <c r="H480" i="1"/>
  <c r="G480" i="1"/>
  <c r="F480" i="1"/>
  <c r="E480" i="1"/>
  <c r="D480" i="1"/>
  <c r="C480" i="1"/>
  <c r="B480" i="1"/>
  <c r="A480" i="1"/>
  <c r="Q479" i="1"/>
  <c r="L479" i="1"/>
  <c r="I479" i="1"/>
  <c r="H479" i="1"/>
  <c r="G479" i="1"/>
  <c r="F479" i="1"/>
  <c r="E479" i="1"/>
  <c r="D479" i="1"/>
  <c r="A479" i="1"/>
  <c r="B479" i="1" s="1"/>
  <c r="N478" i="1"/>
  <c r="L478" i="1"/>
  <c r="I478" i="1"/>
  <c r="H478" i="1"/>
  <c r="G478" i="1"/>
  <c r="F478" i="1"/>
  <c r="E478" i="1"/>
  <c r="D478" i="1"/>
  <c r="B478" i="1"/>
  <c r="A478" i="1"/>
  <c r="M477" i="1"/>
  <c r="L477" i="1"/>
  <c r="I477" i="1"/>
  <c r="H477" i="1"/>
  <c r="G477" i="1"/>
  <c r="F477" i="1"/>
  <c r="E477" i="1"/>
  <c r="D477" i="1"/>
  <c r="C477" i="1"/>
  <c r="A477" i="1"/>
  <c r="Q476" i="1"/>
  <c r="N476" i="1"/>
  <c r="M476" i="1"/>
  <c r="P476" i="1" s="1"/>
  <c r="R476" i="1" s="1"/>
  <c r="L476" i="1"/>
  <c r="I476" i="1"/>
  <c r="H476" i="1"/>
  <c r="G476" i="1"/>
  <c r="F476" i="1"/>
  <c r="E476" i="1"/>
  <c r="D476" i="1"/>
  <c r="C476" i="1"/>
  <c r="B476" i="1"/>
  <c r="A476" i="1"/>
  <c r="Q475" i="1"/>
  <c r="M475" i="1"/>
  <c r="P475" i="1" s="1"/>
  <c r="R475" i="1" s="1"/>
  <c r="L475" i="1"/>
  <c r="I475" i="1"/>
  <c r="H475" i="1"/>
  <c r="G475" i="1"/>
  <c r="F475" i="1"/>
  <c r="E475" i="1"/>
  <c r="D475" i="1"/>
  <c r="C475" i="1"/>
  <c r="B475" i="1"/>
  <c r="A475" i="1"/>
  <c r="N475" i="1" s="1"/>
  <c r="L474" i="1"/>
  <c r="I474" i="1"/>
  <c r="H474" i="1"/>
  <c r="G474" i="1"/>
  <c r="F474" i="1"/>
  <c r="E474" i="1"/>
  <c r="D474" i="1"/>
  <c r="A474" i="1"/>
  <c r="N474" i="1" s="1"/>
  <c r="N473" i="1"/>
  <c r="M473" i="1"/>
  <c r="P473" i="1" s="1"/>
  <c r="L473" i="1"/>
  <c r="I473" i="1"/>
  <c r="H473" i="1"/>
  <c r="G473" i="1"/>
  <c r="F473" i="1"/>
  <c r="E473" i="1"/>
  <c r="D473" i="1"/>
  <c r="C473" i="1"/>
  <c r="A473" i="1"/>
  <c r="Q472" i="1"/>
  <c r="N472" i="1"/>
  <c r="M472" i="1"/>
  <c r="L472" i="1"/>
  <c r="I472" i="1"/>
  <c r="H472" i="1"/>
  <c r="G472" i="1"/>
  <c r="F472" i="1"/>
  <c r="E472" i="1"/>
  <c r="D472" i="1"/>
  <c r="C472" i="1"/>
  <c r="B472" i="1"/>
  <c r="A472" i="1"/>
  <c r="P471" i="1"/>
  <c r="M471" i="1"/>
  <c r="L471" i="1"/>
  <c r="I471" i="1"/>
  <c r="H471" i="1"/>
  <c r="G471" i="1"/>
  <c r="F471" i="1"/>
  <c r="E471" i="1"/>
  <c r="D471" i="1"/>
  <c r="C471" i="1"/>
  <c r="B471" i="1"/>
  <c r="A471" i="1"/>
  <c r="N471" i="1" s="1"/>
  <c r="Q470" i="1"/>
  <c r="N470" i="1"/>
  <c r="L470" i="1"/>
  <c r="I470" i="1"/>
  <c r="H470" i="1"/>
  <c r="G470" i="1"/>
  <c r="F470" i="1"/>
  <c r="E470" i="1"/>
  <c r="D470" i="1"/>
  <c r="B470" i="1"/>
  <c r="A470" i="1"/>
  <c r="L469" i="1"/>
  <c r="I469" i="1"/>
  <c r="H469" i="1"/>
  <c r="G469" i="1"/>
  <c r="F469" i="1"/>
  <c r="E469" i="1"/>
  <c r="D469" i="1"/>
  <c r="A469" i="1"/>
  <c r="Q468" i="1"/>
  <c r="N468" i="1"/>
  <c r="M468" i="1"/>
  <c r="P468" i="1" s="1"/>
  <c r="R468" i="1" s="1"/>
  <c r="L468" i="1"/>
  <c r="I468" i="1"/>
  <c r="H468" i="1"/>
  <c r="G468" i="1"/>
  <c r="F468" i="1"/>
  <c r="E468" i="1"/>
  <c r="D468" i="1"/>
  <c r="C468" i="1"/>
  <c r="B468" i="1"/>
  <c r="A468" i="1"/>
  <c r="L467" i="1"/>
  <c r="I467" i="1"/>
  <c r="H467" i="1"/>
  <c r="G467" i="1"/>
  <c r="F467" i="1"/>
  <c r="E467" i="1"/>
  <c r="D467" i="1"/>
  <c r="A467" i="1"/>
  <c r="Q467" i="1" s="1"/>
  <c r="L466" i="1"/>
  <c r="I466" i="1"/>
  <c r="H466" i="1"/>
  <c r="G466" i="1"/>
  <c r="F466" i="1"/>
  <c r="E466" i="1"/>
  <c r="D466" i="1"/>
  <c r="A466" i="1"/>
  <c r="L465" i="1"/>
  <c r="I465" i="1"/>
  <c r="H465" i="1"/>
  <c r="G465" i="1"/>
  <c r="F465" i="1"/>
  <c r="E465" i="1"/>
  <c r="D465" i="1"/>
  <c r="A465" i="1"/>
  <c r="Q464" i="1"/>
  <c r="N464" i="1"/>
  <c r="M464" i="1"/>
  <c r="P464" i="1" s="1"/>
  <c r="R464" i="1" s="1"/>
  <c r="L464" i="1"/>
  <c r="I464" i="1"/>
  <c r="H464" i="1"/>
  <c r="G464" i="1"/>
  <c r="F464" i="1"/>
  <c r="E464" i="1"/>
  <c r="D464" i="1"/>
  <c r="C464" i="1"/>
  <c r="B464" i="1"/>
  <c r="A464" i="1"/>
  <c r="Q463" i="1"/>
  <c r="L463" i="1"/>
  <c r="I463" i="1"/>
  <c r="H463" i="1"/>
  <c r="G463" i="1"/>
  <c r="F463" i="1"/>
  <c r="E463" i="1"/>
  <c r="D463" i="1"/>
  <c r="A463" i="1"/>
  <c r="B463" i="1" s="1"/>
  <c r="N462" i="1"/>
  <c r="L462" i="1"/>
  <c r="I462" i="1"/>
  <c r="H462" i="1"/>
  <c r="G462" i="1"/>
  <c r="F462" i="1"/>
  <c r="E462" i="1"/>
  <c r="D462" i="1"/>
  <c r="B462" i="1"/>
  <c r="A462" i="1"/>
  <c r="M461" i="1"/>
  <c r="L461" i="1"/>
  <c r="I461" i="1"/>
  <c r="H461" i="1"/>
  <c r="G461" i="1"/>
  <c r="F461" i="1"/>
  <c r="E461" i="1"/>
  <c r="D461" i="1"/>
  <c r="C461" i="1"/>
  <c r="A461" i="1"/>
  <c r="Q460" i="1"/>
  <c r="N460" i="1"/>
  <c r="M460" i="1"/>
  <c r="P460" i="1" s="1"/>
  <c r="R460" i="1" s="1"/>
  <c r="L460" i="1"/>
  <c r="I460" i="1"/>
  <c r="H460" i="1"/>
  <c r="G460" i="1"/>
  <c r="F460" i="1"/>
  <c r="E460" i="1"/>
  <c r="D460" i="1"/>
  <c r="C460" i="1"/>
  <c r="B460" i="1"/>
  <c r="A460" i="1"/>
  <c r="Q459" i="1"/>
  <c r="M459" i="1"/>
  <c r="P459" i="1" s="1"/>
  <c r="R459" i="1" s="1"/>
  <c r="L459" i="1"/>
  <c r="I459" i="1"/>
  <c r="H459" i="1"/>
  <c r="G459" i="1"/>
  <c r="F459" i="1"/>
  <c r="E459" i="1"/>
  <c r="D459" i="1"/>
  <c r="C459" i="1"/>
  <c r="B459" i="1"/>
  <c r="A459" i="1"/>
  <c r="N459" i="1" s="1"/>
  <c r="L458" i="1"/>
  <c r="I458" i="1"/>
  <c r="H458" i="1"/>
  <c r="G458" i="1"/>
  <c r="F458" i="1"/>
  <c r="E458" i="1"/>
  <c r="D458" i="1"/>
  <c r="A458" i="1"/>
  <c r="N458" i="1" s="1"/>
  <c r="N457" i="1"/>
  <c r="M457" i="1"/>
  <c r="P457" i="1" s="1"/>
  <c r="L457" i="1"/>
  <c r="I457" i="1"/>
  <c r="H457" i="1"/>
  <c r="G457" i="1"/>
  <c r="F457" i="1"/>
  <c r="E457" i="1"/>
  <c r="D457" i="1"/>
  <c r="C457" i="1"/>
  <c r="A457" i="1"/>
  <c r="Q456" i="1"/>
  <c r="N456" i="1"/>
  <c r="M456" i="1"/>
  <c r="L456" i="1"/>
  <c r="I456" i="1"/>
  <c r="H456" i="1"/>
  <c r="G456" i="1"/>
  <c r="F456" i="1"/>
  <c r="E456" i="1"/>
  <c r="D456" i="1"/>
  <c r="C456" i="1"/>
  <c r="B456" i="1"/>
  <c r="A456" i="1"/>
  <c r="P455" i="1"/>
  <c r="M455" i="1"/>
  <c r="L455" i="1"/>
  <c r="I455" i="1"/>
  <c r="H455" i="1"/>
  <c r="G455" i="1"/>
  <c r="F455" i="1"/>
  <c r="E455" i="1"/>
  <c r="D455" i="1"/>
  <c r="C455" i="1"/>
  <c r="B455" i="1"/>
  <c r="A455" i="1"/>
  <c r="N455" i="1" s="1"/>
  <c r="Q454" i="1"/>
  <c r="N454" i="1"/>
  <c r="L454" i="1"/>
  <c r="I454" i="1"/>
  <c r="H454" i="1"/>
  <c r="G454" i="1"/>
  <c r="F454" i="1"/>
  <c r="E454" i="1"/>
  <c r="D454" i="1"/>
  <c r="B454" i="1"/>
  <c r="A454" i="1"/>
  <c r="L453" i="1"/>
  <c r="I453" i="1"/>
  <c r="H453" i="1"/>
  <c r="G453" i="1"/>
  <c r="F453" i="1"/>
  <c r="E453" i="1"/>
  <c r="D453" i="1"/>
  <c r="A453" i="1"/>
  <c r="Q452" i="1"/>
  <c r="N452" i="1"/>
  <c r="M452" i="1"/>
  <c r="P452" i="1" s="1"/>
  <c r="R452" i="1" s="1"/>
  <c r="L452" i="1"/>
  <c r="I452" i="1"/>
  <c r="H452" i="1"/>
  <c r="G452" i="1"/>
  <c r="F452" i="1"/>
  <c r="E452" i="1"/>
  <c r="D452" i="1"/>
  <c r="C452" i="1"/>
  <c r="B452" i="1"/>
  <c r="A452" i="1"/>
  <c r="L451" i="1"/>
  <c r="I451" i="1"/>
  <c r="H451" i="1"/>
  <c r="G451" i="1"/>
  <c r="F451" i="1"/>
  <c r="E451" i="1"/>
  <c r="D451" i="1"/>
  <c r="A451" i="1"/>
  <c r="Q451" i="1" s="1"/>
  <c r="L450" i="1"/>
  <c r="I450" i="1"/>
  <c r="H450" i="1"/>
  <c r="G450" i="1"/>
  <c r="F450" i="1"/>
  <c r="E450" i="1"/>
  <c r="D450" i="1"/>
  <c r="A450" i="1"/>
  <c r="L449" i="1"/>
  <c r="I449" i="1"/>
  <c r="H449" i="1"/>
  <c r="G449" i="1"/>
  <c r="F449" i="1"/>
  <c r="E449" i="1"/>
  <c r="D449" i="1"/>
  <c r="A449" i="1"/>
  <c r="Q448" i="1"/>
  <c r="N448" i="1"/>
  <c r="M448" i="1"/>
  <c r="P448" i="1" s="1"/>
  <c r="R448" i="1" s="1"/>
  <c r="L448" i="1"/>
  <c r="I448" i="1"/>
  <c r="H448" i="1"/>
  <c r="G448" i="1"/>
  <c r="F448" i="1"/>
  <c r="E448" i="1"/>
  <c r="D448" i="1"/>
  <c r="C448" i="1"/>
  <c r="B448" i="1"/>
  <c r="A448" i="1"/>
  <c r="Q447" i="1"/>
  <c r="L447" i="1"/>
  <c r="I447" i="1"/>
  <c r="H447" i="1"/>
  <c r="G447" i="1"/>
  <c r="F447" i="1"/>
  <c r="E447" i="1"/>
  <c r="D447" i="1"/>
  <c r="A447" i="1"/>
  <c r="B447" i="1" s="1"/>
  <c r="N446" i="1"/>
  <c r="L446" i="1"/>
  <c r="I446" i="1"/>
  <c r="H446" i="1"/>
  <c r="G446" i="1"/>
  <c r="F446" i="1"/>
  <c r="E446" i="1"/>
  <c r="D446" i="1"/>
  <c r="B446" i="1"/>
  <c r="A446" i="1"/>
  <c r="M445" i="1"/>
  <c r="L445" i="1"/>
  <c r="I445" i="1"/>
  <c r="H445" i="1"/>
  <c r="G445" i="1"/>
  <c r="F445" i="1"/>
  <c r="E445" i="1"/>
  <c r="D445" i="1"/>
  <c r="C445" i="1"/>
  <c r="A445" i="1"/>
  <c r="Q444" i="1"/>
  <c r="N444" i="1"/>
  <c r="M444" i="1"/>
  <c r="P444" i="1" s="1"/>
  <c r="R444" i="1" s="1"/>
  <c r="L444" i="1"/>
  <c r="I444" i="1"/>
  <c r="H444" i="1"/>
  <c r="G444" i="1"/>
  <c r="F444" i="1"/>
  <c r="E444" i="1"/>
  <c r="D444" i="1"/>
  <c r="C444" i="1"/>
  <c r="B444" i="1"/>
  <c r="A444" i="1"/>
  <c r="Q443" i="1"/>
  <c r="M443" i="1"/>
  <c r="P443" i="1" s="1"/>
  <c r="R443" i="1" s="1"/>
  <c r="L443" i="1"/>
  <c r="I443" i="1"/>
  <c r="H443" i="1"/>
  <c r="G443" i="1"/>
  <c r="F443" i="1"/>
  <c r="E443" i="1"/>
  <c r="D443" i="1"/>
  <c r="C443" i="1"/>
  <c r="B443" i="1"/>
  <c r="A443" i="1"/>
  <c r="N443" i="1" s="1"/>
  <c r="L442" i="1"/>
  <c r="I442" i="1"/>
  <c r="H442" i="1"/>
  <c r="G442" i="1"/>
  <c r="F442" i="1"/>
  <c r="E442" i="1"/>
  <c r="D442" i="1"/>
  <c r="A442" i="1"/>
  <c r="N442" i="1" s="1"/>
  <c r="N441" i="1"/>
  <c r="M441" i="1"/>
  <c r="P441" i="1" s="1"/>
  <c r="L441" i="1"/>
  <c r="I441" i="1"/>
  <c r="H441" i="1"/>
  <c r="G441" i="1"/>
  <c r="F441" i="1"/>
  <c r="E441" i="1"/>
  <c r="D441" i="1"/>
  <c r="C441" i="1"/>
  <c r="A441" i="1"/>
  <c r="Q440" i="1"/>
  <c r="N440" i="1"/>
  <c r="M440" i="1"/>
  <c r="L440" i="1"/>
  <c r="I440" i="1"/>
  <c r="H440" i="1"/>
  <c r="G440" i="1"/>
  <c r="F440" i="1"/>
  <c r="E440" i="1"/>
  <c r="D440" i="1"/>
  <c r="C440" i="1"/>
  <c r="B440" i="1"/>
  <c r="A440" i="1"/>
  <c r="P439" i="1"/>
  <c r="M439" i="1"/>
  <c r="L439" i="1"/>
  <c r="I439" i="1"/>
  <c r="H439" i="1"/>
  <c r="G439" i="1"/>
  <c r="F439" i="1"/>
  <c r="E439" i="1"/>
  <c r="D439" i="1"/>
  <c r="C439" i="1"/>
  <c r="B439" i="1"/>
  <c r="A439" i="1"/>
  <c r="N439" i="1" s="1"/>
  <c r="Q438" i="1"/>
  <c r="N438" i="1"/>
  <c r="L438" i="1"/>
  <c r="I438" i="1"/>
  <c r="H438" i="1"/>
  <c r="G438" i="1"/>
  <c r="F438" i="1"/>
  <c r="E438" i="1"/>
  <c r="D438" i="1"/>
  <c r="B438" i="1"/>
  <c r="A438" i="1"/>
  <c r="L437" i="1"/>
  <c r="I437" i="1"/>
  <c r="H437" i="1"/>
  <c r="G437" i="1"/>
  <c r="F437" i="1"/>
  <c r="E437" i="1"/>
  <c r="D437" i="1"/>
  <c r="A437" i="1"/>
  <c r="Q436" i="1"/>
  <c r="N436" i="1"/>
  <c r="M436" i="1"/>
  <c r="P436" i="1" s="1"/>
  <c r="R436" i="1" s="1"/>
  <c r="L436" i="1"/>
  <c r="I436" i="1"/>
  <c r="H436" i="1"/>
  <c r="G436" i="1"/>
  <c r="F436" i="1"/>
  <c r="E436" i="1"/>
  <c r="D436" i="1"/>
  <c r="C436" i="1"/>
  <c r="B436" i="1"/>
  <c r="A436" i="1"/>
  <c r="L435" i="1"/>
  <c r="I435" i="1"/>
  <c r="H435" i="1"/>
  <c r="G435" i="1"/>
  <c r="F435" i="1"/>
  <c r="E435" i="1"/>
  <c r="D435" i="1"/>
  <c r="A435" i="1"/>
  <c r="Q435" i="1" s="1"/>
  <c r="L434" i="1"/>
  <c r="I434" i="1"/>
  <c r="H434" i="1"/>
  <c r="G434" i="1"/>
  <c r="F434" i="1"/>
  <c r="E434" i="1"/>
  <c r="D434" i="1"/>
  <c r="A434" i="1"/>
  <c r="L433" i="1"/>
  <c r="I433" i="1"/>
  <c r="H433" i="1"/>
  <c r="G433" i="1"/>
  <c r="F433" i="1"/>
  <c r="E433" i="1"/>
  <c r="D433" i="1"/>
  <c r="A433" i="1"/>
  <c r="Q432" i="1"/>
  <c r="N432" i="1"/>
  <c r="M432" i="1"/>
  <c r="P432" i="1" s="1"/>
  <c r="R432" i="1" s="1"/>
  <c r="L432" i="1"/>
  <c r="I432" i="1"/>
  <c r="H432" i="1"/>
  <c r="G432" i="1"/>
  <c r="F432" i="1"/>
  <c r="E432" i="1"/>
  <c r="D432" i="1"/>
  <c r="C432" i="1"/>
  <c r="B432" i="1"/>
  <c r="A432" i="1"/>
  <c r="Q431" i="1"/>
  <c r="L431" i="1"/>
  <c r="I431" i="1"/>
  <c r="H431" i="1"/>
  <c r="G431" i="1"/>
  <c r="F431" i="1"/>
  <c r="E431" i="1"/>
  <c r="D431" i="1"/>
  <c r="A431" i="1"/>
  <c r="B431" i="1" s="1"/>
  <c r="N430" i="1"/>
  <c r="L430" i="1"/>
  <c r="I430" i="1"/>
  <c r="H430" i="1"/>
  <c r="G430" i="1"/>
  <c r="F430" i="1"/>
  <c r="E430" i="1"/>
  <c r="D430" i="1"/>
  <c r="B430" i="1"/>
  <c r="A430" i="1"/>
  <c r="M429" i="1"/>
  <c r="L429" i="1"/>
  <c r="I429" i="1"/>
  <c r="H429" i="1"/>
  <c r="G429" i="1"/>
  <c r="F429" i="1"/>
  <c r="E429" i="1"/>
  <c r="D429" i="1"/>
  <c r="C429" i="1"/>
  <c r="A429" i="1"/>
  <c r="Q428" i="1"/>
  <c r="N428" i="1"/>
  <c r="M428" i="1"/>
  <c r="P428" i="1" s="1"/>
  <c r="R428" i="1" s="1"/>
  <c r="L428" i="1"/>
  <c r="I428" i="1"/>
  <c r="H428" i="1"/>
  <c r="G428" i="1"/>
  <c r="F428" i="1"/>
  <c r="E428" i="1"/>
  <c r="D428" i="1"/>
  <c r="C428" i="1"/>
  <c r="B428" i="1"/>
  <c r="A428" i="1"/>
  <c r="Q427" i="1"/>
  <c r="M427" i="1"/>
  <c r="P427" i="1" s="1"/>
  <c r="R427" i="1" s="1"/>
  <c r="L427" i="1"/>
  <c r="I427" i="1"/>
  <c r="H427" i="1"/>
  <c r="G427" i="1"/>
  <c r="F427" i="1"/>
  <c r="E427" i="1"/>
  <c r="D427" i="1"/>
  <c r="C427" i="1"/>
  <c r="B427" i="1"/>
  <c r="A427" i="1"/>
  <c r="N427" i="1" s="1"/>
  <c r="L426" i="1"/>
  <c r="I426" i="1"/>
  <c r="H426" i="1"/>
  <c r="G426" i="1"/>
  <c r="F426" i="1"/>
  <c r="E426" i="1"/>
  <c r="D426" i="1"/>
  <c r="A426" i="1"/>
  <c r="N426" i="1" s="1"/>
  <c r="N425" i="1"/>
  <c r="M425" i="1"/>
  <c r="P425" i="1" s="1"/>
  <c r="L425" i="1"/>
  <c r="I425" i="1"/>
  <c r="H425" i="1"/>
  <c r="G425" i="1"/>
  <c r="F425" i="1"/>
  <c r="E425" i="1"/>
  <c r="D425" i="1"/>
  <c r="C425" i="1"/>
  <c r="A425" i="1"/>
  <c r="Q424" i="1"/>
  <c r="N424" i="1"/>
  <c r="M424" i="1"/>
  <c r="L424" i="1"/>
  <c r="I424" i="1"/>
  <c r="H424" i="1"/>
  <c r="G424" i="1"/>
  <c r="F424" i="1"/>
  <c r="E424" i="1"/>
  <c r="D424" i="1"/>
  <c r="C424" i="1"/>
  <c r="B424" i="1"/>
  <c r="A424" i="1"/>
  <c r="P423" i="1"/>
  <c r="M423" i="1"/>
  <c r="L423" i="1"/>
  <c r="I423" i="1"/>
  <c r="H423" i="1"/>
  <c r="G423" i="1"/>
  <c r="F423" i="1"/>
  <c r="E423" i="1"/>
  <c r="D423" i="1"/>
  <c r="C423" i="1"/>
  <c r="B423" i="1"/>
  <c r="A423" i="1"/>
  <c r="N423" i="1" s="1"/>
  <c r="Q422" i="1"/>
  <c r="N422" i="1"/>
  <c r="L422" i="1"/>
  <c r="I422" i="1"/>
  <c r="H422" i="1"/>
  <c r="G422" i="1"/>
  <c r="F422" i="1"/>
  <c r="E422" i="1"/>
  <c r="D422" i="1"/>
  <c r="B422" i="1"/>
  <c r="A422" i="1"/>
  <c r="L421" i="1"/>
  <c r="I421" i="1"/>
  <c r="H421" i="1"/>
  <c r="G421" i="1"/>
  <c r="F421" i="1"/>
  <c r="E421" i="1"/>
  <c r="D421" i="1"/>
  <c r="A421" i="1"/>
  <c r="Q420" i="1"/>
  <c r="N420" i="1"/>
  <c r="M420" i="1"/>
  <c r="P420" i="1" s="1"/>
  <c r="R420" i="1" s="1"/>
  <c r="L420" i="1"/>
  <c r="I420" i="1"/>
  <c r="H420" i="1"/>
  <c r="G420" i="1"/>
  <c r="F420" i="1"/>
  <c r="E420" i="1"/>
  <c r="D420" i="1"/>
  <c r="C420" i="1"/>
  <c r="B420" i="1"/>
  <c r="A420" i="1"/>
  <c r="L419" i="1"/>
  <c r="I419" i="1"/>
  <c r="H419" i="1"/>
  <c r="G419" i="1"/>
  <c r="F419" i="1"/>
  <c r="E419" i="1"/>
  <c r="D419" i="1"/>
  <c r="A419" i="1"/>
  <c r="Q419" i="1" s="1"/>
  <c r="L418" i="1"/>
  <c r="I418" i="1"/>
  <c r="H418" i="1"/>
  <c r="G418" i="1"/>
  <c r="F418" i="1"/>
  <c r="E418" i="1"/>
  <c r="D418" i="1"/>
  <c r="A418" i="1"/>
  <c r="L417" i="1"/>
  <c r="I417" i="1"/>
  <c r="H417" i="1"/>
  <c r="G417" i="1"/>
  <c r="F417" i="1"/>
  <c r="E417" i="1"/>
  <c r="D417" i="1"/>
  <c r="A417" i="1"/>
  <c r="Q416" i="1"/>
  <c r="N416" i="1"/>
  <c r="M416" i="1"/>
  <c r="P416" i="1" s="1"/>
  <c r="R416" i="1" s="1"/>
  <c r="L416" i="1"/>
  <c r="I416" i="1"/>
  <c r="H416" i="1"/>
  <c r="G416" i="1"/>
  <c r="F416" i="1"/>
  <c r="E416" i="1"/>
  <c r="D416" i="1"/>
  <c r="C416" i="1"/>
  <c r="B416" i="1"/>
  <c r="A416" i="1"/>
  <c r="Q415" i="1"/>
  <c r="L415" i="1"/>
  <c r="I415" i="1"/>
  <c r="H415" i="1"/>
  <c r="G415" i="1"/>
  <c r="F415" i="1"/>
  <c r="E415" i="1"/>
  <c r="D415" i="1"/>
  <c r="A415" i="1"/>
  <c r="B415" i="1" s="1"/>
  <c r="N414" i="1"/>
  <c r="L414" i="1"/>
  <c r="I414" i="1"/>
  <c r="H414" i="1"/>
  <c r="G414" i="1"/>
  <c r="F414" i="1"/>
  <c r="E414" i="1"/>
  <c r="D414" i="1"/>
  <c r="B414" i="1"/>
  <c r="A414" i="1"/>
  <c r="M413" i="1"/>
  <c r="L413" i="1"/>
  <c r="I413" i="1"/>
  <c r="H413" i="1"/>
  <c r="G413" i="1"/>
  <c r="F413" i="1"/>
  <c r="E413" i="1"/>
  <c r="D413" i="1"/>
  <c r="C413" i="1"/>
  <c r="A413" i="1"/>
  <c r="Q412" i="1"/>
  <c r="N412" i="1"/>
  <c r="M412" i="1"/>
  <c r="P412" i="1" s="1"/>
  <c r="R412" i="1" s="1"/>
  <c r="L412" i="1"/>
  <c r="I412" i="1"/>
  <c r="H412" i="1"/>
  <c r="G412" i="1"/>
  <c r="F412" i="1"/>
  <c r="E412" i="1"/>
  <c r="D412" i="1"/>
  <c r="C412" i="1"/>
  <c r="B412" i="1"/>
  <c r="A412" i="1"/>
  <c r="Q411" i="1"/>
  <c r="L411" i="1"/>
  <c r="I411" i="1"/>
  <c r="H411" i="1"/>
  <c r="G411" i="1"/>
  <c r="F411" i="1"/>
  <c r="E411" i="1"/>
  <c r="D411" i="1"/>
  <c r="B411" i="1"/>
  <c r="A411" i="1"/>
  <c r="N411" i="1" s="1"/>
  <c r="L410" i="1"/>
  <c r="I410" i="1"/>
  <c r="H410" i="1"/>
  <c r="G410" i="1"/>
  <c r="F410" i="1"/>
  <c r="E410" i="1"/>
  <c r="D410" i="1"/>
  <c r="A410" i="1"/>
  <c r="N410" i="1" s="1"/>
  <c r="N409" i="1"/>
  <c r="P409" i="1" s="1"/>
  <c r="M409" i="1"/>
  <c r="L409" i="1"/>
  <c r="I409" i="1"/>
  <c r="H409" i="1"/>
  <c r="G409" i="1"/>
  <c r="F409" i="1"/>
  <c r="E409" i="1"/>
  <c r="D409" i="1"/>
  <c r="C409" i="1"/>
  <c r="A409" i="1"/>
  <c r="Q408" i="1"/>
  <c r="N408" i="1"/>
  <c r="M408" i="1"/>
  <c r="L408" i="1"/>
  <c r="I408" i="1"/>
  <c r="H408" i="1"/>
  <c r="G408" i="1"/>
  <c r="F408" i="1"/>
  <c r="E408" i="1"/>
  <c r="D408" i="1"/>
  <c r="C408" i="1"/>
  <c r="B408" i="1"/>
  <c r="A408" i="1"/>
  <c r="P407" i="1"/>
  <c r="M407" i="1"/>
  <c r="L407" i="1"/>
  <c r="I407" i="1"/>
  <c r="H407" i="1"/>
  <c r="G407" i="1"/>
  <c r="F407" i="1"/>
  <c r="E407" i="1"/>
  <c r="D407" i="1"/>
  <c r="C407" i="1"/>
  <c r="B407" i="1"/>
  <c r="A407" i="1"/>
  <c r="N407" i="1" s="1"/>
  <c r="Q406" i="1"/>
  <c r="N406" i="1"/>
  <c r="L406" i="1"/>
  <c r="I406" i="1"/>
  <c r="H406" i="1"/>
  <c r="G406" i="1"/>
  <c r="F406" i="1"/>
  <c r="E406" i="1"/>
  <c r="D406" i="1"/>
  <c r="B406" i="1"/>
  <c r="A406" i="1"/>
  <c r="L405" i="1"/>
  <c r="I405" i="1"/>
  <c r="H405" i="1"/>
  <c r="G405" i="1"/>
  <c r="F405" i="1"/>
  <c r="E405" i="1"/>
  <c r="D405" i="1"/>
  <c r="A405" i="1"/>
  <c r="Q404" i="1"/>
  <c r="N404" i="1"/>
  <c r="M404" i="1"/>
  <c r="P404" i="1" s="1"/>
  <c r="R404" i="1" s="1"/>
  <c r="L404" i="1"/>
  <c r="I404" i="1"/>
  <c r="H404" i="1"/>
  <c r="G404" i="1"/>
  <c r="F404" i="1"/>
  <c r="E404" i="1"/>
  <c r="D404" i="1"/>
  <c r="C404" i="1"/>
  <c r="B404" i="1"/>
  <c r="A404" i="1"/>
  <c r="L403" i="1"/>
  <c r="I403" i="1"/>
  <c r="H403" i="1"/>
  <c r="G403" i="1"/>
  <c r="F403" i="1"/>
  <c r="E403" i="1"/>
  <c r="D403" i="1"/>
  <c r="A403" i="1"/>
  <c r="Q403" i="1" s="1"/>
  <c r="L402" i="1"/>
  <c r="I402" i="1"/>
  <c r="H402" i="1"/>
  <c r="G402" i="1"/>
  <c r="F402" i="1"/>
  <c r="E402" i="1"/>
  <c r="D402" i="1"/>
  <c r="A402" i="1"/>
  <c r="L401" i="1"/>
  <c r="I401" i="1"/>
  <c r="H401" i="1"/>
  <c r="G401" i="1"/>
  <c r="F401" i="1"/>
  <c r="E401" i="1"/>
  <c r="D401" i="1"/>
  <c r="A401" i="1"/>
  <c r="Q400" i="1"/>
  <c r="N400" i="1"/>
  <c r="M400" i="1"/>
  <c r="P400" i="1" s="1"/>
  <c r="R400" i="1" s="1"/>
  <c r="L400" i="1"/>
  <c r="I400" i="1"/>
  <c r="H400" i="1"/>
  <c r="G400" i="1"/>
  <c r="F400" i="1"/>
  <c r="E400" i="1"/>
  <c r="D400" i="1"/>
  <c r="C400" i="1"/>
  <c r="B400" i="1"/>
  <c r="A400" i="1"/>
  <c r="Q399" i="1"/>
  <c r="L399" i="1"/>
  <c r="I399" i="1"/>
  <c r="H399" i="1"/>
  <c r="G399" i="1"/>
  <c r="F399" i="1"/>
  <c r="E399" i="1"/>
  <c r="D399" i="1"/>
  <c r="A399" i="1"/>
  <c r="B399" i="1" s="1"/>
  <c r="Q398" i="1"/>
  <c r="N398" i="1"/>
  <c r="L398" i="1"/>
  <c r="I398" i="1"/>
  <c r="H398" i="1"/>
  <c r="G398" i="1"/>
  <c r="F398" i="1"/>
  <c r="E398" i="1"/>
  <c r="D398" i="1"/>
  <c r="B398" i="1"/>
  <c r="A398" i="1"/>
  <c r="N397" i="1"/>
  <c r="M397" i="1"/>
  <c r="P397" i="1" s="1"/>
  <c r="L397" i="1"/>
  <c r="I397" i="1"/>
  <c r="H397" i="1"/>
  <c r="G397" i="1"/>
  <c r="F397" i="1"/>
  <c r="E397" i="1"/>
  <c r="D397" i="1"/>
  <c r="C397" i="1"/>
  <c r="A397" i="1"/>
  <c r="Q396" i="1"/>
  <c r="N396" i="1"/>
  <c r="M396" i="1"/>
  <c r="P396" i="1" s="1"/>
  <c r="R396" i="1" s="1"/>
  <c r="L396" i="1"/>
  <c r="I396" i="1"/>
  <c r="H396" i="1"/>
  <c r="G396" i="1"/>
  <c r="F396" i="1"/>
  <c r="E396" i="1"/>
  <c r="D396" i="1"/>
  <c r="C396" i="1"/>
  <c r="B396" i="1"/>
  <c r="A396" i="1"/>
  <c r="Q395" i="1"/>
  <c r="L395" i="1"/>
  <c r="I395" i="1"/>
  <c r="H395" i="1"/>
  <c r="G395" i="1"/>
  <c r="F395" i="1"/>
  <c r="E395" i="1"/>
  <c r="D395" i="1"/>
  <c r="B395" i="1"/>
  <c r="A395" i="1"/>
  <c r="N395" i="1" s="1"/>
  <c r="L394" i="1"/>
  <c r="I394" i="1"/>
  <c r="H394" i="1"/>
  <c r="G394" i="1"/>
  <c r="F394" i="1"/>
  <c r="E394" i="1"/>
  <c r="D394" i="1"/>
  <c r="A394" i="1"/>
  <c r="N394" i="1" s="1"/>
  <c r="N393" i="1"/>
  <c r="P393" i="1" s="1"/>
  <c r="M393" i="1"/>
  <c r="L393" i="1"/>
  <c r="I393" i="1"/>
  <c r="H393" i="1"/>
  <c r="G393" i="1"/>
  <c r="F393" i="1"/>
  <c r="E393" i="1"/>
  <c r="D393" i="1"/>
  <c r="C393" i="1"/>
  <c r="A393" i="1"/>
  <c r="Q392" i="1"/>
  <c r="N392" i="1"/>
  <c r="M392" i="1"/>
  <c r="L392" i="1"/>
  <c r="I392" i="1"/>
  <c r="H392" i="1"/>
  <c r="G392" i="1"/>
  <c r="F392" i="1"/>
  <c r="E392" i="1"/>
  <c r="D392" i="1"/>
  <c r="C392" i="1"/>
  <c r="B392" i="1"/>
  <c r="A392" i="1"/>
  <c r="P391" i="1"/>
  <c r="M391" i="1"/>
  <c r="L391" i="1"/>
  <c r="I391" i="1"/>
  <c r="H391" i="1"/>
  <c r="G391" i="1"/>
  <c r="F391" i="1"/>
  <c r="E391" i="1"/>
  <c r="D391" i="1"/>
  <c r="C391" i="1"/>
  <c r="B391" i="1"/>
  <c r="A391" i="1"/>
  <c r="N391" i="1" s="1"/>
  <c r="Q390" i="1"/>
  <c r="N390" i="1"/>
  <c r="L390" i="1"/>
  <c r="I390" i="1"/>
  <c r="H390" i="1"/>
  <c r="G390" i="1"/>
  <c r="F390" i="1"/>
  <c r="E390" i="1"/>
  <c r="D390" i="1"/>
  <c r="B390" i="1"/>
  <c r="A390" i="1"/>
  <c r="L389" i="1"/>
  <c r="I389" i="1"/>
  <c r="H389" i="1"/>
  <c r="G389" i="1"/>
  <c r="F389" i="1"/>
  <c r="E389" i="1"/>
  <c r="D389" i="1"/>
  <c r="A389" i="1"/>
  <c r="Q388" i="1"/>
  <c r="N388" i="1"/>
  <c r="M388" i="1"/>
  <c r="P388" i="1" s="1"/>
  <c r="R388" i="1" s="1"/>
  <c r="L388" i="1"/>
  <c r="I388" i="1"/>
  <c r="H388" i="1"/>
  <c r="G388" i="1"/>
  <c r="F388" i="1"/>
  <c r="E388" i="1"/>
  <c r="D388" i="1"/>
  <c r="C388" i="1"/>
  <c r="B388" i="1"/>
  <c r="A388" i="1"/>
  <c r="L387" i="1"/>
  <c r="I387" i="1"/>
  <c r="H387" i="1"/>
  <c r="G387" i="1"/>
  <c r="F387" i="1"/>
  <c r="E387" i="1"/>
  <c r="D387" i="1"/>
  <c r="A387" i="1"/>
  <c r="Q387" i="1" s="1"/>
  <c r="L386" i="1"/>
  <c r="I386" i="1"/>
  <c r="H386" i="1"/>
  <c r="G386" i="1"/>
  <c r="F386" i="1"/>
  <c r="E386" i="1"/>
  <c r="D386" i="1"/>
  <c r="A386" i="1"/>
  <c r="L385" i="1"/>
  <c r="I385" i="1"/>
  <c r="H385" i="1"/>
  <c r="G385" i="1"/>
  <c r="F385" i="1"/>
  <c r="E385" i="1"/>
  <c r="D385" i="1"/>
  <c r="A385" i="1"/>
  <c r="Q384" i="1"/>
  <c r="N384" i="1"/>
  <c r="M384" i="1"/>
  <c r="P384" i="1" s="1"/>
  <c r="R384" i="1" s="1"/>
  <c r="L384" i="1"/>
  <c r="I384" i="1"/>
  <c r="H384" i="1"/>
  <c r="G384" i="1"/>
  <c r="F384" i="1"/>
  <c r="E384" i="1"/>
  <c r="D384" i="1"/>
  <c r="C384" i="1"/>
  <c r="B384" i="1"/>
  <c r="A384" i="1"/>
  <c r="Q383" i="1"/>
  <c r="L383" i="1"/>
  <c r="I383" i="1"/>
  <c r="H383" i="1"/>
  <c r="G383" i="1"/>
  <c r="F383" i="1"/>
  <c r="E383" i="1"/>
  <c r="D383" i="1"/>
  <c r="A383" i="1"/>
  <c r="B383" i="1" s="1"/>
  <c r="Q382" i="1"/>
  <c r="N382" i="1"/>
  <c r="L382" i="1"/>
  <c r="I382" i="1"/>
  <c r="H382" i="1"/>
  <c r="G382" i="1"/>
  <c r="F382" i="1"/>
  <c r="E382" i="1"/>
  <c r="D382" i="1"/>
  <c r="B382" i="1"/>
  <c r="A382" i="1"/>
  <c r="N381" i="1"/>
  <c r="M381" i="1"/>
  <c r="P381" i="1" s="1"/>
  <c r="L381" i="1"/>
  <c r="I381" i="1"/>
  <c r="H381" i="1"/>
  <c r="G381" i="1"/>
  <c r="F381" i="1"/>
  <c r="E381" i="1"/>
  <c r="D381" i="1"/>
  <c r="C381" i="1"/>
  <c r="A381" i="1"/>
  <c r="Q380" i="1"/>
  <c r="N380" i="1"/>
  <c r="M380" i="1"/>
  <c r="P380" i="1" s="1"/>
  <c r="R380" i="1" s="1"/>
  <c r="L380" i="1"/>
  <c r="I380" i="1"/>
  <c r="H380" i="1"/>
  <c r="G380" i="1"/>
  <c r="F380" i="1"/>
  <c r="E380" i="1"/>
  <c r="D380" i="1"/>
  <c r="C380" i="1"/>
  <c r="B380" i="1"/>
  <c r="A380" i="1"/>
  <c r="Q379" i="1"/>
  <c r="L379" i="1"/>
  <c r="I379" i="1"/>
  <c r="H379" i="1"/>
  <c r="G379" i="1"/>
  <c r="F379" i="1"/>
  <c r="E379" i="1"/>
  <c r="D379" i="1"/>
  <c r="B379" i="1"/>
  <c r="A379" i="1"/>
  <c r="N379" i="1" s="1"/>
  <c r="L378" i="1"/>
  <c r="I378" i="1"/>
  <c r="H378" i="1"/>
  <c r="G378" i="1"/>
  <c r="F378" i="1"/>
  <c r="E378" i="1"/>
  <c r="D378" i="1"/>
  <c r="A378" i="1"/>
  <c r="N378" i="1" s="1"/>
  <c r="N377" i="1"/>
  <c r="P377" i="1" s="1"/>
  <c r="M377" i="1"/>
  <c r="L377" i="1"/>
  <c r="I377" i="1"/>
  <c r="H377" i="1"/>
  <c r="G377" i="1"/>
  <c r="F377" i="1"/>
  <c r="E377" i="1"/>
  <c r="D377" i="1"/>
  <c r="C377" i="1"/>
  <c r="A377" i="1"/>
  <c r="Q376" i="1"/>
  <c r="N376" i="1"/>
  <c r="M376" i="1"/>
  <c r="L376" i="1"/>
  <c r="I376" i="1"/>
  <c r="H376" i="1"/>
  <c r="G376" i="1"/>
  <c r="F376" i="1"/>
  <c r="E376" i="1"/>
  <c r="D376" i="1"/>
  <c r="C376" i="1"/>
  <c r="B376" i="1"/>
  <c r="A376" i="1"/>
  <c r="P375" i="1"/>
  <c r="M375" i="1"/>
  <c r="L375" i="1"/>
  <c r="I375" i="1"/>
  <c r="H375" i="1"/>
  <c r="G375" i="1"/>
  <c r="F375" i="1"/>
  <c r="E375" i="1"/>
  <c r="D375" i="1"/>
  <c r="C375" i="1"/>
  <c r="B375" i="1"/>
  <c r="A375" i="1"/>
  <c r="N375" i="1" s="1"/>
  <c r="Q374" i="1"/>
  <c r="N374" i="1"/>
  <c r="L374" i="1"/>
  <c r="I374" i="1"/>
  <c r="H374" i="1"/>
  <c r="G374" i="1"/>
  <c r="F374" i="1"/>
  <c r="E374" i="1"/>
  <c r="D374" i="1"/>
  <c r="B374" i="1"/>
  <c r="A374" i="1"/>
  <c r="L373" i="1"/>
  <c r="I373" i="1"/>
  <c r="H373" i="1"/>
  <c r="G373" i="1"/>
  <c r="F373" i="1"/>
  <c r="E373" i="1"/>
  <c r="D373" i="1"/>
  <c r="A373" i="1"/>
  <c r="Q372" i="1"/>
  <c r="N372" i="1"/>
  <c r="M372" i="1"/>
  <c r="P372" i="1" s="1"/>
  <c r="R372" i="1" s="1"/>
  <c r="L372" i="1"/>
  <c r="I372" i="1"/>
  <c r="H372" i="1"/>
  <c r="G372" i="1"/>
  <c r="F372" i="1"/>
  <c r="E372" i="1"/>
  <c r="D372" i="1"/>
  <c r="C372" i="1"/>
  <c r="B372" i="1"/>
  <c r="A372" i="1"/>
  <c r="L371" i="1"/>
  <c r="I371" i="1"/>
  <c r="H371" i="1"/>
  <c r="G371" i="1"/>
  <c r="F371" i="1"/>
  <c r="E371" i="1"/>
  <c r="D371" i="1"/>
  <c r="A371" i="1"/>
  <c r="Q371" i="1" s="1"/>
  <c r="L370" i="1"/>
  <c r="I370" i="1"/>
  <c r="H370" i="1"/>
  <c r="G370" i="1"/>
  <c r="F370" i="1"/>
  <c r="E370" i="1"/>
  <c r="D370" i="1"/>
  <c r="A370" i="1"/>
  <c r="L369" i="1"/>
  <c r="I369" i="1"/>
  <c r="H369" i="1"/>
  <c r="G369" i="1"/>
  <c r="F369" i="1"/>
  <c r="E369" i="1"/>
  <c r="D369" i="1"/>
  <c r="A369" i="1"/>
  <c r="Q368" i="1"/>
  <c r="N368" i="1"/>
  <c r="M368" i="1"/>
  <c r="P368" i="1" s="1"/>
  <c r="R368" i="1" s="1"/>
  <c r="L368" i="1"/>
  <c r="I368" i="1"/>
  <c r="H368" i="1"/>
  <c r="G368" i="1"/>
  <c r="F368" i="1"/>
  <c r="E368" i="1"/>
  <c r="D368" i="1"/>
  <c r="C368" i="1"/>
  <c r="B368" i="1"/>
  <c r="A368" i="1"/>
  <c r="Q367" i="1"/>
  <c r="L367" i="1"/>
  <c r="I367" i="1"/>
  <c r="H367" i="1"/>
  <c r="G367" i="1"/>
  <c r="F367" i="1"/>
  <c r="E367" i="1"/>
  <c r="D367" i="1"/>
  <c r="A367" i="1"/>
  <c r="B367" i="1" s="1"/>
  <c r="Q366" i="1"/>
  <c r="N366" i="1"/>
  <c r="L366" i="1"/>
  <c r="I366" i="1"/>
  <c r="H366" i="1"/>
  <c r="G366" i="1"/>
  <c r="F366" i="1"/>
  <c r="E366" i="1"/>
  <c r="D366" i="1"/>
  <c r="B366" i="1"/>
  <c r="A366" i="1"/>
  <c r="N365" i="1"/>
  <c r="M365" i="1"/>
  <c r="P365" i="1" s="1"/>
  <c r="L365" i="1"/>
  <c r="I365" i="1"/>
  <c r="H365" i="1"/>
  <c r="G365" i="1"/>
  <c r="F365" i="1"/>
  <c r="E365" i="1"/>
  <c r="D365" i="1"/>
  <c r="C365" i="1"/>
  <c r="A365" i="1"/>
  <c r="Q364" i="1"/>
  <c r="N364" i="1"/>
  <c r="M364" i="1"/>
  <c r="P364" i="1" s="1"/>
  <c r="R364" i="1" s="1"/>
  <c r="L364" i="1"/>
  <c r="I364" i="1"/>
  <c r="H364" i="1"/>
  <c r="G364" i="1"/>
  <c r="F364" i="1"/>
  <c r="E364" i="1"/>
  <c r="D364" i="1"/>
  <c r="C364" i="1"/>
  <c r="B364" i="1"/>
  <c r="A364" i="1"/>
  <c r="Q363" i="1"/>
  <c r="L363" i="1"/>
  <c r="I363" i="1"/>
  <c r="H363" i="1"/>
  <c r="G363" i="1"/>
  <c r="F363" i="1"/>
  <c r="E363" i="1"/>
  <c r="D363" i="1"/>
  <c r="B363" i="1"/>
  <c r="A363" i="1"/>
  <c r="N363" i="1" s="1"/>
  <c r="L362" i="1"/>
  <c r="I362" i="1"/>
  <c r="H362" i="1"/>
  <c r="G362" i="1"/>
  <c r="F362" i="1"/>
  <c r="E362" i="1"/>
  <c r="D362" i="1"/>
  <c r="A362" i="1"/>
  <c r="N362" i="1" s="1"/>
  <c r="N361" i="1"/>
  <c r="P361" i="1" s="1"/>
  <c r="M361" i="1"/>
  <c r="L361" i="1"/>
  <c r="I361" i="1"/>
  <c r="H361" i="1"/>
  <c r="G361" i="1"/>
  <c r="F361" i="1"/>
  <c r="E361" i="1"/>
  <c r="D361" i="1"/>
  <c r="C361" i="1"/>
  <c r="A361" i="1"/>
  <c r="Q360" i="1"/>
  <c r="N360" i="1"/>
  <c r="M360" i="1"/>
  <c r="L360" i="1"/>
  <c r="I360" i="1"/>
  <c r="H360" i="1"/>
  <c r="G360" i="1"/>
  <c r="F360" i="1"/>
  <c r="E360" i="1"/>
  <c r="D360" i="1"/>
  <c r="C360" i="1"/>
  <c r="B360" i="1"/>
  <c r="A360" i="1"/>
  <c r="P359" i="1"/>
  <c r="M359" i="1"/>
  <c r="L359" i="1"/>
  <c r="I359" i="1"/>
  <c r="H359" i="1"/>
  <c r="G359" i="1"/>
  <c r="F359" i="1"/>
  <c r="E359" i="1"/>
  <c r="D359" i="1"/>
  <c r="C359" i="1"/>
  <c r="B359" i="1"/>
  <c r="A359" i="1"/>
  <c r="N359" i="1" s="1"/>
  <c r="Q358" i="1"/>
  <c r="N358" i="1"/>
  <c r="L358" i="1"/>
  <c r="I358" i="1"/>
  <c r="H358" i="1"/>
  <c r="G358" i="1"/>
  <c r="F358" i="1"/>
  <c r="E358" i="1"/>
  <c r="D358" i="1"/>
  <c r="B358" i="1"/>
  <c r="A358" i="1"/>
  <c r="L357" i="1"/>
  <c r="I357" i="1"/>
  <c r="H357" i="1"/>
  <c r="G357" i="1"/>
  <c r="F357" i="1"/>
  <c r="E357" i="1"/>
  <c r="D357" i="1"/>
  <c r="A357" i="1"/>
  <c r="Q356" i="1"/>
  <c r="N356" i="1"/>
  <c r="M356" i="1"/>
  <c r="P356" i="1" s="1"/>
  <c r="R356" i="1" s="1"/>
  <c r="L356" i="1"/>
  <c r="I356" i="1"/>
  <c r="H356" i="1"/>
  <c r="G356" i="1"/>
  <c r="F356" i="1"/>
  <c r="E356" i="1"/>
  <c r="D356" i="1"/>
  <c r="C356" i="1"/>
  <c r="B356" i="1"/>
  <c r="A356" i="1"/>
  <c r="L355" i="1"/>
  <c r="I355" i="1"/>
  <c r="H355" i="1"/>
  <c r="G355" i="1"/>
  <c r="F355" i="1"/>
  <c r="E355" i="1"/>
  <c r="D355" i="1"/>
  <c r="A355" i="1"/>
  <c r="Q355" i="1" s="1"/>
  <c r="L354" i="1"/>
  <c r="I354" i="1"/>
  <c r="H354" i="1"/>
  <c r="G354" i="1"/>
  <c r="F354" i="1"/>
  <c r="E354" i="1"/>
  <c r="D354" i="1"/>
  <c r="A354" i="1"/>
  <c r="L353" i="1"/>
  <c r="I353" i="1"/>
  <c r="H353" i="1"/>
  <c r="G353" i="1"/>
  <c r="F353" i="1"/>
  <c r="E353" i="1"/>
  <c r="D353" i="1"/>
  <c r="A353" i="1"/>
  <c r="Q352" i="1"/>
  <c r="N352" i="1"/>
  <c r="M352" i="1"/>
  <c r="P352" i="1" s="1"/>
  <c r="R352" i="1" s="1"/>
  <c r="L352" i="1"/>
  <c r="I352" i="1"/>
  <c r="H352" i="1"/>
  <c r="G352" i="1"/>
  <c r="F352" i="1"/>
  <c r="E352" i="1"/>
  <c r="D352" i="1"/>
  <c r="C352" i="1"/>
  <c r="B352" i="1"/>
  <c r="A352" i="1"/>
  <c r="Q351" i="1"/>
  <c r="L351" i="1"/>
  <c r="I351" i="1"/>
  <c r="H351" i="1"/>
  <c r="G351" i="1"/>
  <c r="F351" i="1"/>
  <c r="E351" i="1"/>
  <c r="D351" i="1"/>
  <c r="A351" i="1"/>
  <c r="B351" i="1" s="1"/>
  <c r="Q350" i="1"/>
  <c r="N350" i="1"/>
  <c r="L350" i="1"/>
  <c r="I350" i="1"/>
  <c r="H350" i="1"/>
  <c r="G350" i="1"/>
  <c r="F350" i="1"/>
  <c r="E350" i="1"/>
  <c r="D350" i="1"/>
  <c r="B350" i="1"/>
  <c r="A350" i="1"/>
  <c r="N349" i="1"/>
  <c r="M349" i="1"/>
  <c r="P349" i="1" s="1"/>
  <c r="L349" i="1"/>
  <c r="I349" i="1"/>
  <c r="H349" i="1"/>
  <c r="G349" i="1"/>
  <c r="F349" i="1"/>
  <c r="E349" i="1"/>
  <c r="D349" i="1"/>
  <c r="C349" i="1"/>
  <c r="A349" i="1"/>
  <c r="Q348" i="1"/>
  <c r="N348" i="1"/>
  <c r="M348" i="1"/>
  <c r="P348" i="1" s="1"/>
  <c r="R348" i="1" s="1"/>
  <c r="L348" i="1"/>
  <c r="I348" i="1"/>
  <c r="H348" i="1"/>
  <c r="G348" i="1"/>
  <c r="F348" i="1"/>
  <c r="E348" i="1"/>
  <c r="D348" i="1"/>
  <c r="C348" i="1"/>
  <c r="B348" i="1"/>
  <c r="A348" i="1"/>
  <c r="Q347" i="1"/>
  <c r="L347" i="1"/>
  <c r="I347" i="1"/>
  <c r="H347" i="1"/>
  <c r="G347" i="1"/>
  <c r="F347" i="1"/>
  <c r="E347" i="1"/>
  <c r="D347" i="1"/>
  <c r="B347" i="1"/>
  <c r="A347" i="1"/>
  <c r="N347" i="1" s="1"/>
  <c r="L346" i="1"/>
  <c r="I346" i="1"/>
  <c r="H346" i="1"/>
  <c r="G346" i="1"/>
  <c r="F346" i="1"/>
  <c r="E346" i="1"/>
  <c r="D346" i="1"/>
  <c r="A346" i="1"/>
  <c r="N346" i="1" s="1"/>
  <c r="N345" i="1"/>
  <c r="P345" i="1" s="1"/>
  <c r="M345" i="1"/>
  <c r="L345" i="1"/>
  <c r="I345" i="1"/>
  <c r="H345" i="1"/>
  <c r="G345" i="1"/>
  <c r="F345" i="1"/>
  <c r="E345" i="1"/>
  <c r="D345" i="1"/>
  <c r="C345" i="1"/>
  <c r="A345" i="1"/>
  <c r="Q344" i="1"/>
  <c r="N344" i="1"/>
  <c r="M344" i="1"/>
  <c r="L344" i="1"/>
  <c r="I344" i="1"/>
  <c r="H344" i="1"/>
  <c r="G344" i="1"/>
  <c r="F344" i="1"/>
  <c r="E344" i="1"/>
  <c r="D344" i="1"/>
  <c r="C344" i="1"/>
  <c r="B344" i="1"/>
  <c r="A344" i="1"/>
  <c r="P343" i="1"/>
  <c r="M343" i="1"/>
  <c r="L343" i="1"/>
  <c r="I343" i="1"/>
  <c r="H343" i="1"/>
  <c r="G343" i="1"/>
  <c r="F343" i="1"/>
  <c r="E343" i="1"/>
  <c r="D343" i="1"/>
  <c r="C343" i="1"/>
  <c r="B343" i="1"/>
  <c r="A343" i="1"/>
  <c r="N343" i="1" s="1"/>
  <c r="Q342" i="1"/>
  <c r="N342" i="1"/>
  <c r="L342" i="1"/>
  <c r="I342" i="1"/>
  <c r="H342" i="1"/>
  <c r="G342" i="1"/>
  <c r="F342" i="1"/>
  <c r="E342" i="1"/>
  <c r="D342" i="1"/>
  <c r="B342" i="1"/>
  <c r="A342" i="1"/>
  <c r="L341" i="1"/>
  <c r="I341" i="1"/>
  <c r="H341" i="1"/>
  <c r="G341" i="1"/>
  <c r="F341" i="1"/>
  <c r="E341" i="1"/>
  <c r="D341" i="1"/>
  <c r="A341" i="1"/>
  <c r="Q340" i="1"/>
  <c r="N340" i="1"/>
  <c r="M340" i="1"/>
  <c r="P340" i="1" s="1"/>
  <c r="R340" i="1" s="1"/>
  <c r="L340" i="1"/>
  <c r="I340" i="1"/>
  <c r="H340" i="1"/>
  <c r="G340" i="1"/>
  <c r="F340" i="1"/>
  <c r="E340" i="1"/>
  <c r="D340" i="1"/>
  <c r="C340" i="1"/>
  <c r="B340" i="1"/>
  <c r="A340" i="1"/>
  <c r="L339" i="1"/>
  <c r="I339" i="1"/>
  <c r="H339" i="1"/>
  <c r="G339" i="1"/>
  <c r="F339" i="1"/>
  <c r="E339" i="1"/>
  <c r="D339" i="1"/>
  <c r="A339" i="1"/>
  <c r="Q339" i="1" s="1"/>
  <c r="L338" i="1"/>
  <c r="I338" i="1"/>
  <c r="H338" i="1"/>
  <c r="G338" i="1"/>
  <c r="F338" i="1"/>
  <c r="E338" i="1"/>
  <c r="D338" i="1"/>
  <c r="A338" i="1"/>
  <c r="L337" i="1"/>
  <c r="I337" i="1"/>
  <c r="H337" i="1"/>
  <c r="G337" i="1"/>
  <c r="F337" i="1"/>
  <c r="E337" i="1"/>
  <c r="D337" i="1"/>
  <c r="A337" i="1"/>
  <c r="Q336" i="1"/>
  <c r="N336" i="1"/>
  <c r="M336" i="1"/>
  <c r="P336" i="1" s="1"/>
  <c r="R336" i="1" s="1"/>
  <c r="L336" i="1"/>
  <c r="I336" i="1"/>
  <c r="H336" i="1"/>
  <c r="G336" i="1"/>
  <c r="F336" i="1"/>
  <c r="E336" i="1"/>
  <c r="D336" i="1"/>
  <c r="C336" i="1"/>
  <c r="B336" i="1"/>
  <c r="A336" i="1"/>
  <c r="Q335" i="1"/>
  <c r="L335" i="1"/>
  <c r="I335" i="1"/>
  <c r="H335" i="1"/>
  <c r="G335" i="1"/>
  <c r="F335" i="1"/>
  <c r="E335" i="1"/>
  <c r="D335" i="1"/>
  <c r="A335" i="1"/>
  <c r="B335" i="1" s="1"/>
  <c r="Q334" i="1"/>
  <c r="N334" i="1"/>
  <c r="L334" i="1"/>
  <c r="I334" i="1"/>
  <c r="H334" i="1"/>
  <c r="G334" i="1"/>
  <c r="F334" i="1"/>
  <c r="E334" i="1"/>
  <c r="D334" i="1"/>
  <c r="B334" i="1"/>
  <c r="A334" i="1"/>
  <c r="N333" i="1"/>
  <c r="M333" i="1"/>
  <c r="P333" i="1" s="1"/>
  <c r="L333" i="1"/>
  <c r="I333" i="1"/>
  <c r="H333" i="1"/>
  <c r="G333" i="1"/>
  <c r="F333" i="1"/>
  <c r="E333" i="1"/>
  <c r="D333" i="1"/>
  <c r="C333" i="1"/>
  <c r="A333" i="1"/>
  <c r="Q332" i="1"/>
  <c r="N332" i="1"/>
  <c r="M332" i="1"/>
  <c r="P332" i="1" s="1"/>
  <c r="R332" i="1" s="1"/>
  <c r="L332" i="1"/>
  <c r="I332" i="1"/>
  <c r="H332" i="1"/>
  <c r="G332" i="1"/>
  <c r="F332" i="1"/>
  <c r="E332" i="1"/>
  <c r="D332" i="1"/>
  <c r="C332" i="1"/>
  <c r="B332" i="1"/>
  <c r="A332" i="1"/>
  <c r="Q331" i="1"/>
  <c r="L331" i="1"/>
  <c r="I331" i="1"/>
  <c r="H331" i="1"/>
  <c r="G331" i="1"/>
  <c r="F331" i="1"/>
  <c r="E331" i="1"/>
  <c r="D331" i="1"/>
  <c r="B331" i="1"/>
  <c r="A331" i="1"/>
  <c r="N331" i="1" s="1"/>
  <c r="L330" i="1"/>
  <c r="I330" i="1"/>
  <c r="H330" i="1"/>
  <c r="G330" i="1"/>
  <c r="F330" i="1"/>
  <c r="E330" i="1"/>
  <c r="D330" i="1"/>
  <c r="A330" i="1"/>
  <c r="N330" i="1" s="1"/>
  <c r="N329" i="1"/>
  <c r="P329" i="1" s="1"/>
  <c r="M329" i="1"/>
  <c r="L329" i="1"/>
  <c r="I329" i="1"/>
  <c r="H329" i="1"/>
  <c r="G329" i="1"/>
  <c r="F329" i="1"/>
  <c r="E329" i="1"/>
  <c r="D329" i="1"/>
  <c r="C329" i="1"/>
  <c r="A329" i="1"/>
  <c r="Q328" i="1"/>
  <c r="N328" i="1"/>
  <c r="M328" i="1"/>
  <c r="L328" i="1"/>
  <c r="I328" i="1"/>
  <c r="H328" i="1"/>
  <c r="G328" i="1"/>
  <c r="F328" i="1"/>
  <c r="E328" i="1"/>
  <c r="D328" i="1"/>
  <c r="C328" i="1"/>
  <c r="B328" i="1"/>
  <c r="A328" i="1"/>
  <c r="P327" i="1"/>
  <c r="M327" i="1"/>
  <c r="L327" i="1"/>
  <c r="I327" i="1"/>
  <c r="H327" i="1"/>
  <c r="G327" i="1"/>
  <c r="F327" i="1"/>
  <c r="E327" i="1"/>
  <c r="D327" i="1"/>
  <c r="C327" i="1"/>
  <c r="B327" i="1"/>
  <c r="A327" i="1"/>
  <c r="N327" i="1" s="1"/>
  <c r="Q326" i="1"/>
  <c r="N326" i="1"/>
  <c r="L326" i="1"/>
  <c r="I326" i="1"/>
  <c r="H326" i="1"/>
  <c r="G326" i="1"/>
  <c r="F326" i="1"/>
  <c r="E326" i="1"/>
  <c r="D326" i="1"/>
  <c r="B326" i="1"/>
  <c r="A326" i="1"/>
  <c r="L325" i="1"/>
  <c r="I325" i="1"/>
  <c r="H325" i="1"/>
  <c r="G325" i="1"/>
  <c r="F325" i="1"/>
  <c r="E325" i="1"/>
  <c r="D325" i="1"/>
  <c r="A325" i="1"/>
  <c r="Q324" i="1"/>
  <c r="N324" i="1"/>
  <c r="M324" i="1"/>
  <c r="P324" i="1" s="1"/>
  <c r="R324" i="1" s="1"/>
  <c r="L324" i="1"/>
  <c r="I324" i="1"/>
  <c r="H324" i="1"/>
  <c r="G324" i="1"/>
  <c r="F324" i="1"/>
  <c r="E324" i="1"/>
  <c r="D324" i="1"/>
  <c r="C324" i="1"/>
  <c r="B324" i="1"/>
  <c r="A324" i="1"/>
  <c r="L323" i="1"/>
  <c r="I323" i="1"/>
  <c r="H323" i="1"/>
  <c r="G323" i="1"/>
  <c r="F323" i="1"/>
  <c r="E323" i="1"/>
  <c r="D323" i="1"/>
  <c r="A323" i="1"/>
  <c r="Q323" i="1" s="1"/>
  <c r="L322" i="1"/>
  <c r="I322" i="1"/>
  <c r="H322" i="1"/>
  <c r="G322" i="1"/>
  <c r="F322" i="1"/>
  <c r="E322" i="1"/>
  <c r="D322" i="1"/>
  <c r="A322" i="1"/>
  <c r="Q321" i="1"/>
  <c r="N321" i="1"/>
  <c r="M321" i="1"/>
  <c r="P321" i="1" s="1"/>
  <c r="R321" i="1" s="1"/>
  <c r="L321" i="1"/>
  <c r="I321" i="1"/>
  <c r="H321" i="1"/>
  <c r="G321" i="1"/>
  <c r="F321" i="1"/>
  <c r="E321" i="1"/>
  <c r="D321" i="1"/>
  <c r="C321" i="1"/>
  <c r="B321" i="1"/>
  <c r="A321" i="1"/>
  <c r="L320" i="1"/>
  <c r="I320" i="1"/>
  <c r="H320" i="1"/>
  <c r="G320" i="1"/>
  <c r="F320" i="1"/>
  <c r="E320" i="1"/>
  <c r="D320" i="1"/>
  <c r="A320" i="1"/>
  <c r="N320" i="1" s="1"/>
  <c r="L319" i="1"/>
  <c r="I319" i="1"/>
  <c r="H319" i="1"/>
  <c r="G319" i="1"/>
  <c r="F319" i="1"/>
  <c r="E319" i="1"/>
  <c r="D319" i="1"/>
  <c r="A319" i="1"/>
  <c r="Q319" i="1" s="1"/>
  <c r="N318" i="1"/>
  <c r="M318" i="1"/>
  <c r="P318" i="1" s="1"/>
  <c r="L318" i="1"/>
  <c r="I318" i="1"/>
  <c r="H318" i="1"/>
  <c r="G318" i="1"/>
  <c r="F318" i="1"/>
  <c r="E318" i="1"/>
  <c r="D318" i="1"/>
  <c r="C318" i="1"/>
  <c r="A318" i="1"/>
  <c r="Q317" i="1"/>
  <c r="N317" i="1"/>
  <c r="M317" i="1"/>
  <c r="L317" i="1"/>
  <c r="I317" i="1"/>
  <c r="H317" i="1"/>
  <c r="G317" i="1"/>
  <c r="F317" i="1"/>
  <c r="E317" i="1"/>
  <c r="D317" i="1"/>
  <c r="C317" i="1"/>
  <c r="B317" i="1"/>
  <c r="A317" i="1"/>
  <c r="P316" i="1"/>
  <c r="M316" i="1"/>
  <c r="L316" i="1"/>
  <c r="I316" i="1"/>
  <c r="H316" i="1"/>
  <c r="G316" i="1"/>
  <c r="F316" i="1"/>
  <c r="E316" i="1"/>
  <c r="D316" i="1"/>
  <c r="C316" i="1"/>
  <c r="B316" i="1"/>
  <c r="A316" i="1"/>
  <c r="N316" i="1" s="1"/>
  <c r="Q315" i="1"/>
  <c r="N315" i="1"/>
  <c r="L315" i="1"/>
  <c r="I315" i="1"/>
  <c r="H315" i="1"/>
  <c r="G315" i="1"/>
  <c r="F315" i="1"/>
  <c r="E315" i="1"/>
  <c r="D315" i="1"/>
  <c r="B315" i="1"/>
  <c r="A315" i="1"/>
  <c r="N314" i="1"/>
  <c r="L314" i="1"/>
  <c r="I314" i="1"/>
  <c r="H314" i="1"/>
  <c r="G314" i="1"/>
  <c r="F314" i="1"/>
  <c r="E314" i="1"/>
  <c r="D314" i="1"/>
  <c r="A314" i="1"/>
  <c r="M314" i="1" s="1"/>
  <c r="P314" i="1" s="1"/>
  <c r="Q313" i="1"/>
  <c r="N313" i="1"/>
  <c r="M313" i="1"/>
  <c r="P313" i="1" s="1"/>
  <c r="R313" i="1" s="1"/>
  <c r="L313" i="1"/>
  <c r="I313" i="1"/>
  <c r="H313" i="1"/>
  <c r="G313" i="1"/>
  <c r="F313" i="1"/>
  <c r="E313" i="1"/>
  <c r="D313" i="1"/>
  <c r="C313" i="1"/>
  <c r="B313" i="1"/>
  <c r="A313" i="1"/>
  <c r="M312" i="1"/>
  <c r="P312" i="1" s="1"/>
  <c r="L312" i="1"/>
  <c r="I312" i="1"/>
  <c r="H312" i="1"/>
  <c r="G312" i="1"/>
  <c r="F312" i="1"/>
  <c r="E312" i="1"/>
  <c r="D312" i="1"/>
  <c r="C312" i="1"/>
  <c r="A312" i="1"/>
  <c r="N312" i="1" s="1"/>
  <c r="L311" i="1"/>
  <c r="I311" i="1"/>
  <c r="H311" i="1"/>
  <c r="G311" i="1"/>
  <c r="F311" i="1"/>
  <c r="E311" i="1"/>
  <c r="D311" i="1"/>
  <c r="A311" i="1"/>
  <c r="Q311" i="1" s="1"/>
  <c r="M310" i="1"/>
  <c r="L310" i="1"/>
  <c r="I310" i="1"/>
  <c r="H310" i="1"/>
  <c r="G310" i="1"/>
  <c r="F310" i="1"/>
  <c r="E310" i="1"/>
  <c r="D310" i="1"/>
  <c r="C310" i="1"/>
  <c r="A310" i="1"/>
  <c r="N310" i="1" s="1"/>
  <c r="P310" i="1" s="1"/>
  <c r="Q309" i="1"/>
  <c r="N309" i="1"/>
  <c r="M309" i="1"/>
  <c r="L309" i="1"/>
  <c r="I309" i="1"/>
  <c r="H309" i="1"/>
  <c r="G309" i="1"/>
  <c r="F309" i="1"/>
  <c r="E309" i="1"/>
  <c r="D309" i="1"/>
  <c r="C309" i="1"/>
  <c r="B309" i="1"/>
  <c r="A309" i="1"/>
  <c r="L308" i="1"/>
  <c r="I308" i="1"/>
  <c r="H308" i="1"/>
  <c r="G308" i="1"/>
  <c r="F308" i="1"/>
  <c r="E308" i="1"/>
  <c r="D308" i="1"/>
  <c r="B308" i="1"/>
  <c r="A308" i="1"/>
  <c r="N308" i="1" s="1"/>
  <c r="Q307" i="1"/>
  <c r="N307" i="1"/>
  <c r="L307" i="1"/>
  <c r="I307" i="1"/>
  <c r="H307" i="1"/>
  <c r="G307" i="1"/>
  <c r="F307" i="1"/>
  <c r="E307" i="1"/>
  <c r="D307" i="1"/>
  <c r="B307" i="1"/>
  <c r="A307" i="1"/>
  <c r="L306" i="1"/>
  <c r="I306" i="1"/>
  <c r="H306" i="1"/>
  <c r="G306" i="1"/>
  <c r="F306" i="1"/>
  <c r="E306" i="1"/>
  <c r="D306" i="1"/>
  <c r="A306" i="1"/>
  <c r="Q305" i="1"/>
  <c r="N305" i="1"/>
  <c r="M305" i="1"/>
  <c r="P305" i="1" s="1"/>
  <c r="R305" i="1" s="1"/>
  <c r="L305" i="1"/>
  <c r="I305" i="1"/>
  <c r="H305" i="1"/>
  <c r="G305" i="1"/>
  <c r="F305" i="1"/>
  <c r="E305" i="1"/>
  <c r="D305" i="1"/>
  <c r="C305" i="1"/>
  <c r="B305" i="1"/>
  <c r="A305" i="1"/>
  <c r="Q304" i="1"/>
  <c r="L304" i="1"/>
  <c r="I304" i="1"/>
  <c r="H304" i="1"/>
  <c r="G304" i="1"/>
  <c r="F304" i="1"/>
  <c r="E304" i="1"/>
  <c r="D304" i="1"/>
  <c r="A304" i="1"/>
  <c r="N304" i="1" s="1"/>
  <c r="L303" i="1"/>
  <c r="I303" i="1"/>
  <c r="H303" i="1"/>
  <c r="G303" i="1"/>
  <c r="F303" i="1"/>
  <c r="E303" i="1"/>
  <c r="D303" i="1"/>
  <c r="A303" i="1"/>
  <c r="Q303" i="1" s="1"/>
  <c r="N302" i="1"/>
  <c r="M302" i="1"/>
  <c r="P302" i="1" s="1"/>
  <c r="L302" i="1"/>
  <c r="I302" i="1"/>
  <c r="H302" i="1"/>
  <c r="G302" i="1"/>
  <c r="F302" i="1"/>
  <c r="E302" i="1"/>
  <c r="D302" i="1"/>
  <c r="C302" i="1"/>
  <c r="A302" i="1"/>
  <c r="Q301" i="1"/>
  <c r="N301" i="1"/>
  <c r="M301" i="1"/>
  <c r="L301" i="1"/>
  <c r="I301" i="1"/>
  <c r="H301" i="1"/>
  <c r="G301" i="1"/>
  <c r="F301" i="1"/>
  <c r="E301" i="1"/>
  <c r="D301" i="1"/>
  <c r="C301" i="1"/>
  <c r="B301" i="1"/>
  <c r="A301" i="1"/>
  <c r="P300" i="1"/>
  <c r="M300" i="1"/>
  <c r="L300" i="1"/>
  <c r="I300" i="1"/>
  <c r="H300" i="1"/>
  <c r="G300" i="1"/>
  <c r="F300" i="1"/>
  <c r="E300" i="1"/>
  <c r="D300" i="1"/>
  <c r="C300" i="1"/>
  <c r="B300" i="1"/>
  <c r="A300" i="1"/>
  <c r="N300" i="1" s="1"/>
  <c r="Q299" i="1"/>
  <c r="N299" i="1"/>
  <c r="L299" i="1"/>
  <c r="I299" i="1"/>
  <c r="H299" i="1"/>
  <c r="G299" i="1"/>
  <c r="F299" i="1"/>
  <c r="E299" i="1"/>
  <c r="D299" i="1"/>
  <c r="B299" i="1"/>
  <c r="A299" i="1"/>
  <c r="N298" i="1"/>
  <c r="L298" i="1"/>
  <c r="I298" i="1"/>
  <c r="H298" i="1"/>
  <c r="G298" i="1"/>
  <c r="F298" i="1"/>
  <c r="E298" i="1"/>
  <c r="D298" i="1"/>
  <c r="A298" i="1"/>
  <c r="M298" i="1" s="1"/>
  <c r="P298" i="1" s="1"/>
  <c r="Q297" i="1"/>
  <c r="N297" i="1"/>
  <c r="M297" i="1"/>
  <c r="P297" i="1" s="1"/>
  <c r="R297" i="1" s="1"/>
  <c r="L297" i="1"/>
  <c r="I297" i="1"/>
  <c r="H297" i="1"/>
  <c r="G297" i="1"/>
  <c r="F297" i="1"/>
  <c r="E297" i="1"/>
  <c r="D297" i="1"/>
  <c r="C297" i="1"/>
  <c r="B297" i="1"/>
  <c r="A297" i="1"/>
  <c r="M296" i="1"/>
  <c r="P296" i="1" s="1"/>
  <c r="L296" i="1"/>
  <c r="I296" i="1"/>
  <c r="H296" i="1"/>
  <c r="G296" i="1"/>
  <c r="F296" i="1"/>
  <c r="E296" i="1"/>
  <c r="D296" i="1"/>
  <c r="C296" i="1"/>
  <c r="A296" i="1"/>
  <c r="N296" i="1" s="1"/>
  <c r="L295" i="1"/>
  <c r="I295" i="1"/>
  <c r="H295" i="1"/>
  <c r="G295" i="1"/>
  <c r="F295" i="1"/>
  <c r="E295" i="1"/>
  <c r="D295" i="1"/>
  <c r="A295" i="1"/>
  <c r="Q295" i="1" s="1"/>
  <c r="M294" i="1"/>
  <c r="L294" i="1"/>
  <c r="I294" i="1"/>
  <c r="H294" i="1"/>
  <c r="G294" i="1"/>
  <c r="F294" i="1"/>
  <c r="E294" i="1"/>
  <c r="D294" i="1"/>
  <c r="C294" i="1"/>
  <c r="A294" i="1"/>
  <c r="N294" i="1" s="1"/>
  <c r="P294" i="1" s="1"/>
  <c r="Q293" i="1"/>
  <c r="N293" i="1"/>
  <c r="M293" i="1"/>
  <c r="L293" i="1"/>
  <c r="I293" i="1"/>
  <c r="H293" i="1"/>
  <c r="G293" i="1"/>
  <c r="F293" i="1"/>
  <c r="E293" i="1"/>
  <c r="D293" i="1"/>
  <c r="C293" i="1"/>
  <c r="B293" i="1"/>
  <c r="A293" i="1"/>
  <c r="L292" i="1"/>
  <c r="I292" i="1"/>
  <c r="H292" i="1"/>
  <c r="G292" i="1"/>
  <c r="F292" i="1"/>
  <c r="E292" i="1"/>
  <c r="D292" i="1"/>
  <c r="B292" i="1"/>
  <c r="A292" i="1"/>
  <c r="N292" i="1" s="1"/>
  <c r="Q291" i="1"/>
  <c r="N291" i="1"/>
  <c r="L291" i="1"/>
  <c r="I291" i="1"/>
  <c r="H291" i="1"/>
  <c r="G291" i="1"/>
  <c r="F291" i="1"/>
  <c r="E291" i="1"/>
  <c r="D291" i="1"/>
  <c r="B291" i="1"/>
  <c r="A291" i="1"/>
  <c r="L290" i="1"/>
  <c r="I290" i="1"/>
  <c r="H290" i="1"/>
  <c r="G290" i="1"/>
  <c r="F290" i="1"/>
  <c r="E290" i="1"/>
  <c r="D290" i="1"/>
  <c r="A290" i="1"/>
  <c r="Q289" i="1"/>
  <c r="N289" i="1"/>
  <c r="M289" i="1"/>
  <c r="P289" i="1" s="1"/>
  <c r="R289" i="1" s="1"/>
  <c r="L289" i="1"/>
  <c r="I289" i="1"/>
  <c r="H289" i="1"/>
  <c r="G289" i="1"/>
  <c r="F289" i="1"/>
  <c r="E289" i="1"/>
  <c r="D289" i="1"/>
  <c r="C289" i="1"/>
  <c r="B289" i="1"/>
  <c r="A289" i="1"/>
  <c r="L288" i="1"/>
  <c r="I288" i="1"/>
  <c r="H288" i="1"/>
  <c r="G288" i="1"/>
  <c r="F288" i="1"/>
  <c r="E288" i="1"/>
  <c r="D288" i="1"/>
  <c r="A288" i="1"/>
  <c r="N288" i="1" s="1"/>
  <c r="L287" i="1"/>
  <c r="I287" i="1"/>
  <c r="H287" i="1"/>
  <c r="G287" i="1"/>
  <c r="F287" i="1"/>
  <c r="E287" i="1"/>
  <c r="D287" i="1"/>
  <c r="A287" i="1"/>
  <c r="Q287" i="1" s="1"/>
  <c r="N286" i="1"/>
  <c r="M286" i="1"/>
  <c r="P286" i="1" s="1"/>
  <c r="L286" i="1"/>
  <c r="I286" i="1"/>
  <c r="H286" i="1"/>
  <c r="G286" i="1"/>
  <c r="F286" i="1"/>
  <c r="E286" i="1"/>
  <c r="D286" i="1"/>
  <c r="C286" i="1"/>
  <c r="A286" i="1"/>
  <c r="Q285" i="1"/>
  <c r="N285" i="1"/>
  <c r="M285" i="1"/>
  <c r="L285" i="1"/>
  <c r="I285" i="1"/>
  <c r="H285" i="1"/>
  <c r="G285" i="1"/>
  <c r="F285" i="1"/>
  <c r="E285" i="1"/>
  <c r="D285" i="1"/>
  <c r="C285" i="1"/>
  <c r="B285" i="1"/>
  <c r="A285" i="1"/>
  <c r="P284" i="1"/>
  <c r="M284" i="1"/>
  <c r="L284" i="1"/>
  <c r="I284" i="1"/>
  <c r="H284" i="1"/>
  <c r="G284" i="1"/>
  <c r="F284" i="1"/>
  <c r="E284" i="1"/>
  <c r="D284" i="1"/>
  <c r="C284" i="1"/>
  <c r="B284" i="1"/>
  <c r="A284" i="1"/>
  <c r="N284" i="1" s="1"/>
  <c r="Q283" i="1"/>
  <c r="N283" i="1"/>
  <c r="L283" i="1"/>
  <c r="I283" i="1"/>
  <c r="H283" i="1"/>
  <c r="G283" i="1"/>
  <c r="F283" i="1"/>
  <c r="E283" i="1"/>
  <c r="D283" i="1"/>
  <c r="B283" i="1"/>
  <c r="A283" i="1"/>
  <c r="N282" i="1"/>
  <c r="L282" i="1"/>
  <c r="I282" i="1"/>
  <c r="H282" i="1"/>
  <c r="G282" i="1"/>
  <c r="F282" i="1"/>
  <c r="E282" i="1"/>
  <c r="D282" i="1"/>
  <c r="A282" i="1"/>
  <c r="M282" i="1" s="1"/>
  <c r="P282" i="1" s="1"/>
  <c r="Q281" i="1"/>
  <c r="N281" i="1"/>
  <c r="M281" i="1"/>
  <c r="P281" i="1" s="1"/>
  <c r="R281" i="1" s="1"/>
  <c r="L281" i="1"/>
  <c r="I281" i="1"/>
  <c r="H281" i="1"/>
  <c r="G281" i="1"/>
  <c r="F281" i="1"/>
  <c r="E281" i="1"/>
  <c r="D281" i="1"/>
  <c r="C281" i="1"/>
  <c r="B281" i="1"/>
  <c r="A281" i="1"/>
  <c r="M280" i="1"/>
  <c r="P280" i="1" s="1"/>
  <c r="L280" i="1"/>
  <c r="I280" i="1"/>
  <c r="H280" i="1"/>
  <c r="G280" i="1"/>
  <c r="F280" i="1"/>
  <c r="E280" i="1"/>
  <c r="D280" i="1"/>
  <c r="C280" i="1"/>
  <c r="A280" i="1"/>
  <c r="N280" i="1" s="1"/>
  <c r="L279" i="1"/>
  <c r="I279" i="1"/>
  <c r="H279" i="1"/>
  <c r="G279" i="1"/>
  <c r="F279" i="1"/>
  <c r="E279" i="1"/>
  <c r="D279" i="1"/>
  <c r="A279" i="1"/>
  <c r="M278" i="1"/>
  <c r="L278" i="1"/>
  <c r="I278" i="1"/>
  <c r="H278" i="1"/>
  <c r="G278" i="1"/>
  <c r="F278" i="1"/>
  <c r="E278" i="1"/>
  <c r="D278" i="1"/>
  <c r="C278" i="1"/>
  <c r="A278" i="1"/>
  <c r="N278" i="1" s="1"/>
  <c r="P278" i="1" s="1"/>
  <c r="Q277" i="1"/>
  <c r="N277" i="1"/>
  <c r="M277" i="1"/>
  <c r="L277" i="1"/>
  <c r="I277" i="1"/>
  <c r="H277" i="1"/>
  <c r="G277" i="1"/>
  <c r="F277" i="1"/>
  <c r="E277" i="1"/>
  <c r="D277" i="1"/>
  <c r="C277" i="1"/>
  <c r="B277" i="1"/>
  <c r="A277" i="1"/>
  <c r="L276" i="1"/>
  <c r="I276" i="1"/>
  <c r="H276" i="1"/>
  <c r="G276" i="1"/>
  <c r="F276" i="1"/>
  <c r="E276" i="1"/>
  <c r="D276" i="1"/>
  <c r="B276" i="1"/>
  <c r="A276" i="1"/>
  <c r="N276" i="1" s="1"/>
  <c r="Q275" i="1"/>
  <c r="N275" i="1"/>
  <c r="L275" i="1"/>
  <c r="I275" i="1"/>
  <c r="H275" i="1"/>
  <c r="G275" i="1"/>
  <c r="F275" i="1"/>
  <c r="E275" i="1"/>
  <c r="D275" i="1"/>
  <c r="B275" i="1"/>
  <c r="A275" i="1"/>
  <c r="L274" i="1"/>
  <c r="I274" i="1"/>
  <c r="H274" i="1"/>
  <c r="G274" i="1"/>
  <c r="F274" i="1"/>
  <c r="E274" i="1"/>
  <c r="D274" i="1"/>
  <c r="A274" i="1"/>
  <c r="N274" i="1" s="1"/>
  <c r="Q273" i="1"/>
  <c r="N273" i="1"/>
  <c r="M273" i="1"/>
  <c r="P273" i="1" s="1"/>
  <c r="R273" i="1" s="1"/>
  <c r="L273" i="1"/>
  <c r="I273" i="1"/>
  <c r="H273" i="1"/>
  <c r="G273" i="1"/>
  <c r="F273" i="1"/>
  <c r="E273" i="1"/>
  <c r="D273" i="1"/>
  <c r="C273" i="1"/>
  <c r="B273" i="1"/>
  <c r="A273" i="1"/>
  <c r="L272" i="1"/>
  <c r="I272" i="1"/>
  <c r="H272" i="1"/>
  <c r="G272" i="1"/>
  <c r="F272" i="1"/>
  <c r="E272" i="1"/>
  <c r="D272" i="1"/>
  <c r="A272" i="1"/>
  <c r="N272" i="1" s="1"/>
  <c r="L271" i="1"/>
  <c r="I271" i="1"/>
  <c r="H271" i="1"/>
  <c r="G271" i="1"/>
  <c r="F271" i="1"/>
  <c r="E271" i="1"/>
  <c r="D271" i="1"/>
  <c r="A271" i="1"/>
  <c r="Q271" i="1" s="1"/>
  <c r="N270" i="1"/>
  <c r="M270" i="1"/>
  <c r="P270" i="1" s="1"/>
  <c r="L270" i="1"/>
  <c r="I270" i="1"/>
  <c r="H270" i="1"/>
  <c r="G270" i="1"/>
  <c r="F270" i="1"/>
  <c r="E270" i="1"/>
  <c r="D270" i="1"/>
  <c r="C270" i="1"/>
  <c r="A270" i="1"/>
  <c r="Q269" i="1"/>
  <c r="N269" i="1"/>
  <c r="M269" i="1"/>
  <c r="L269" i="1"/>
  <c r="I269" i="1"/>
  <c r="H269" i="1"/>
  <c r="G269" i="1"/>
  <c r="F269" i="1"/>
  <c r="E269" i="1"/>
  <c r="D269" i="1"/>
  <c r="C269" i="1"/>
  <c r="B269" i="1"/>
  <c r="A269" i="1"/>
  <c r="P268" i="1"/>
  <c r="M268" i="1"/>
  <c r="L268" i="1"/>
  <c r="I268" i="1"/>
  <c r="H268" i="1"/>
  <c r="G268" i="1"/>
  <c r="F268" i="1"/>
  <c r="E268" i="1"/>
  <c r="D268" i="1"/>
  <c r="C268" i="1"/>
  <c r="B268" i="1"/>
  <c r="A268" i="1"/>
  <c r="N268" i="1" s="1"/>
  <c r="Q267" i="1"/>
  <c r="N267" i="1"/>
  <c r="L267" i="1"/>
  <c r="I267" i="1"/>
  <c r="H267" i="1"/>
  <c r="G267" i="1"/>
  <c r="F267" i="1"/>
  <c r="E267" i="1"/>
  <c r="D267" i="1"/>
  <c r="B267" i="1"/>
  <c r="A267" i="1"/>
  <c r="N266" i="1"/>
  <c r="L266" i="1"/>
  <c r="I266" i="1"/>
  <c r="H266" i="1"/>
  <c r="G266" i="1"/>
  <c r="F266" i="1"/>
  <c r="E266" i="1"/>
  <c r="D266" i="1"/>
  <c r="A266" i="1"/>
  <c r="Q265" i="1"/>
  <c r="N265" i="1"/>
  <c r="M265" i="1"/>
  <c r="P265" i="1" s="1"/>
  <c r="R265" i="1" s="1"/>
  <c r="L265" i="1"/>
  <c r="I265" i="1"/>
  <c r="H265" i="1"/>
  <c r="G265" i="1"/>
  <c r="F265" i="1"/>
  <c r="E265" i="1"/>
  <c r="D265" i="1"/>
  <c r="C265" i="1"/>
  <c r="B265" i="1"/>
  <c r="A265" i="1"/>
  <c r="M264" i="1"/>
  <c r="P264" i="1" s="1"/>
  <c r="L264" i="1"/>
  <c r="I264" i="1"/>
  <c r="H264" i="1"/>
  <c r="G264" i="1"/>
  <c r="F264" i="1"/>
  <c r="E264" i="1"/>
  <c r="D264" i="1"/>
  <c r="C264" i="1"/>
  <c r="A264" i="1"/>
  <c r="N264" i="1" s="1"/>
  <c r="L263" i="1"/>
  <c r="I263" i="1"/>
  <c r="H263" i="1"/>
  <c r="G263" i="1"/>
  <c r="F263" i="1"/>
  <c r="E263" i="1"/>
  <c r="D263" i="1"/>
  <c r="A263" i="1"/>
  <c r="M262" i="1"/>
  <c r="L262" i="1"/>
  <c r="I262" i="1"/>
  <c r="H262" i="1"/>
  <c r="G262" i="1"/>
  <c r="F262" i="1"/>
  <c r="E262" i="1"/>
  <c r="D262" i="1"/>
  <c r="C262" i="1"/>
  <c r="A262" i="1"/>
  <c r="N262" i="1" s="1"/>
  <c r="P262" i="1" s="1"/>
  <c r="Q261" i="1"/>
  <c r="N261" i="1"/>
  <c r="M261" i="1"/>
  <c r="L261" i="1"/>
  <c r="I261" i="1"/>
  <c r="H261" i="1"/>
  <c r="G261" i="1"/>
  <c r="F261" i="1"/>
  <c r="E261" i="1"/>
  <c r="D261" i="1"/>
  <c r="C261" i="1"/>
  <c r="B261" i="1"/>
  <c r="A261" i="1"/>
  <c r="L260" i="1"/>
  <c r="I260" i="1"/>
  <c r="H260" i="1"/>
  <c r="G260" i="1"/>
  <c r="F260" i="1"/>
  <c r="E260" i="1"/>
  <c r="D260" i="1"/>
  <c r="B260" i="1"/>
  <c r="A260" i="1"/>
  <c r="N260" i="1" s="1"/>
  <c r="Q259" i="1"/>
  <c r="N259" i="1"/>
  <c r="L259" i="1"/>
  <c r="I259" i="1"/>
  <c r="H259" i="1"/>
  <c r="G259" i="1"/>
  <c r="F259" i="1"/>
  <c r="E259" i="1"/>
  <c r="D259" i="1"/>
  <c r="B259" i="1"/>
  <c r="A259" i="1"/>
  <c r="L258" i="1"/>
  <c r="I258" i="1"/>
  <c r="H258" i="1"/>
  <c r="G258" i="1"/>
  <c r="F258" i="1"/>
  <c r="E258" i="1"/>
  <c r="D258" i="1"/>
  <c r="A258" i="1"/>
  <c r="N258" i="1" s="1"/>
  <c r="Q257" i="1"/>
  <c r="N257" i="1"/>
  <c r="M257" i="1"/>
  <c r="P257" i="1" s="1"/>
  <c r="R257" i="1" s="1"/>
  <c r="L257" i="1"/>
  <c r="I257" i="1"/>
  <c r="H257" i="1"/>
  <c r="G257" i="1"/>
  <c r="F257" i="1"/>
  <c r="E257" i="1"/>
  <c r="D257" i="1"/>
  <c r="C257" i="1"/>
  <c r="B257" i="1"/>
  <c r="A257" i="1"/>
  <c r="L256" i="1"/>
  <c r="I256" i="1"/>
  <c r="H256" i="1"/>
  <c r="G256" i="1"/>
  <c r="F256" i="1"/>
  <c r="E256" i="1"/>
  <c r="D256" i="1"/>
  <c r="A256" i="1"/>
  <c r="N256" i="1" s="1"/>
  <c r="L255" i="1"/>
  <c r="I255" i="1"/>
  <c r="H255" i="1"/>
  <c r="G255" i="1"/>
  <c r="F255" i="1"/>
  <c r="E255" i="1"/>
  <c r="D255" i="1"/>
  <c r="A255" i="1"/>
  <c r="Q255" i="1" s="1"/>
  <c r="N254" i="1"/>
  <c r="M254" i="1"/>
  <c r="P254" i="1" s="1"/>
  <c r="L254" i="1"/>
  <c r="I254" i="1"/>
  <c r="H254" i="1"/>
  <c r="G254" i="1"/>
  <c r="F254" i="1"/>
  <c r="E254" i="1"/>
  <c r="D254" i="1"/>
  <c r="C254" i="1"/>
  <c r="A254" i="1"/>
  <c r="Q253" i="1"/>
  <c r="N253" i="1"/>
  <c r="M253" i="1"/>
  <c r="L253" i="1"/>
  <c r="I253" i="1"/>
  <c r="H253" i="1"/>
  <c r="G253" i="1"/>
  <c r="F253" i="1"/>
  <c r="E253" i="1"/>
  <c r="D253" i="1"/>
  <c r="C253" i="1"/>
  <c r="B253" i="1"/>
  <c r="A253" i="1"/>
  <c r="P252" i="1"/>
  <c r="M252" i="1"/>
  <c r="L252" i="1"/>
  <c r="I252" i="1"/>
  <c r="H252" i="1"/>
  <c r="G252" i="1"/>
  <c r="F252" i="1"/>
  <c r="E252" i="1"/>
  <c r="D252" i="1"/>
  <c r="C252" i="1"/>
  <c r="B252" i="1"/>
  <c r="A252" i="1"/>
  <c r="N252" i="1" s="1"/>
  <c r="Q251" i="1"/>
  <c r="N251" i="1"/>
  <c r="L251" i="1"/>
  <c r="I251" i="1"/>
  <c r="H251" i="1"/>
  <c r="G251" i="1"/>
  <c r="F251" i="1"/>
  <c r="E251" i="1"/>
  <c r="D251" i="1"/>
  <c r="B251" i="1"/>
  <c r="A251" i="1"/>
  <c r="N250" i="1"/>
  <c r="L250" i="1"/>
  <c r="I250" i="1"/>
  <c r="H250" i="1"/>
  <c r="G250" i="1"/>
  <c r="F250" i="1"/>
  <c r="E250" i="1"/>
  <c r="D250" i="1"/>
  <c r="A250" i="1"/>
  <c r="Q249" i="1"/>
  <c r="N249" i="1"/>
  <c r="M249" i="1"/>
  <c r="P249" i="1" s="1"/>
  <c r="R249" i="1" s="1"/>
  <c r="L249" i="1"/>
  <c r="I249" i="1"/>
  <c r="H249" i="1"/>
  <c r="G249" i="1"/>
  <c r="F249" i="1"/>
  <c r="E249" i="1"/>
  <c r="D249" i="1"/>
  <c r="C249" i="1"/>
  <c r="B249" i="1"/>
  <c r="A249" i="1"/>
  <c r="M248" i="1"/>
  <c r="P248" i="1" s="1"/>
  <c r="L248" i="1"/>
  <c r="I248" i="1"/>
  <c r="H248" i="1"/>
  <c r="G248" i="1"/>
  <c r="F248" i="1"/>
  <c r="E248" i="1"/>
  <c r="D248" i="1"/>
  <c r="C248" i="1"/>
  <c r="A248" i="1"/>
  <c r="N248" i="1" s="1"/>
  <c r="L247" i="1"/>
  <c r="I247" i="1"/>
  <c r="H247" i="1"/>
  <c r="G247" i="1"/>
  <c r="F247" i="1"/>
  <c r="E247" i="1"/>
  <c r="D247" i="1"/>
  <c r="A247" i="1"/>
  <c r="M246" i="1"/>
  <c r="L246" i="1"/>
  <c r="I246" i="1"/>
  <c r="H246" i="1"/>
  <c r="G246" i="1"/>
  <c r="F246" i="1"/>
  <c r="E246" i="1"/>
  <c r="D246" i="1"/>
  <c r="C246" i="1"/>
  <c r="A246" i="1"/>
  <c r="N246" i="1" s="1"/>
  <c r="P246" i="1" s="1"/>
  <c r="Q245" i="1"/>
  <c r="N245" i="1"/>
  <c r="M245" i="1"/>
  <c r="L245" i="1"/>
  <c r="I245" i="1"/>
  <c r="H245" i="1"/>
  <c r="G245" i="1"/>
  <c r="F245" i="1"/>
  <c r="E245" i="1"/>
  <c r="D245" i="1"/>
  <c r="C245" i="1"/>
  <c r="B245" i="1"/>
  <c r="A245" i="1"/>
  <c r="L244" i="1"/>
  <c r="I244" i="1"/>
  <c r="H244" i="1"/>
  <c r="G244" i="1"/>
  <c r="F244" i="1"/>
  <c r="E244" i="1"/>
  <c r="D244" i="1"/>
  <c r="B244" i="1"/>
  <c r="A244" i="1"/>
  <c r="N244" i="1" s="1"/>
  <c r="Q243" i="1"/>
  <c r="N243" i="1"/>
  <c r="L243" i="1"/>
  <c r="I243" i="1"/>
  <c r="H243" i="1"/>
  <c r="G243" i="1"/>
  <c r="F243" i="1"/>
  <c r="E243" i="1"/>
  <c r="D243" i="1"/>
  <c r="B243" i="1"/>
  <c r="A243" i="1"/>
  <c r="L242" i="1"/>
  <c r="I242" i="1"/>
  <c r="H242" i="1"/>
  <c r="G242" i="1"/>
  <c r="F242" i="1"/>
  <c r="E242" i="1"/>
  <c r="D242" i="1"/>
  <c r="A242" i="1"/>
  <c r="N242" i="1" s="1"/>
  <c r="Q241" i="1"/>
  <c r="N241" i="1"/>
  <c r="M241" i="1"/>
  <c r="P241" i="1" s="1"/>
  <c r="R241" i="1" s="1"/>
  <c r="L241" i="1"/>
  <c r="I241" i="1"/>
  <c r="H241" i="1"/>
  <c r="G241" i="1"/>
  <c r="F241" i="1"/>
  <c r="E241" i="1"/>
  <c r="D241" i="1"/>
  <c r="C241" i="1"/>
  <c r="B241" i="1"/>
  <c r="A241" i="1"/>
  <c r="L240" i="1"/>
  <c r="I240" i="1"/>
  <c r="H240" i="1"/>
  <c r="G240" i="1"/>
  <c r="F240" i="1"/>
  <c r="E240" i="1"/>
  <c r="D240" i="1"/>
  <c r="A240" i="1"/>
  <c r="N240" i="1" s="1"/>
  <c r="L239" i="1"/>
  <c r="I239" i="1"/>
  <c r="H239" i="1"/>
  <c r="G239" i="1"/>
  <c r="F239" i="1"/>
  <c r="E239" i="1"/>
  <c r="D239" i="1"/>
  <c r="A239" i="1"/>
  <c r="Q239" i="1" s="1"/>
  <c r="N238" i="1"/>
  <c r="M238" i="1"/>
  <c r="P238" i="1" s="1"/>
  <c r="L238" i="1"/>
  <c r="I238" i="1"/>
  <c r="H238" i="1"/>
  <c r="G238" i="1"/>
  <c r="F238" i="1"/>
  <c r="E238" i="1"/>
  <c r="D238" i="1"/>
  <c r="C238" i="1"/>
  <c r="A238" i="1"/>
  <c r="Q237" i="1"/>
  <c r="N237" i="1"/>
  <c r="M237" i="1"/>
  <c r="L237" i="1"/>
  <c r="I237" i="1"/>
  <c r="H237" i="1"/>
  <c r="G237" i="1"/>
  <c r="F237" i="1"/>
  <c r="E237" i="1"/>
  <c r="D237" i="1"/>
  <c r="C237" i="1"/>
  <c r="B237" i="1"/>
  <c r="A237" i="1"/>
  <c r="P236" i="1"/>
  <c r="M236" i="1"/>
  <c r="L236" i="1"/>
  <c r="I236" i="1"/>
  <c r="H236" i="1"/>
  <c r="G236" i="1"/>
  <c r="F236" i="1"/>
  <c r="E236" i="1"/>
  <c r="D236" i="1"/>
  <c r="C236" i="1"/>
  <c r="B236" i="1"/>
  <c r="A236" i="1"/>
  <c r="N236" i="1" s="1"/>
  <c r="Q235" i="1"/>
  <c r="N235" i="1"/>
  <c r="L235" i="1"/>
  <c r="I235" i="1"/>
  <c r="H235" i="1"/>
  <c r="G235" i="1"/>
  <c r="F235" i="1"/>
  <c r="E235" i="1"/>
  <c r="D235" i="1"/>
  <c r="B235" i="1"/>
  <c r="A235" i="1"/>
  <c r="N234" i="1"/>
  <c r="L234" i="1"/>
  <c r="I234" i="1"/>
  <c r="H234" i="1"/>
  <c r="G234" i="1"/>
  <c r="F234" i="1"/>
  <c r="E234" i="1"/>
  <c r="D234" i="1"/>
  <c r="A234" i="1"/>
  <c r="Q233" i="1"/>
  <c r="N233" i="1"/>
  <c r="M233" i="1"/>
  <c r="P233" i="1" s="1"/>
  <c r="R233" i="1" s="1"/>
  <c r="L233" i="1"/>
  <c r="I233" i="1"/>
  <c r="H233" i="1"/>
  <c r="G233" i="1"/>
  <c r="F233" i="1"/>
  <c r="E233" i="1"/>
  <c r="D233" i="1"/>
  <c r="C233" i="1"/>
  <c r="B233" i="1"/>
  <c r="A233" i="1"/>
  <c r="M232" i="1"/>
  <c r="P232" i="1" s="1"/>
  <c r="L232" i="1"/>
  <c r="I232" i="1"/>
  <c r="H232" i="1"/>
  <c r="G232" i="1"/>
  <c r="F232" i="1"/>
  <c r="E232" i="1"/>
  <c r="D232" i="1"/>
  <c r="C232" i="1"/>
  <c r="A232" i="1"/>
  <c r="N232" i="1" s="1"/>
  <c r="L231" i="1"/>
  <c r="I231" i="1"/>
  <c r="H231" i="1"/>
  <c r="G231" i="1"/>
  <c r="F231" i="1"/>
  <c r="E231" i="1"/>
  <c r="D231" i="1"/>
  <c r="A231" i="1"/>
  <c r="M230" i="1"/>
  <c r="L230" i="1"/>
  <c r="I230" i="1"/>
  <c r="H230" i="1"/>
  <c r="G230" i="1"/>
  <c r="F230" i="1"/>
  <c r="E230" i="1"/>
  <c r="D230" i="1"/>
  <c r="C230" i="1"/>
  <c r="A230" i="1"/>
  <c r="N230" i="1" s="1"/>
  <c r="P230" i="1" s="1"/>
  <c r="Q229" i="1"/>
  <c r="N229" i="1"/>
  <c r="M229" i="1"/>
  <c r="L229" i="1"/>
  <c r="I229" i="1"/>
  <c r="H229" i="1"/>
  <c r="G229" i="1"/>
  <c r="F229" i="1"/>
  <c r="E229" i="1"/>
  <c r="D229" i="1"/>
  <c r="C229" i="1"/>
  <c r="B229" i="1"/>
  <c r="A229" i="1"/>
  <c r="L228" i="1"/>
  <c r="I228" i="1"/>
  <c r="H228" i="1"/>
  <c r="G228" i="1"/>
  <c r="F228" i="1"/>
  <c r="E228" i="1"/>
  <c r="D228" i="1"/>
  <c r="B228" i="1"/>
  <c r="A228" i="1"/>
  <c r="N228" i="1" s="1"/>
  <c r="Q227" i="1"/>
  <c r="N227" i="1"/>
  <c r="L227" i="1"/>
  <c r="I227" i="1"/>
  <c r="H227" i="1"/>
  <c r="G227" i="1"/>
  <c r="F227" i="1"/>
  <c r="E227" i="1"/>
  <c r="D227" i="1"/>
  <c r="B227" i="1"/>
  <c r="A227" i="1"/>
  <c r="L226" i="1"/>
  <c r="I226" i="1"/>
  <c r="H226" i="1"/>
  <c r="G226" i="1"/>
  <c r="F226" i="1"/>
  <c r="E226" i="1"/>
  <c r="D226" i="1"/>
  <c r="A226" i="1"/>
  <c r="N226" i="1" s="1"/>
  <c r="Q225" i="1"/>
  <c r="N225" i="1"/>
  <c r="M225" i="1"/>
  <c r="P225" i="1" s="1"/>
  <c r="R225" i="1" s="1"/>
  <c r="L225" i="1"/>
  <c r="I225" i="1"/>
  <c r="H225" i="1"/>
  <c r="G225" i="1"/>
  <c r="F225" i="1"/>
  <c r="E225" i="1"/>
  <c r="D225" i="1"/>
  <c r="C225" i="1"/>
  <c r="B225" i="1"/>
  <c r="A225" i="1"/>
  <c r="L224" i="1"/>
  <c r="I224" i="1"/>
  <c r="H224" i="1"/>
  <c r="G224" i="1"/>
  <c r="F224" i="1"/>
  <c r="E224" i="1"/>
  <c r="D224" i="1"/>
  <c r="A224" i="1"/>
  <c r="N224" i="1" s="1"/>
  <c r="L223" i="1"/>
  <c r="I223" i="1"/>
  <c r="H223" i="1"/>
  <c r="G223" i="1"/>
  <c r="F223" i="1"/>
  <c r="E223" i="1"/>
  <c r="D223" i="1"/>
  <c r="A223" i="1"/>
  <c r="Q223" i="1" s="1"/>
  <c r="N222" i="1"/>
  <c r="M222" i="1"/>
  <c r="P222" i="1" s="1"/>
  <c r="L222" i="1"/>
  <c r="I222" i="1"/>
  <c r="H222" i="1"/>
  <c r="G222" i="1"/>
  <c r="F222" i="1"/>
  <c r="E222" i="1"/>
  <c r="D222" i="1"/>
  <c r="C222" i="1"/>
  <c r="A222" i="1"/>
  <c r="Q221" i="1"/>
  <c r="N221" i="1"/>
  <c r="M221" i="1"/>
  <c r="L221" i="1"/>
  <c r="I221" i="1"/>
  <c r="H221" i="1"/>
  <c r="G221" i="1"/>
  <c r="F221" i="1"/>
  <c r="E221" i="1"/>
  <c r="D221" i="1"/>
  <c r="C221" i="1"/>
  <c r="B221" i="1"/>
  <c r="A221" i="1"/>
  <c r="P220" i="1"/>
  <c r="M220" i="1"/>
  <c r="L220" i="1"/>
  <c r="I220" i="1"/>
  <c r="H220" i="1"/>
  <c r="G220" i="1"/>
  <c r="F220" i="1"/>
  <c r="E220" i="1"/>
  <c r="D220" i="1"/>
  <c r="C220" i="1"/>
  <c r="B220" i="1"/>
  <c r="A220" i="1"/>
  <c r="N220" i="1" s="1"/>
  <c r="Q219" i="1"/>
  <c r="N219" i="1"/>
  <c r="L219" i="1"/>
  <c r="I219" i="1"/>
  <c r="H219" i="1"/>
  <c r="G219" i="1"/>
  <c r="F219" i="1"/>
  <c r="E219" i="1"/>
  <c r="D219" i="1"/>
  <c r="B219" i="1"/>
  <c r="A219" i="1"/>
  <c r="N218" i="1"/>
  <c r="L218" i="1"/>
  <c r="I218" i="1"/>
  <c r="H218" i="1"/>
  <c r="G218" i="1"/>
  <c r="F218" i="1"/>
  <c r="E218" i="1"/>
  <c r="D218" i="1"/>
  <c r="A218" i="1"/>
  <c r="Q217" i="1"/>
  <c r="N217" i="1"/>
  <c r="M217" i="1"/>
  <c r="P217" i="1" s="1"/>
  <c r="R217" i="1" s="1"/>
  <c r="L217" i="1"/>
  <c r="I217" i="1"/>
  <c r="H217" i="1"/>
  <c r="G217" i="1"/>
  <c r="F217" i="1"/>
  <c r="E217" i="1"/>
  <c r="D217" i="1"/>
  <c r="C217" i="1"/>
  <c r="B217" i="1"/>
  <c r="A217" i="1"/>
  <c r="M216" i="1"/>
  <c r="P216" i="1" s="1"/>
  <c r="L216" i="1"/>
  <c r="I216" i="1"/>
  <c r="H216" i="1"/>
  <c r="G216" i="1"/>
  <c r="F216" i="1"/>
  <c r="E216" i="1"/>
  <c r="D216" i="1"/>
  <c r="C216" i="1"/>
  <c r="A216" i="1"/>
  <c r="N216" i="1" s="1"/>
  <c r="L215" i="1"/>
  <c r="I215" i="1"/>
  <c r="H215" i="1"/>
  <c r="G215" i="1"/>
  <c r="F215" i="1"/>
  <c r="E215" i="1"/>
  <c r="D215" i="1"/>
  <c r="A215" i="1"/>
  <c r="M214" i="1"/>
  <c r="L214" i="1"/>
  <c r="I214" i="1"/>
  <c r="H214" i="1"/>
  <c r="G214" i="1"/>
  <c r="F214" i="1"/>
  <c r="E214" i="1"/>
  <c r="D214" i="1"/>
  <c r="C214" i="1"/>
  <c r="A214" i="1"/>
  <c r="N214" i="1" s="1"/>
  <c r="P214" i="1" s="1"/>
  <c r="Q213" i="1"/>
  <c r="N213" i="1"/>
  <c r="M213" i="1"/>
  <c r="L213" i="1"/>
  <c r="I213" i="1"/>
  <c r="H213" i="1"/>
  <c r="G213" i="1"/>
  <c r="F213" i="1"/>
  <c r="E213" i="1"/>
  <c r="D213" i="1"/>
  <c r="C213" i="1"/>
  <c r="B213" i="1"/>
  <c r="A213" i="1"/>
  <c r="L212" i="1"/>
  <c r="I212" i="1"/>
  <c r="H212" i="1"/>
  <c r="G212" i="1"/>
  <c r="F212" i="1"/>
  <c r="E212" i="1"/>
  <c r="D212" i="1"/>
  <c r="B212" i="1"/>
  <c r="A212" i="1"/>
  <c r="N212" i="1" s="1"/>
  <c r="Q211" i="1"/>
  <c r="N211" i="1"/>
  <c r="L211" i="1"/>
  <c r="I211" i="1"/>
  <c r="H211" i="1"/>
  <c r="G211" i="1"/>
  <c r="F211" i="1"/>
  <c r="E211" i="1"/>
  <c r="D211" i="1"/>
  <c r="B211" i="1"/>
  <c r="A211" i="1"/>
  <c r="L210" i="1"/>
  <c r="I210" i="1"/>
  <c r="H210" i="1"/>
  <c r="G210" i="1"/>
  <c r="F210" i="1"/>
  <c r="E210" i="1"/>
  <c r="D210" i="1"/>
  <c r="A210" i="1"/>
  <c r="N210" i="1" s="1"/>
  <c r="Q209" i="1"/>
  <c r="N209" i="1"/>
  <c r="M209" i="1"/>
  <c r="P209" i="1" s="1"/>
  <c r="R209" i="1" s="1"/>
  <c r="L209" i="1"/>
  <c r="I209" i="1"/>
  <c r="H209" i="1"/>
  <c r="G209" i="1"/>
  <c r="F209" i="1"/>
  <c r="E209" i="1"/>
  <c r="D209" i="1"/>
  <c r="C209" i="1"/>
  <c r="B209" i="1"/>
  <c r="A209" i="1"/>
  <c r="L208" i="1"/>
  <c r="I208" i="1"/>
  <c r="H208" i="1"/>
  <c r="G208" i="1"/>
  <c r="F208" i="1"/>
  <c r="E208" i="1"/>
  <c r="D208" i="1"/>
  <c r="A208" i="1"/>
  <c r="N208" i="1" s="1"/>
  <c r="L207" i="1"/>
  <c r="I207" i="1"/>
  <c r="H207" i="1"/>
  <c r="G207" i="1"/>
  <c r="F207" i="1"/>
  <c r="E207" i="1"/>
  <c r="D207" i="1"/>
  <c r="A207" i="1"/>
  <c r="Q207" i="1" s="1"/>
  <c r="N206" i="1"/>
  <c r="M206" i="1"/>
  <c r="P206" i="1" s="1"/>
  <c r="L206" i="1"/>
  <c r="I206" i="1"/>
  <c r="H206" i="1"/>
  <c r="G206" i="1"/>
  <c r="F206" i="1"/>
  <c r="E206" i="1"/>
  <c r="D206" i="1"/>
  <c r="C206" i="1"/>
  <c r="A206" i="1"/>
  <c r="Q205" i="1"/>
  <c r="N205" i="1"/>
  <c r="M205" i="1"/>
  <c r="L205" i="1"/>
  <c r="I205" i="1"/>
  <c r="H205" i="1"/>
  <c r="G205" i="1"/>
  <c r="F205" i="1"/>
  <c r="E205" i="1"/>
  <c r="D205" i="1"/>
  <c r="C205" i="1"/>
  <c r="B205" i="1"/>
  <c r="A205" i="1"/>
  <c r="P204" i="1"/>
  <c r="M204" i="1"/>
  <c r="L204" i="1"/>
  <c r="I204" i="1"/>
  <c r="H204" i="1"/>
  <c r="G204" i="1"/>
  <c r="F204" i="1"/>
  <c r="E204" i="1"/>
  <c r="D204" i="1"/>
  <c r="C204" i="1"/>
  <c r="B204" i="1"/>
  <c r="A204" i="1"/>
  <c r="N204" i="1" s="1"/>
  <c r="Q203" i="1"/>
  <c r="N203" i="1"/>
  <c r="L203" i="1"/>
  <c r="I203" i="1"/>
  <c r="H203" i="1"/>
  <c r="G203" i="1"/>
  <c r="F203" i="1"/>
  <c r="E203" i="1"/>
  <c r="D203" i="1"/>
  <c r="B203" i="1"/>
  <c r="A203" i="1"/>
  <c r="N202" i="1"/>
  <c r="L202" i="1"/>
  <c r="I202" i="1"/>
  <c r="H202" i="1"/>
  <c r="G202" i="1"/>
  <c r="F202" i="1"/>
  <c r="E202" i="1"/>
  <c r="D202" i="1"/>
  <c r="A202" i="1"/>
  <c r="Q201" i="1"/>
  <c r="N201" i="1"/>
  <c r="M201" i="1"/>
  <c r="P201" i="1" s="1"/>
  <c r="R201" i="1" s="1"/>
  <c r="L201" i="1"/>
  <c r="I201" i="1"/>
  <c r="H201" i="1"/>
  <c r="G201" i="1"/>
  <c r="F201" i="1"/>
  <c r="E201" i="1"/>
  <c r="D201" i="1"/>
  <c r="C201" i="1"/>
  <c r="B201" i="1"/>
  <c r="A201" i="1"/>
  <c r="M200" i="1"/>
  <c r="P200" i="1" s="1"/>
  <c r="L200" i="1"/>
  <c r="I200" i="1"/>
  <c r="H200" i="1"/>
  <c r="G200" i="1"/>
  <c r="F200" i="1"/>
  <c r="E200" i="1"/>
  <c r="D200" i="1"/>
  <c r="C200" i="1"/>
  <c r="A200" i="1"/>
  <c r="N200" i="1" s="1"/>
  <c r="L199" i="1"/>
  <c r="I199" i="1"/>
  <c r="H199" i="1"/>
  <c r="G199" i="1"/>
  <c r="F199" i="1"/>
  <c r="E199" i="1"/>
  <c r="D199" i="1"/>
  <c r="A199" i="1"/>
  <c r="M198" i="1"/>
  <c r="L198" i="1"/>
  <c r="I198" i="1"/>
  <c r="H198" i="1"/>
  <c r="G198" i="1"/>
  <c r="F198" i="1"/>
  <c r="E198" i="1"/>
  <c r="D198" i="1"/>
  <c r="C198" i="1"/>
  <c r="A198" i="1"/>
  <c r="N198" i="1" s="1"/>
  <c r="P198" i="1" s="1"/>
  <c r="Q197" i="1"/>
  <c r="N197" i="1"/>
  <c r="M197" i="1"/>
  <c r="L197" i="1"/>
  <c r="I197" i="1"/>
  <c r="H197" i="1"/>
  <c r="G197" i="1"/>
  <c r="F197" i="1"/>
  <c r="E197" i="1"/>
  <c r="D197" i="1"/>
  <c r="C197" i="1"/>
  <c r="B197" i="1"/>
  <c r="A197" i="1"/>
  <c r="L196" i="1"/>
  <c r="I196" i="1"/>
  <c r="H196" i="1"/>
  <c r="G196" i="1"/>
  <c r="F196" i="1"/>
  <c r="E196" i="1"/>
  <c r="D196" i="1"/>
  <c r="B196" i="1"/>
  <c r="A196" i="1"/>
  <c r="N196" i="1" s="1"/>
  <c r="Q195" i="1"/>
  <c r="N195" i="1"/>
  <c r="L195" i="1"/>
  <c r="I195" i="1"/>
  <c r="H195" i="1"/>
  <c r="G195" i="1"/>
  <c r="F195" i="1"/>
  <c r="E195" i="1"/>
  <c r="D195" i="1"/>
  <c r="B195" i="1"/>
  <c r="A195" i="1"/>
  <c r="L194" i="1"/>
  <c r="I194" i="1"/>
  <c r="H194" i="1"/>
  <c r="G194" i="1"/>
  <c r="F194" i="1"/>
  <c r="E194" i="1"/>
  <c r="D194" i="1"/>
  <c r="A194" i="1"/>
  <c r="N194" i="1" s="1"/>
  <c r="Q193" i="1"/>
  <c r="N193" i="1"/>
  <c r="M193" i="1"/>
  <c r="P193" i="1" s="1"/>
  <c r="R193" i="1" s="1"/>
  <c r="L193" i="1"/>
  <c r="I193" i="1"/>
  <c r="H193" i="1"/>
  <c r="G193" i="1"/>
  <c r="F193" i="1"/>
  <c r="E193" i="1"/>
  <c r="D193" i="1"/>
  <c r="C193" i="1"/>
  <c r="B193" i="1"/>
  <c r="A193" i="1"/>
  <c r="L192" i="1"/>
  <c r="I192" i="1"/>
  <c r="H192" i="1"/>
  <c r="G192" i="1"/>
  <c r="F192" i="1"/>
  <c r="E192" i="1"/>
  <c r="D192" i="1"/>
  <c r="A192" i="1"/>
  <c r="N192" i="1" s="1"/>
  <c r="L191" i="1"/>
  <c r="I191" i="1"/>
  <c r="H191" i="1"/>
  <c r="G191" i="1"/>
  <c r="F191" i="1"/>
  <c r="E191" i="1"/>
  <c r="D191" i="1"/>
  <c r="A191" i="1"/>
  <c r="Q191" i="1" s="1"/>
  <c r="N190" i="1"/>
  <c r="M190" i="1"/>
  <c r="P190" i="1" s="1"/>
  <c r="L190" i="1"/>
  <c r="I190" i="1"/>
  <c r="H190" i="1"/>
  <c r="G190" i="1"/>
  <c r="F190" i="1"/>
  <c r="E190" i="1"/>
  <c r="D190" i="1"/>
  <c r="C190" i="1"/>
  <c r="A190" i="1"/>
  <c r="Q189" i="1"/>
  <c r="N189" i="1"/>
  <c r="M189" i="1"/>
  <c r="L189" i="1"/>
  <c r="I189" i="1"/>
  <c r="H189" i="1"/>
  <c r="G189" i="1"/>
  <c r="F189" i="1"/>
  <c r="E189" i="1"/>
  <c r="D189" i="1"/>
  <c r="C189" i="1"/>
  <c r="B189" i="1"/>
  <c r="A189" i="1"/>
  <c r="P188" i="1"/>
  <c r="M188" i="1"/>
  <c r="L188" i="1"/>
  <c r="I188" i="1"/>
  <c r="H188" i="1"/>
  <c r="G188" i="1"/>
  <c r="F188" i="1"/>
  <c r="E188" i="1"/>
  <c r="D188" i="1"/>
  <c r="C188" i="1"/>
  <c r="B188" i="1"/>
  <c r="A188" i="1"/>
  <c r="N188" i="1" s="1"/>
  <c r="Q187" i="1"/>
  <c r="N187" i="1"/>
  <c r="L187" i="1"/>
  <c r="I187" i="1"/>
  <c r="H187" i="1"/>
  <c r="G187" i="1"/>
  <c r="F187" i="1"/>
  <c r="E187" i="1"/>
  <c r="D187" i="1"/>
  <c r="B187" i="1"/>
  <c r="A187" i="1"/>
  <c r="N186" i="1"/>
  <c r="L186" i="1"/>
  <c r="I186" i="1"/>
  <c r="H186" i="1"/>
  <c r="G186" i="1"/>
  <c r="F186" i="1"/>
  <c r="E186" i="1"/>
  <c r="D186" i="1"/>
  <c r="A186" i="1"/>
  <c r="Q185" i="1"/>
  <c r="N185" i="1"/>
  <c r="M185" i="1"/>
  <c r="P185" i="1" s="1"/>
  <c r="R185" i="1" s="1"/>
  <c r="L185" i="1"/>
  <c r="I185" i="1"/>
  <c r="H185" i="1"/>
  <c r="G185" i="1"/>
  <c r="F185" i="1"/>
  <c r="E185" i="1"/>
  <c r="D185" i="1"/>
  <c r="C185" i="1"/>
  <c r="B185" i="1"/>
  <c r="A185" i="1"/>
  <c r="M184" i="1"/>
  <c r="P184" i="1" s="1"/>
  <c r="L184" i="1"/>
  <c r="I184" i="1"/>
  <c r="H184" i="1"/>
  <c r="G184" i="1"/>
  <c r="F184" i="1"/>
  <c r="E184" i="1"/>
  <c r="D184" i="1"/>
  <c r="C184" i="1"/>
  <c r="A184" i="1"/>
  <c r="N184" i="1" s="1"/>
  <c r="L183" i="1"/>
  <c r="I183" i="1"/>
  <c r="H183" i="1"/>
  <c r="G183" i="1"/>
  <c r="F183" i="1"/>
  <c r="E183" i="1"/>
  <c r="D183" i="1"/>
  <c r="A183" i="1"/>
  <c r="M182" i="1"/>
  <c r="L182" i="1"/>
  <c r="I182" i="1"/>
  <c r="H182" i="1"/>
  <c r="G182" i="1"/>
  <c r="F182" i="1"/>
  <c r="E182" i="1"/>
  <c r="D182" i="1"/>
  <c r="C182" i="1"/>
  <c r="A182" i="1"/>
  <c r="N182" i="1" s="1"/>
  <c r="P182" i="1" s="1"/>
  <c r="Q181" i="1"/>
  <c r="N181" i="1"/>
  <c r="M181" i="1"/>
  <c r="L181" i="1"/>
  <c r="I181" i="1"/>
  <c r="H181" i="1"/>
  <c r="G181" i="1"/>
  <c r="F181" i="1"/>
  <c r="E181" i="1"/>
  <c r="D181" i="1"/>
  <c r="C181" i="1"/>
  <c r="B181" i="1"/>
  <c r="A181" i="1"/>
  <c r="L180" i="1"/>
  <c r="I180" i="1"/>
  <c r="H180" i="1"/>
  <c r="G180" i="1"/>
  <c r="F180" i="1"/>
  <c r="E180" i="1"/>
  <c r="D180" i="1"/>
  <c r="B180" i="1"/>
  <c r="A180" i="1"/>
  <c r="N180" i="1" s="1"/>
  <c r="Q179" i="1"/>
  <c r="N179" i="1"/>
  <c r="L179" i="1"/>
  <c r="I179" i="1"/>
  <c r="H179" i="1"/>
  <c r="G179" i="1"/>
  <c r="F179" i="1"/>
  <c r="E179" i="1"/>
  <c r="D179" i="1"/>
  <c r="B179" i="1"/>
  <c r="A179" i="1"/>
  <c r="L178" i="1"/>
  <c r="I178" i="1"/>
  <c r="H178" i="1"/>
  <c r="G178" i="1"/>
  <c r="F178" i="1"/>
  <c r="E178" i="1"/>
  <c r="D178" i="1"/>
  <c r="A178" i="1"/>
  <c r="N178" i="1" s="1"/>
  <c r="Q177" i="1"/>
  <c r="N177" i="1"/>
  <c r="M177" i="1"/>
  <c r="P177" i="1" s="1"/>
  <c r="R177" i="1" s="1"/>
  <c r="L177" i="1"/>
  <c r="I177" i="1"/>
  <c r="H177" i="1"/>
  <c r="G177" i="1"/>
  <c r="F177" i="1"/>
  <c r="E177" i="1"/>
  <c r="D177" i="1"/>
  <c r="C177" i="1"/>
  <c r="B177" i="1"/>
  <c r="A177" i="1"/>
  <c r="L176" i="1"/>
  <c r="I176" i="1"/>
  <c r="H176" i="1"/>
  <c r="G176" i="1"/>
  <c r="F176" i="1"/>
  <c r="E176" i="1"/>
  <c r="D176" i="1"/>
  <c r="A176" i="1"/>
  <c r="N176" i="1" s="1"/>
  <c r="L175" i="1"/>
  <c r="I175" i="1"/>
  <c r="H175" i="1"/>
  <c r="G175" i="1"/>
  <c r="F175" i="1"/>
  <c r="E175" i="1"/>
  <c r="D175" i="1"/>
  <c r="A175" i="1"/>
  <c r="Q175" i="1" s="1"/>
  <c r="N174" i="1"/>
  <c r="M174" i="1"/>
  <c r="P174" i="1" s="1"/>
  <c r="L174" i="1"/>
  <c r="I174" i="1"/>
  <c r="H174" i="1"/>
  <c r="G174" i="1"/>
  <c r="F174" i="1"/>
  <c r="E174" i="1"/>
  <c r="D174" i="1"/>
  <c r="C174" i="1"/>
  <c r="A174" i="1"/>
  <c r="Q173" i="1"/>
  <c r="N173" i="1"/>
  <c r="M173" i="1"/>
  <c r="L173" i="1"/>
  <c r="I173" i="1"/>
  <c r="H173" i="1"/>
  <c r="G173" i="1"/>
  <c r="F173" i="1"/>
  <c r="E173" i="1"/>
  <c r="D173" i="1"/>
  <c r="C173" i="1"/>
  <c r="B173" i="1"/>
  <c r="A173" i="1"/>
  <c r="P172" i="1"/>
  <c r="M172" i="1"/>
  <c r="L172" i="1"/>
  <c r="I172" i="1"/>
  <c r="H172" i="1"/>
  <c r="G172" i="1"/>
  <c r="F172" i="1"/>
  <c r="E172" i="1"/>
  <c r="D172" i="1"/>
  <c r="C172" i="1"/>
  <c r="B172" i="1"/>
  <c r="A172" i="1"/>
  <c r="N172" i="1" s="1"/>
  <c r="Q171" i="1"/>
  <c r="N171" i="1"/>
  <c r="L171" i="1"/>
  <c r="I171" i="1"/>
  <c r="H171" i="1"/>
  <c r="G171" i="1"/>
  <c r="F171" i="1"/>
  <c r="E171" i="1"/>
  <c r="D171" i="1"/>
  <c r="B171" i="1"/>
  <c r="A171" i="1"/>
  <c r="N170" i="1"/>
  <c r="L170" i="1"/>
  <c r="I170" i="1"/>
  <c r="H170" i="1"/>
  <c r="G170" i="1"/>
  <c r="F170" i="1"/>
  <c r="E170" i="1"/>
  <c r="D170" i="1"/>
  <c r="A170" i="1"/>
  <c r="Q169" i="1"/>
  <c r="N169" i="1"/>
  <c r="M169" i="1"/>
  <c r="P169" i="1" s="1"/>
  <c r="R169" i="1" s="1"/>
  <c r="L169" i="1"/>
  <c r="I169" i="1"/>
  <c r="H169" i="1"/>
  <c r="G169" i="1"/>
  <c r="F169" i="1"/>
  <c r="E169" i="1"/>
  <c r="D169" i="1"/>
  <c r="C169" i="1"/>
  <c r="B169" i="1"/>
  <c r="A169" i="1"/>
  <c r="M168" i="1"/>
  <c r="P168" i="1" s="1"/>
  <c r="L168" i="1"/>
  <c r="I168" i="1"/>
  <c r="H168" i="1"/>
  <c r="G168" i="1"/>
  <c r="F168" i="1"/>
  <c r="E168" i="1"/>
  <c r="D168" i="1"/>
  <c r="C168" i="1"/>
  <c r="A168" i="1"/>
  <c r="N168" i="1" s="1"/>
  <c r="L167" i="1"/>
  <c r="I167" i="1"/>
  <c r="H167" i="1"/>
  <c r="G167" i="1"/>
  <c r="F167" i="1"/>
  <c r="E167" i="1"/>
  <c r="D167" i="1"/>
  <c r="A167" i="1"/>
  <c r="M166" i="1"/>
  <c r="L166" i="1"/>
  <c r="I166" i="1"/>
  <c r="H166" i="1"/>
  <c r="G166" i="1"/>
  <c r="F166" i="1"/>
  <c r="E166" i="1"/>
  <c r="D166" i="1"/>
  <c r="C166" i="1"/>
  <c r="A166" i="1"/>
  <c r="N166" i="1" s="1"/>
  <c r="P166" i="1" s="1"/>
  <c r="Q165" i="1"/>
  <c r="N165" i="1"/>
  <c r="M165" i="1"/>
  <c r="L165" i="1"/>
  <c r="I165" i="1"/>
  <c r="H165" i="1"/>
  <c r="G165" i="1"/>
  <c r="F165" i="1"/>
  <c r="E165" i="1"/>
  <c r="D165" i="1"/>
  <c r="C165" i="1"/>
  <c r="B165" i="1"/>
  <c r="A165" i="1"/>
  <c r="L164" i="1"/>
  <c r="I164" i="1"/>
  <c r="H164" i="1"/>
  <c r="G164" i="1"/>
  <c r="F164" i="1"/>
  <c r="E164" i="1"/>
  <c r="D164" i="1"/>
  <c r="B164" i="1"/>
  <c r="A164" i="1"/>
  <c r="N164" i="1" s="1"/>
  <c r="Q163" i="1"/>
  <c r="N163" i="1"/>
  <c r="L163" i="1"/>
  <c r="I163" i="1"/>
  <c r="H163" i="1"/>
  <c r="G163" i="1"/>
  <c r="F163" i="1"/>
  <c r="E163" i="1"/>
  <c r="D163" i="1"/>
  <c r="B163" i="1"/>
  <c r="A163" i="1"/>
  <c r="L162" i="1"/>
  <c r="I162" i="1"/>
  <c r="H162" i="1"/>
  <c r="G162" i="1"/>
  <c r="F162" i="1"/>
  <c r="E162" i="1"/>
  <c r="D162" i="1"/>
  <c r="A162" i="1"/>
  <c r="N162" i="1" s="1"/>
  <c r="Q161" i="1"/>
  <c r="N161" i="1"/>
  <c r="M161" i="1"/>
  <c r="P161" i="1" s="1"/>
  <c r="R161" i="1" s="1"/>
  <c r="L161" i="1"/>
  <c r="I161" i="1"/>
  <c r="H161" i="1"/>
  <c r="G161" i="1"/>
  <c r="F161" i="1"/>
  <c r="E161" i="1"/>
  <c r="D161" i="1"/>
  <c r="C161" i="1"/>
  <c r="B161" i="1"/>
  <c r="A161" i="1"/>
  <c r="L160" i="1"/>
  <c r="I160" i="1"/>
  <c r="H160" i="1"/>
  <c r="G160" i="1"/>
  <c r="F160" i="1"/>
  <c r="E160" i="1"/>
  <c r="D160" i="1"/>
  <c r="A160" i="1"/>
  <c r="N160" i="1" s="1"/>
  <c r="L159" i="1"/>
  <c r="I159" i="1"/>
  <c r="H159" i="1"/>
  <c r="G159" i="1"/>
  <c r="F159" i="1"/>
  <c r="E159" i="1"/>
  <c r="D159" i="1"/>
  <c r="A159" i="1"/>
  <c r="Q159" i="1" s="1"/>
  <c r="N158" i="1"/>
  <c r="M158" i="1"/>
  <c r="P158" i="1" s="1"/>
  <c r="L158" i="1"/>
  <c r="I158" i="1"/>
  <c r="H158" i="1"/>
  <c r="G158" i="1"/>
  <c r="F158" i="1"/>
  <c r="E158" i="1"/>
  <c r="D158" i="1"/>
  <c r="C158" i="1"/>
  <c r="A158" i="1"/>
  <c r="Q157" i="1"/>
  <c r="N157" i="1"/>
  <c r="M157" i="1"/>
  <c r="L157" i="1"/>
  <c r="I157" i="1"/>
  <c r="H157" i="1"/>
  <c r="G157" i="1"/>
  <c r="F157" i="1"/>
  <c r="E157" i="1"/>
  <c r="D157" i="1"/>
  <c r="C157" i="1"/>
  <c r="B157" i="1"/>
  <c r="A157" i="1"/>
  <c r="P156" i="1"/>
  <c r="M156" i="1"/>
  <c r="L156" i="1"/>
  <c r="I156" i="1"/>
  <c r="H156" i="1"/>
  <c r="G156" i="1"/>
  <c r="F156" i="1"/>
  <c r="E156" i="1"/>
  <c r="D156" i="1"/>
  <c r="C156" i="1"/>
  <c r="B156" i="1"/>
  <c r="A156" i="1"/>
  <c r="N156" i="1" s="1"/>
  <c r="Q155" i="1"/>
  <c r="N155" i="1"/>
  <c r="L155" i="1"/>
  <c r="I155" i="1"/>
  <c r="H155" i="1"/>
  <c r="G155" i="1"/>
  <c r="F155" i="1"/>
  <c r="E155" i="1"/>
  <c r="D155" i="1"/>
  <c r="B155" i="1"/>
  <c r="A155" i="1"/>
  <c r="N154" i="1"/>
  <c r="L154" i="1"/>
  <c r="I154" i="1"/>
  <c r="H154" i="1"/>
  <c r="G154" i="1"/>
  <c r="F154" i="1"/>
  <c r="E154" i="1"/>
  <c r="D154" i="1"/>
  <c r="A154" i="1"/>
  <c r="Q153" i="1"/>
  <c r="N153" i="1"/>
  <c r="M153" i="1"/>
  <c r="P153" i="1" s="1"/>
  <c r="R153" i="1" s="1"/>
  <c r="L153" i="1"/>
  <c r="I153" i="1"/>
  <c r="H153" i="1"/>
  <c r="G153" i="1"/>
  <c r="F153" i="1"/>
  <c r="E153" i="1"/>
  <c r="D153" i="1"/>
  <c r="C153" i="1"/>
  <c r="B153" i="1"/>
  <c r="A153" i="1"/>
  <c r="M152" i="1"/>
  <c r="P152" i="1" s="1"/>
  <c r="L152" i="1"/>
  <c r="I152" i="1"/>
  <c r="H152" i="1"/>
  <c r="G152" i="1"/>
  <c r="F152" i="1"/>
  <c r="E152" i="1"/>
  <c r="D152" i="1"/>
  <c r="C152" i="1"/>
  <c r="A152" i="1"/>
  <c r="N152" i="1" s="1"/>
  <c r="L151" i="1"/>
  <c r="I151" i="1"/>
  <c r="H151" i="1"/>
  <c r="G151" i="1"/>
  <c r="F151" i="1"/>
  <c r="E151" i="1"/>
  <c r="D151" i="1"/>
  <c r="A151" i="1"/>
  <c r="M150" i="1"/>
  <c r="L150" i="1"/>
  <c r="I150" i="1"/>
  <c r="H150" i="1"/>
  <c r="G150" i="1"/>
  <c r="F150" i="1"/>
  <c r="E150" i="1"/>
  <c r="D150" i="1"/>
  <c r="C150" i="1"/>
  <c r="A150" i="1"/>
  <c r="N150" i="1" s="1"/>
  <c r="P150" i="1" s="1"/>
  <c r="Q149" i="1"/>
  <c r="N149" i="1"/>
  <c r="M149" i="1"/>
  <c r="L149" i="1"/>
  <c r="I149" i="1"/>
  <c r="H149" i="1"/>
  <c r="G149" i="1"/>
  <c r="F149" i="1"/>
  <c r="E149" i="1"/>
  <c r="D149" i="1"/>
  <c r="C149" i="1"/>
  <c r="B149" i="1"/>
  <c r="A149" i="1"/>
  <c r="L148" i="1"/>
  <c r="I148" i="1"/>
  <c r="H148" i="1"/>
  <c r="G148" i="1"/>
  <c r="F148" i="1"/>
  <c r="E148" i="1"/>
  <c r="D148" i="1"/>
  <c r="B148" i="1"/>
  <c r="A148" i="1"/>
  <c r="N148" i="1" s="1"/>
  <c r="Q147" i="1"/>
  <c r="N147" i="1"/>
  <c r="L147" i="1"/>
  <c r="I147" i="1"/>
  <c r="H147" i="1"/>
  <c r="G147" i="1"/>
  <c r="F147" i="1"/>
  <c r="E147" i="1"/>
  <c r="D147" i="1"/>
  <c r="B147" i="1"/>
  <c r="A147" i="1"/>
  <c r="L146" i="1"/>
  <c r="I146" i="1"/>
  <c r="H146" i="1"/>
  <c r="G146" i="1"/>
  <c r="F146" i="1"/>
  <c r="E146" i="1"/>
  <c r="D146" i="1"/>
  <c r="A146" i="1"/>
  <c r="N146" i="1" s="1"/>
  <c r="Q145" i="1"/>
  <c r="N145" i="1"/>
  <c r="M145" i="1"/>
  <c r="P145" i="1" s="1"/>
  <c r="R145" i="1" s="1"/>
  <c r="L145" i="1"/>
  <c r="I145" i="1"/>
  <c r="H145" i="1"/>
  <c r="G145" i="1"/>
  <c r="F145" i="1"/>
  <c r="E145" i="1"/>
  <c r="D145" i="1"/>
  <c r="C145" i="1"/>
  <c r="B145" i="1"/>
  <c r="A145" i="1"/>
  <c r="L144" i="1"/>
  <c r="I144" i="1"/>
  <c r="H144" i="1"/>
  <c r="G144" i="1"/>
  <c r="F144" i="1"/>
  <c r="E144" i="1"/>
  <c r="D144" i="1"/>
  <c r="A144" i="1"/>
  <c r="N144" i="1" s="1"/>
  <c r="L143" i="1"/>
  <c r="I143" i="1"/>
  <c r="H143" i="1"/>
  <c r="G143" i="1"/>
  <c r="F143" i="1"/>
  <c r="E143" i="1"/>
  <c r="D143" i="1"/>
  <c r="A143" i="1"/>
  <c r="Q143" i="1" s="1"/>
  <c r="N142" i="1"/>
  <c r="M142" i="1"/>
  <c r="P142" i="1" s="1"/>
  <c r="L142" i="1"/>
  <c r="I142" i="1"/>
  <c r="H142" i="1"/>
  <c r="G142" i="1"/>
  <c r="F142" i="1"/>
  <c r="E142" i="1"/>
  <c r="D142" i="1"/>
  <c r="C142" i="1"/>
  <c r="A142" i="1"/>
  <c r="Q141" i="1"/>
  <c r="N141" i="1"/>
  <c r="M141" i="1"/>
  <c r="L141" i="1"/>
  <c r="I141" i="1"/>
  <c r="H141" i="1"/>
  <c r="G141" i="1"/>
  <c r="F141" i="1"/>
  <c r="E141" i="1"/>
  <c r="D141" i="1"/>
  <c r="C141" i="1"/>
  <c r="B141" i="1"/>
  <c r="A141" i="1"/>
  <c r="P140" i="1"/>
  <c r="M140" i="1"/>
  <c r="L140" i="1"/>
  <c r="I140" i="1"/>
  <c r="H140" i="1"/>
  <c r="G140" i="1"/>
  <c r="F140" i="1"/>
  <c r="E140" i="1"/>
  <c r="D140" i="1"/>
  <c r="C140" i="1"/>
  <c r="B140" i="1"/>
  <c r="A140" i="1"/>
  <c r="N140" i="1" s="1"/>
  <c r="Q139" i="1"/>
  <c r="N139" i="1"/>
  <c r="L139" i="1"/>
  <c r="I139" i="1"/>
  <c r="H139" i="1"/>
  <c r="G139" i="1"/>
  <c r="F139" i="1"/>
  <c r="E139" i="1"/>
  <c r="D139" i="1"/>
  <c r="B139" i="1"/>
  <c r="A139" i="1"/>
  <c r="N138" i="1"/>
  <c r="L138" i="1"/>
  <c r="I138" i="1"/>
  <c r="H138" i="1"/>
  <c r="G138" i="1"/>
  <c r="F138" i="1"/>
  <c r="E138" i="1"/>
  <c r="D138" i="1"/>
  <c r="A138" i="1"/>
  <c r="Q137" i="1"/>
  <c r="N137" i="1"/>
  <c r="M137" i="1"/>
  <c r="P137" i="1" s="1"/>
  <c r="R137" i="1" s="1"/>
  <c r="L137" i="1"/>
  <c r="I137" i="1"/>
  <c r="H137" i="1"/>
  <c r="G137" i="1"/>
  <c r="F137" i="1"/>
  <c r="E137" i="1"/>
  <c r="D137" i="1"/>
  <c r="C137" i="1"/>
  <c r="B137" i="1"/>
  <c r="A137" i="1"/>
  <c r="M136" i="1"/>
  <c r="P136" i="1" s="1"/>
  <c r="L136" i="1"/>
  <c r="I136" i="1"/>
  <c r="H136" i="1"/>
  <c r="G136" i="1"/>
  <c r="F136" i="1"/>
  <c r="E136" i="1"/>
  <c r="D136" i="1"/>
  <c r="C136" i="1"/>
  <c r="A136" i="1"/>
  <c r="N136" i="1" s="1"/>
  <c r="L135" i="1"/>
  <c r="I135" i="1"/>
  <c r="H135" i="1"/>
  <c r="G135" i="1"/>
  <c r="F135" i="1"/>
  <c r="E135" i="1"/>
  <c r="D135" i="1"/>
  <c r="A135" i="1"/>
  <c r="M134" i="1"/>
  <c r="L134" i="1"/>
  <c r="I134" i="1"/>
  <c r="H134" i="1"/>
  <c r="G134" i="1"/>
  <c r="F134" i="1"/>
  <c r="E134" i="1"/>
  <c r="D134" i="1"/>
  <c r="C134" i="1"/>
  <c r="A134" i="1"/>
  <c r="N134" i="1" s="1"/>
  <c r="P134" i="1" s="1"/>
  <c r="Q133" i="1"/>
  <c r="N133" i="1"/>
  <c r="M133" i="1"/>
  <c r="L133" i="1"/>
  <c r="I133" i="1"/>
  <c r="H133" i="1"/>
  <c r="G133" i="1"/>
  <c r="F133" i="1"/>
  <c r="E133" i="1"/>
  <c r="D133" i="1"/>
  <c r="C133" i="1"/>
  <c r="B133" i="1"/>
  <c r="A133" i="1"/>
  <c r="L132" i="1"/>
  <c r="I132" i="1"/>
  <c r="H132" i="1"/>
  <c r="G132" i="1"/>
  <c r="F132" i="1"/>
  <c r="E132" i="1"/>
  <c r="D132" i="1"/>
  <c r="B132" i="1"/>
  <c r="A132" i="1"/>
  <c r="N132" i="1" s="1"/>
  <c r="Q131" i="1"/>
  <c r="N131" i="1"/>
  <c r="L131" i="1"/>
  <c r="I131" i="1"/>
  <c r="H131" i="1"/>
  <c r="G131" i="1"/>
  <c r="F131" i="1"/>
  <c r="E131" i="1"/>
  <c r="D131" i="1"/>
  <c r="B131" i="1"/>
  <c r="A131" i="1"/>
  <c r="L130" i="1"/>
  <c r="I130" i="1"/>
  <c r="H130" i="1"/>
  <c r="G130" i="1"/>
  <c r="F130" i="1"/>
  <c r="E130" i="1"/>
  <c r="D130" i="1"/>
  <c r="A130" i="1"/>
  <c r="N130" i="1" s="1"/>
  <c r="Q129" i="1"/>
  <c r="N129" i="1"/>
  <c r="M129" i="1"/>
  <c r="P129" i="1" s="1"/>
  <c r="R129" i="1" s="1"/>
  <c r="L129" i="1"/>
  <c r="I129" i="1"/>
  <c r="H129" i="1"/>
  <c r="G129" i="1"/>
  <c r="F129" i="1"/>
  <c r="E129" i="1"/>
  <c r="D129" i="1"/>
  <c r="C129" i="1"/>
  <c r="B129" i="1"/>
  <c r="A129" i="1"/>
  <c r="L128" i="1"/>
  <c r="I128" i="1"/>
  <c r="H128" i="1"/>
  <c r="G128" i="1"/>
  <c r="F128" i="1"/>
  <c r="E128" i="1"/>
  <c r="D128" i="1"/>
  <c r="A128" i="1"/>
  <c r="N128" i="1" s="1"/>
  <c r="L127" i="1"/>
  <c r="I127" i="1"/>
  <c r="H127" i="1"/>
  <c r="G127" i="1"/>
  <c r="F127" i="1"/>
  <c r="E127" i="1"/>
  <c r="D127" i="1"/>
  <c r="A127" i="1"/>
  <c r="Q127" i="1" s="1"/>
  <c r="N126" i="1"/>
  <c r="M126" i="1"/>
  <c r="P126" i="1" s="1"/>
  <c r="L126" i="1"/>
  <c r="I126" i="1"/>
  <c r="H126" i="1"/>
  <c r="G126" i="1"/>
  <c r="F126" i="1"/>
  <c r="E126" i="1"/>
  <c r="D126" i="1"/>
  <c r="C126" i="1"/>
  <c r="A126" i="1"/>
  <c r="Q125" i="1"/>
  <c r="N125" i="1"/>
  <c r="M125" i="1"/>
  <c r="L125" i="1"/>
  <c r="I125" i="1"/>
  <c r="H125" i="1"/>
  <c r="G125" i="1"/>
  <c r="F125" i="1"/>
  <c r="E125" i="1"/>
  <c r="D125" i="1"/>
  <c r="C125" i="1"/>
  <c r="B125" i="1"/>
  <c r="A125" i="1"/>
  <c r="P124" i="1"/>
  <c r="M124" i="1"/>
  <c r="L124" i="1"/>
  <c r="I124" i="1"/>
  <c r="H124" i="1"/>
  <c r="G124" i="1"/>
  <c r="F124" i="1"/>
  <c r="E124" i="1"/>
  <c r="D124" i="1"/>
  <c r="C124" i="1"/>
  <c r="B124" i="1"/>
  <c r="A124" i="1"/>
  <c r="N124" i="1" s="1"/>
  <c r="Q123" i="1"/>
  <c r="N123" i="1"/>
  <c r="L123" i="1"/>
  <c r="I123" i="1"/>
  <c r="H123" i="1"/>
  <c r="G123" i="1"/>
  <c r="F123" i="1"/>
  <c r="E123" i="1"/>
  <c r="D123" i="1"/>
  <c r="B123" i="1"/>
  <c r="A123" i="1"/>
  <c r="N122" i="1"/>
  <c r="L122" i="1"/>
  <c r="I122" i="1"/>
  <c r="H122" i="1"/>
  <c r="G122" i="1"/>
  <c r="F122" i="1"/>
  <c r="E122" i="1"/>
  <c r="D122" i="1"/>
  <c r="A122" i="1"/>
  <c r="Q121" i="1"/>
  <c r="N121" i="1"/>
  <c r="M121" i="1"/>
  <c r="P121" i="1" s="1"/>
  <c r="R121" i="1" s="1"/>
  <c r="L121" i="1"/>
  <c r="I121" i="1"/>
  <c r="H121" i="1"/>
  <c r="G121" i="1"/>
  <c r="F121" i="1"/>
  <c r="E121" i="1"/>
  <c r="D121" i="1"/>
  <c r="C121" i="1"/>
  <c r="B121" i="1"/>
  <c r="A121" i="1"/>
  <c r="M120" i="1"/>
  <c r="P120" i="1" s="1"/>
  <c r="L120" i="1"/>
  <c r="I120" i="1"/>
  <c r="H120" i="1"/>
  <c r="G120" i="1"/>
  <c r="F120" i="1"/>
  <c r="E120" i="1"/>
  <c r="D120" i="1"/>
  <c r="C120" i="1"/>
  <c r="A120" i="1"/>
  <c r="N120" i="1" s="1"/>
  <c r="L119" i="1"/>
  <c r="I119" i="1"/>
  <c r="H119" i="1"/>
  <c r="G119" i="1"/>
  <c r="F119" i="1"/>
  <c r="E119" i="1"/>
  <c r="D119" i="1"/>
  <c r="A119" i="1"/>
  <c r="M118" i="1"/>
  <c r="L118" i="1"/>
  <c r="I118" i="1"/>
  <c r="H118" i="1"/>
  <c r="G118" i="1"/>
  <c r="F118" i="1"/>
  <c r="E118" i="1"/>
  <c r="D118" i="1"/>
  <c r="C118" i="1"/>
  <c r="A118" i="1"/>
  <c r="N118" i="1" s="1"/>
  <c r="P118" i="1" s="1"/>
  <c r="Q117" i="1"/>
  <c r="N117" i="1"/>
  <c r="M117" i="1"/>
  <c r="L117" i="1"/>
  <c r="I117" i="1"/>
  <c r="H117" i="1"/>
  <c r="G117" i="1"/>
  <c r="F117" i="1"/>
  <c r="E117" i="1"/>
  <c r="D117" i="1"/>
  <c r="C117" i="1"/>
  <c r="B117" i="1"/>
  <c r="A117" i="1"/>
  <c r="L116" i="1"/>
  <c r="I116" i="1"/>
  <c r="H116" i="1"/>
  <c r="G116" i="1"/>
  <c r="F116" i="1"/>
  <c r="E116" i="1"/>
  <c r="D116" i="1"/>
  <c r="B116" i="1"/>
  <c r="A116" i="1"/>
  <c r="N116" i="1" s="1"/>
  <c r="Q115" i="1"/>
  <c r="N115" i="1"/>
  <c r="L115" i="1"/>
  <c r="I115" i="1"/>
  <c r="H115" i="1"/>
  <c r="G115" i="1"/>
  <c r="F115" i="1"/>
  <c r="E115" i="1"/>
  <c r="D115" i="1"/>
  <c r="B115" i="1"/>
  <c r="A115" i="1"/>
  <c r="L114" i="1"/>
  <c r="I114" i="1"/>
  <c r="H114" i="1"/>
  <c r="G114" i="1"/>
  <c r="F114" i="1"/>
  <c r="E114" i="1"/>
  <c r="D114" i="1"/>
  <c r="A114" i="1"/>
  <c r="N114" i="1" s="1"/>
  <c r="Q113" i="1"/>
  <c r="N113" i="1"/>
  <c r="M113" i="1"/>
  <c r="P113" i="1" s="1"/>
  <c r="R113" i="1" s="1"/>
  <c r="L113" i="1"/>
  <c r="I113" i="1"/>
  <c r="H113" i="1"/>
  <c r="G113" i="1"/>
  <c r="F113" i="1"/>
  <c r="E113" i="1"/>
  <c r="D113" i="1"/>
  <c r="C113" i="1"/>
  <c r="B113" i="1"/>
  <c r="A113" i="1"/>
  <c r="L112" i="1"/>
  <c r="I112" i="1"/>
  <c r="H112" i="1"/>
  <c r="G112" i="1"/>
  <c r="F112" i="1"/>
  <c r="E112" i="1"/>
  <c r="D112" i="1"/>
  <c r="A112" i="1"/>
  <c r="N112" i="1" s="1"/>
  <c r="L111" i="1"/>
  <c r="I111" i="1"/>
  <c r="H111" i="1"/>
  <c r="G111" i="1"/>
  <c r="F111" i="1"/>
  <c r="E111" i="1"/>
  <c r="D111" i="1"/>
  <c r="A111" i="1"/>
  <c r="Q111" i="1" s="1"/>
  <c r="N110" i="1"/>
  <c r="M110" i="1"/>
  <c r="P110" i="1" s="1"/>
  <c r="L110" i="1"/>
  <c r="I110" i="1"/>
  <c r="H110" i="1"/>
  <c r="G110" i="1"/>
  <c r="F110" i="1"/>
  <c r="E110" i="1"/>
  <c r="D110" i="1"/>
  <c r="C110" i="1"/>
  <c r="A110" i="1"/>
  <c r="Q109" i="1"/>
  <c r="N109" i="1"/>
  <c r="M109" i="1"/>
  <c r="L109" i="1"/>
  <c r="I109" i="1"/>
  <c r="H109" i="1"/>
  <c r="G109" i="1"/>
  <c r="F109" i="1"/>
  <c r="E109" i="1"/>
  <c r="D109" i="1"/>
  <c r="C109" i="1"/>
  <c r="B109" i="1"/>
  <c r="A109" i="1"/>
  <c r="P108" i="1"/>
  <c r="M108" i="1"/>
  <c r="L108" i="1"/>
  <c r="I108" i="1"/>
  <c r="H108" i="1"/>
  <c r="G108" i="1"/>
  <c r="F108" i="1"/>
  <c r="E108" i="1"/>
  <c r="D108" i="1"/>
  <c r="C108" i="1"/>
  <c r="B108" i="1"/>
  <c r="A108" i="1"/>
  <c r="N108" i="1" s="1"/>
  <c r="Q107" i="1"/>
  <c r="N107" i="1"/>
  <c r="L107" i="1"/>
  <c r="I107" i="1"/>
  <c r="H107" i="1"/>
  <c r="G107" i="1"/>
  <c r="F107" i="1"/>
  <c r="E107" i="1"/>
  <c r="D107" i="1"/>
  <c r="B107" i="1"/>
  <c r="A107" i="1"/>
  <c r="N106" i="1"/>
  <c r="L106" i="1"/>
  <c r="I106" i="1"/>
  <c r="H106" i="1"/>
  <c r="G106" i="1"/>
  <c r="F106" i="1"/>
  <c r="E106" i="1"/>
  <c r="D106" i="1"/>
  <c r="A106" i="1"/>
  <c r="Q105" i="1"/>
  <c r="N105" i="1"/>
  <c r="M105" i="1"/>
  <c r="P105" i="1" s="1"/>
  <c r="R105" i="1" s="1"/>
  <c r="L105" i="1"/>
  <c r="I105" i="1"/>
  <c r="H105" i="1"/>
  <c r="G105" i="1"/>
  <c r="F105" i="1"/>
  <c r="E105" i="1"/>
  <c r="D105" i="1"/>
  <c r="C105" i="1"/>
  <c r="B105" i="1"/>
  <c r="A105" i="1"/>
  <c r="M104" i="1"/>
  <c r="P104" i="1" s="1"/>
  <c r="L104" i="1"/>
  <c r="I104" i="1"/>
  <c r="H104" i="1"/>
  <c r="G104" i="1"/>
  <c r="F104" i="1"/>
  <c r="E104" i="1"/>
  <c r="D104" i="1"/>
  <c r="C104" i="1"/>
  <c r="A104" i="1"/>
  <c r="N104" i="1" s="1"/>
  <c r="L103" i="1"/>
  <c r="I103" i="1"/>
  <c r="H103" i="1"/>
  <c r="G103" i="1"/>
  <c r="F103" i="1"/>
  <c r="E103" i="1"/>
  <c r="D103" i="1"/>
  <c r="A103" i="1"/>
  <c r="M102" i="1"/>
  <c r="L102" i="1"/>
  <c r="I102" i="1"/>
  <c r="H102" i="1"/>
  <c r="G102" i="1"/>
  <c r="F102" i="1"/>
  <c r="E102" i="1"/>
  <c r="D102" i="1"/>
  <c r="C102" i="1"/>
  <c r="A102" i="1"/>
  <c r="N102" i="1" s="1"/>
  <c r="P102" i="1" s="1"/>
  <c r="Q101" i="1"/>
  <c r="N101" i="1"/>
  <c r="M101" i="1"/>
  <c r="L101" i="1"/>
  <c r="I101" i="1"/>
  <c r="H101" i="1"/>
  <c r="G101" i="1"/>
  <c r="F101" i="1"/>
  <c r="E101" i="1"/>
  <c r="D101" i="1"/>
  <c r="C101" i="1"/>
  <c r="B101" i="1"/>
  <c r="A101" i="1"/>
  <c r="L100" i="1"/>
  <c r="I100" i="1"/>
  <c r="H100" i="1"/>
  <c r="G100" i="1"/>
  <c r="F100" i="1"/>
  <c r="E100" i="1"/>
  <c r="D100" i="1"/>
  <c r="B100" i="1"/>
  <c r="A100" i="1"/>
  <c r="N100" i="1" s="1"/>
  <c r="Q99" i="1"/>
  <c r="N99" i="1"/>
  <c r="L99" i="1"/>
  <c r="I99" i="1"/>
  <c r="H99" i="1"/>
  <c r="G99" i="1"/>
  <c r="F99" i="1"/>
  <c r="E99" i="1"/>
  <c r="D99" i="1"/>
  <c r="B99" i="1"/>
  <c r="A99" i="1"/>
  <c r="L98" i="1"/>
  <c r="I98" i="1"/>
  <c r="H98" i="1"/>
  <c r="G98" i="1"/>
  <c r="F98" i="1"/>
  <c r="E98" i="1"/>
  <c r="D98" i="1"/>
  <c r="A98" i="1"/>
  <c r="N98" i="1" s="1"/>
  <c r="Q97" i="1"/>
  <c r="N97" i="1"/>
  <c r="M97" i="1"/>
  <c r="P97" i="1" s="1"/>
  <c r="R97" i="1" s="1"/>
  <c r="L97" i="1"/>
  <c r="I97" i="1"/>
  <c r="H97" i="1"/>
  <c r="G97" i="1"/>
  <c r="F97" i="1"/>
  <c r="E97" i="1"/>
  <c r="D97" i="1"/>
  <c r="C97" i="1"/>
  <c r="B97" i="1"/>
  <c r="A97" i="1"/>
  <c r="L96" i="1"/>
  <c r="I96" i="1"/>
  <c r="H96" i="1"/>
  <c r="G96" i="1"/>
  <c r="F96" i="1"/>
  <c r="E96" i="1"/>
  <c r="D96" i="1"/>
  <c r="A96" i="1"/>
  <c r="N96" i="1" s="1"/>
  <c r="L95" i="1"/>
  <c r="I95" i="1"/>
  <c r="H95" i="1"/>
  <c r="G95" i="1"/>
  <c r="F95" i="1"/>
  <c r="E95" i="1"/>
  <c r="D95" i="1"/>
  <c r="A95" i="1"/>
  <c r="Q95" i="1" s="1"/>
  <c r="N94" i="1"/>
  <c r="M94" i="1"/>
  <c r="P94" i="1" s="1"/>
  <c r="L94" i="1"/>
  <c r="I94" i="1"/>
  <c r="H94" i="1"/>
  <c r="G94" i="1"/>
  <c r="F94" i="1"/>
  <c r="E94" i="1"/>
  <c r="D94" i="1"/>
  <c r="C94" i="1"/>
  <c r="A94" i="1"/>
  <c r="Q93" i="1"/>
  <c r="N93" i="1"/>
  <c r="M93" i="1"/>
  <c r="L93" i="1"/>
  <c r="I93" i="1"/>
  <c r="H93" i="1"/>
  <c r="G93" i="1"/>
  <c r="F93" i="1"/>
  <c r="E93" i="1"/>
  <c r="D93" i="1"/>
  <c r="C93" i="1"/>
  <c r="B93" i="1"/>
  <c r="A93" i="1"/>
  <c r="P92" i="1"/>
  <c r="M92" i="1"/>
  <c r="L92" i="1"/>
  <c r="I92" i="1"/>
  <c r="H92" i="1"/>
  <c r="G92" i="1"/>
  <c r="F92" i="1"/>
  <c r="E92" i="1"/>
  <c r="D92" i="1"/>
  <c r="C92" i="1"/>
  <c r="B92" i="1"/>
  <c r="A92" i="1"/>
  <c r="N92" i="1" s="1"/>
  <c r="Q91" i="1"/>
  <c r="N91" i="1"/>
  <c r="L91" i="1"/>
  <c r="I91" i="1"/>
  <c r="H91" i="1"/>
  <c r="G91" i="1"/>
  <c r="F91" i="1"/>
  <c r="E91" i="1"/>
  <c r="D91" i="1"/>
  <c r="B91" i="1"/>
  <c r="A91" i="1"/>
  <c r="N90" i="1"/>
  <c r="L90" i="1"/>
  <c r="I90" i="1"/>
  <c r="H90" i="1"/>
  <c r="G90" i="1"/>
  <c r="F90" i="1"/>
  <c r="E90" i="1"/>
  <c r="D90" i="1"/>
  <c r="A90" i="1"/>
  <c r="Q89" i="1"/>
  <c r="N89" i="1"/>
  <c r="M89" i="1"/>
  <c r="P89" i="1" s="1"/>
  <c r="R89" i="1" s="1"/>
  <c r="L89" i="1"/>
  <c r="I89" i="1"/>
  <c r="H89" i="1"/>
  <c r="G89" i="1"/>
  <c r="F89" i="1"/>
  <c r="E89" i="1"/>
  <c r="D89" i="1"/>
  <c r="C89" i="1"/>
  <c r="B89" i="1"/>
  <c r="A89" i="1"/>
  <c r="M88" i="1"/>
  <c r="P88" i="1" s="1"/>
  <c r="L88" i="1"/>
  <c r="I88" i="1"/>
  <c r="H88" i="1"/>
  <c r="G88" i="1"/>
  <c r="F88" i="1"/>
  <c r="E88" i="1"/>
  <c r="D88" i="1"/>
  <c r="C88" i="1"/>
  <c r="A88" i="1"/>
  <c r="N88" i="1" s="1"/>
  <c r="L87" i="1"/>
  <c r="I87" i="1"/>
  <c r="H87" i="1"/>
  <c r="G87" i="1"/>
  <c r="F87" i="1"/>
  <c r="E87" i="1"/>
  <c r="D87" i="1"/>
  <c r="A87" i="1"/>
  <c r="M86" i="1"/>
  <c r="L86" i="1"/>
  <c r="I86" i="1"/>
  <c r="H86" i="1"/>
  <c r="G86" i="1"/>
  <c r="F86" i="1"/>
  <c r="E86" i="1"/>
  <c r="D86" i="1"/>
  <c r="C86" i="1"/>
  <c r="A86" i="1"/>
  <c r="N86" i="1" s="1"/>
  <c r="P86" i="1" s="1"/>
  <c r="Q85" i="1"/>
  <c r="N85" i="1"/>
  <c r="M85" i="1"/>
  <c r="L85" i="1"/>
  <c r="I85" i="1"/>
  <c r="H85" i="1"/>
  <c r="G85" i="1"/>
  <c r="F85" i="1"/>
  <c r="E85" i="1"/>
  <c r="D85" i="1"/>
  <c r="C85" i="1"/>
  <c r="B85" i="1"/>
  <c r="A85" i="1"/>
  <c r="L84" i="1"/>
  <c r="I84" i="1"/>
  <c r="H84" i="1"/>
  <c r="G84" i="1"/>
  <c r="F84" i="1"/>
  <c r="E84" i="1"/>
  <c r="D84" i="1"/>
  <c r="B84" i="1"/>
  <c r="A84" i="1"/>
  <c r="N84" i="1" s="1"/>
  <c r="Q83" i="1"/>
  <c r="N83" i="1"/>
  <c r="L83" i="1"/>
  <c r="I83" i="1"/>
  <c r="H83" i="1"/>
  <c r="G83" i="1"/>
  <c r="F83" i="1"/>
  <c r="E83" i="1"/>
  <c r="D83" i="1"/>
  <c r="B83" i="1"/>
  <c r="A83" i="1"/>
  <c r="L82" i="1"/>
  <c r="I82" i="1"/>
  <c r="H82" i="1"/>
  <c r="G82" i="1"/>
  <c r="F82" i="1"/>
  <c r="E82" i="1"/>
  <c r="D82" i="1"/>
  <c r="A82" i="1"/>
  <c r="N82" i="1" s="1"/>
  <c r="Q81" i="1"/>
  <c r="N81" i="1"/>
  <c r="M81" i="1"/>
  <c r="P81" i="1" s="1"/>
  <c r="R81" i="1" s="1"/>
  <c r="L81" i="1"/>
  <c r="I81" i="1"/>
  <c r="H81" i="1"/>
  <c r="G81" i="1"/>
  <c r="F81" i="1"/>
  <c r="E81" i="1"/>
  <c r="D81" i="1"/>
  <c r="C81" i="1"/>
  <c r="B81" i="1"/>
  <c r="A81" i="1"/>
  <c r="L80" i="1"/>
  <c r="I80" i="1"/>
  <c r="H80" i="1"/>
  <c r="G80" i="1"/>
  <c r="F80" i="1"/>
  <c r="E80" i="1"/>
  <c r="D80" i="1"/>
  <c r="A80" i="1"/>
  <c r="N80" i="1" s="1"/>
  <c r="L79" i="1"/>
  <c r="I79" i="1"/>
  <c r="H79" i="1"/>
  <c r="F79" i="1"/>
  <c r="E79" i="1"/>
  <c r="D79" i="1"/>
  <c r="C79" i="1"/>
  <c r="A79" i="1"/>
  <c r="Q79" i="1" s="1"/>
  <c r="Q78" i="1"/>
  <c r="N78" i="1"/>
  <c r="M78" i="1"/>
  <c r="L78" i="1"/>
  <c r="I78" i="1"/>
  <c r="H78" i="1"/>
  <c r="G78" i="1"/>
  <c r="F78" i="1"/>
  <c r="E78" i="1"/>
  <c r="D78" i="1"/>
  <c r="C78" i="1"/>
  <c r="B78" i="1"/>
  <c r="A78" i="1"/>
  <c r="L77" i="1"/>
  <c r="I77" i="1"/>
  <c r="H77" i="1"/>
  <c r="G77" i="1"/>
  <c r="F77" i="1"/>
  <c r="E77" i="1"/>
  <c r="D77" i="1"/>
  <c r="B77" i="1"/>
  <c r="A77" i="1"/>
  <c r="N77" i="1" s="1"/>
  <c r="Q76" i="1"/>
  <c r="N76" i="1"/>
  <c r="L76" i="1"/>
  <c r="I76" i="1"/>
  <c r="H76" i="1"/>
  <c r="G76" i="1"/>
  <c r="F76" i="1"/>
  <c r="E76" i="1"/>
  <c r="D76" i="1"/>
  <c r="B76" i="1"/>
  <c r="A76" i="1"/>
  <c r="L75" i="1"/>
  <c r="I75" i="1"/>
  <c r="H75" i="1"/>
  <c r="G75" i="1"/>
  <c r="F75" i="1"/>
  <c r="E75" i="1"/>
  <c r="D75" i="1"/>
  <c r="A75" i="1"/>
  <c r="N75" i="1" s="1"/>
  <c r="Q74" i="1"/>
  <c r="N74" i="1"/>
  <c r="M74" i="1"/>
  <c r="P74" i="1" s="1"/>
  <c r="R74" i="1" s="1"/>
  <c r="L74" i="1"/>
  <c r="I74" i="1"/>
  <c r="H74" i="1"/>
  <c r="G74" i="1"/>
  <c r="F74" i="1"/>
  <c r="E74" i="1"/>
  <c r="D74" i="1"/>
  <c r="C74" i="1"/>
  <c r="B74" i="1"/>
  <c r="A74" i="1"/>
  <c r="L73" i="1"/>
  <c r="I73" i="1"/>
  <c r="H73" i="1"/>
  <c r="G73" i="1"/>
  <c r="F73" i="1"/>
  <c r="E73" i="1"/>
  <c r="D73" i="1"/>
  <c r="A73" i="1"/>
  <c r="N73" i="1" s="1"/>
  <c r="L72" i="1"/>
  <c r="I72" i="1"/>
  <c r="H72" i="1"/>
  <c r="G72" i="1"/>
  <c r="F72" i="1"/>
  <c r="E72" i="1"/>
  <c r="D72" i="1"/>
  <c r="A72" i="1"/>
  <c r="Q72" i="1" s="1"/>
  <c r="N71" i="1"/>
  <c r="M71" i="1"/>
  <c r="P71" i="1" s="1"/>
  <c r="L71" i="1"/>
  <c r="I71" i="1"/>
  <c r="H71" i="1"/>
  <c r="G71" i="1"/>
  <c r="F71" i="1"/>
  <c r="E71" i="1"/>
  <c r="D71" i="1"/>
  <c r="C71" i="1"/>
  <c r="A71" i="1"/>
  <c r="Q70" i="1"/>
  <c r="N70" i="1"/>
  <c r="M70" i="1"/>
  <c r="L70" i="1"/>
  <c r="I70" i="1"/>
  <c r="H70" i="1"/>
  <c r="G70" i="1"/>
  <c r="F70" i="1"/>
  <c r="E70" i="1"/>
  <c r="D70" i="1"/>
  <c r="C70" i="1"/>
  <c r="B70" i="1"/>
  <c r="A70" i="1"/>
  <c r="P69" i="1"/>
  <c r="M69" i="1"/>
  <c r="L69" i="1"/>
  <c r="I69" i="1"/>
  <c r="H69" i="1"/>
  <c r="G69" i="1"/>
  <c r="F69" i="1"/>
  <c r="E69" i="1"/>
  <c r="D69" i="1"/>
  <c r="C69" i="1"/>
  <c r="B69" i="1"/>
  <c r="A69" i="1"/>
  <c r="N69" i="1" s="1"/>
  <c r="Q68" i="1"/>
  <c r="N68" i="1"/>
  <c r="L68" i="1"/>
  <c r="I68" i="1"/>
  <c r="H68" i="1"/>
  <c r="G68" i="1"/>
  <c r="F68" i="1"/>
  <c r="E68" i="1"/>
  <c r="D68" i="1"/>
  <c r="B68" i="1"/>
  <c r="A68" i="1"/>
  <c r="N67" i="1"/>
  <c r="L67" i="1"/>
  <c r="I67" i="1"/>
  <c r="H67" i="1"/>
  <c r="G67" i="1"/>
  <c r="F67" i="1"/>
  <c r="E67" i="1"/>
  <c r="D67" i="1"/>
  <c r="A67" i="1"/>
  <c r="Q66" i="1"/>
  <c r="N66" i="1"/>
  <c r="M66" i="1"/>
  <c r="P66" i="1" s="1"/>
  <c r="R66" i="1" s="1"/>
  <c r="L66" i="1"/>
  <c r="I66" i="1"/>
  <c r="H66" i="1"/>
  <c r="G66" i="1"/>
  <c r="F66" i="1"/>
  <c r="E66" i="1"/>
  <c r="D66" i="1"/>
  <c r="C66" i="1"/>
  <c r="B66" i="1"/>
  <c r="A66" i="1"/>
  <c r="M65" i="1"/>
  <c r="P65" i="1" s="1"/>
  <c r="L65" i="1"/>
  <c r="I65" i="1"/>
  <c r="H65" i="1"/>
  <c r="G65" i="1"/>
  <c r="F65" i="1"/>
  <c r="E65" i="1"/>
  <c r="D65" i="1"/>
  <c r="C65" i="1"/>
  <c r="A65" i="1"/>
  <c r="N65" i="1" s="1"/>
  <c r="L64" i="1"/>
  <c r="I64" i="1"/>
  <c r="H64" i="1"/>
  <c r="G64" i="1"/>
  <c r="F64" i="1"/>
  <c r="E64" i="1"/>
  <c r="D64" i="1"/>
  <c r="A64" i="1"/>
  <c r="M63" i="1"/>
  <c r="L63" i="1"/>
  <c r="I63" i="1"/>
  <c r="H63" i="1"/>
  <c r="G63" i="1"/>
  <c r="F63" i="1"/>
  <c r="E63" i="1"/>
  <c r="D63" i="1"/>
  <c r="C63" i="1"/>
  <c r="A63" i="1"/>
  <c r="N63" i="1" s="1"/>
  <c r="P63" i="1" s="1"/>
  <c r="Q62" i="1"/>
  <c r="N62" i="1"/>
  <c r="M62" i="1"/>
  <c r="L62" i="1"/>
  <c r="I62" i="1"/>
  <c r="H62" i="1"/>
  <c r="G62" i="1"/>
  <c r="F62" i="1"/>
  <c r="E62" i="1"/>
  <c r="D62" i="1"/>
  <c r="C62" i="1"/>
  <c r="B62" i="1"/>
  <c r="A62" i="1"/>
  <c r="L61" i="1"/>
  <c r="I61" i="1"/>
  <c r="H61" i="1"/>
  <c r="G61" i="1"/>
  <c r="F61" i="1"/>
  <c r="E61" i="1"/>
  <c r="D61" i="1"/>
  <c r="B61" i="1"/>
  <c r="A61" i="1"/>
  <c r="N61" i="1" s="1"/>
  <c r="Q60" i="1"/>
  <c r="N60" i="1"/>
  <c r="L60" i="1"/>
  <c r="I60" i="1"/>
  <c r="H60" i="1"/>
  <c r="G60" i="1"/>
  <c r="F60" i="1"/>
  <c r="E60" i="1"/>
  <c r="D60" i="1"/>
  <c r="B60" i="1"/>
  <c r="A60" i="1"/>
  <c r="L59" i="1"/>
  <c r="I59" i="1"/>
  <c r="H59" i="1"/>
  <c r="G59" i="1"/>
  <c r="F59" i="1"/>
  <c r="E59" i="1"/>
  <c r="D59" i="1"/>
  <c r="A59" i="1"/>
  <c r="N59" i="1" s="1"/>
  <c r="Q58" i="1"/>
  <c r="N58" i="1"/>
  <c r="M58" i="1"/>
  <c r="P58" i="1" s="1"/>
  <c r="R58" i="1" s="1"/>
  <c r="L58" i="1"/>
  <c r="I58" i="1"/>
  <c r="H58" i="1"/>
  <c r="G58" i="1"/>
  <c r="F58" i="1"/>
  <c r="E58" i="1"/>
  <c r="D58" i="1"/>
  <c r="C58" i="1"/>
  <c r="B58" i="1"/>
  <c r="A58" i="1"/>
  <c r="L57" i="1"/>
  <c r="I57" i="1"/>
  <c r="H57" i="1"/>
  <c r="G57" i="1"/>
  <c r="F57" i="1"/>
  <c r="E57" i="1"/>
  <c r="D57" i="1"/>
  <c r="A57" i="1"/>
  <c r="N57" i="1" s="1"/>
  <c r="L56" i="1"/>
  <c r="I56" i="1"/>
  <c r="H56" i="1"/>
  <c r="G56" i="1"/>
  <c r="F56" i="1"/>
  <c r="E56" i="1"/>
  <c r="D56" i="1"/>
  <c r="A56" i="1"/>
  <c r="Q56" i="1" s="1"/>
  <c r="N55" i="1"/>
  <c r="M55" i="1"/>
  <c r="P55" i="1" s="1"/>
  <c r="L55" i="1"/>
  <c r="I55" i="1"/>
  <c r="H55" i="1"/>
  <c r="G55" i="1"/>
  <c r="F55" i="1"/>
  <c r="E55" i="1"/>
  <c r="D55" i="1"/>
  <c r="C55" i="1"/>
  <c r="A55" i="1"/>
  <c r="Q54" i="1"/>
  <c r="N54" i="1"/>
  <c r="M54" i="1"/>
  <c r="L54" i="1"/>
  <c r="I54" i="1"/>
  <c r="H54" i="1"/>
  <c r="G54" i="1"/>
  <c r="F54" i="1"/>
  <c r="E54" i="1"/>
  <c r="D54" i="1"/>
  <c r="C54" i="1"/>
  <c r="B54" i="1"/>
  <c r="A54" i="1"/>
  <c r="P53" i="1"/>
  <c r="M53" i="1"/>
  <c r="L53" i="1"/>
  <c r="I53" i="1"/>
  <c r="H53" i="1"/>
  <c r="G53" i="1"/>
  <c r="F53" i="1"/>
  <c r="E53" i="1"/>
  <c r="D53" i="1"/>
  <c r="C53" i="1"/>
  <c r="B53" i="1"/>
  <c r="A53" i="1"/>
  <c r="N53" i="1" s="1"/>
  <c r="Q52" i="1"/>
  <c r="N52" i="1"/>
  <c r="L52" i="1"/>
  <c r="I52" i="1"/>
  <c r="H52" i="1"/>
  <c r="G52" i="1"/>
  <c r="F52" i="1"/>
  <c r="E52" i="1"/>
  <c r="D52" i="1"/>
  <c r="B52" i="1"/>
  <c r="A52" i="1"/>
  <c r="N51" i="1"/>
  <c r="L51" i="1"/>
  <c r="I51" i="1"/>
  <c r="H51" i="1"/>
  <c r="G51" i="1"/>
  <c r="F51" i="1"/>
  <c r="E51" i="1"/>
  <c r="D51" i="1"/>
  <c r="A51" i="1"/>
  <c r="Q50" i="1"/>
  <c r="N50" i="1"/>
  <c r="M50" i="1"/>
  <c r="P50" i="1" s="1"/>
  <c r="R50" i="1" s="1"/>
  <c r="L50" i="1"/>
  <c r="I50" i="1"/>
  <c r="H50" i="1"/>
  <c r="G50" i="1"/>
  <c r="F50" i="1"/>
  <c r="E50" i="1"/>
  <c r="D50" i="1"/>
  <c r="C50" i="1"/>
  <c r="B50" i="1"/>
  <c r="A50" i="1"/>
  <c r="M49" i="1"/>
  <c r="P49" i="1" s="1"/>
  <c r="L49" i="1"/>
  <c r="I49" i="1"/>
  <c r="H49" i="1"/>
  <c r="G49" i="1"/>
  <c r="F49" i="1"/>
  <c r="E49" i="1"/>
  <c r="D49" i="1"/>
  <c r="C49" i="1"/>
  <c r="A49" i="1"/>
  <c r="N49" i="1" s="1"/>
  <c r="L48" i="1"/>
  <c r="I48" i="1"/>
  <c r="H48" i="1"/>
  <c r="G48" i="1"/>
  <c r="F48" i="1"/>
  <c r="E48" i="1"/>
  <c r="D48" i="1"/>
  <c r="A48" i="1"/>
  <c r="M47" i="1"/>
  <c r="L47" i="1"/>
  <c r="I47" i="1"/>
  <c r="H47" i="1"/>
  <c r="G47" i="1"/>
  <c r="F47" i="1"/>
  <c r="E47" i="1"/>
  <c r="D47" i="1"/>
  <c r="C47" i="1"/>
  <c r="A47" i="1"/>
  <c r="N47" i="1" s="1"/>
  <c r="P47" i="1" s="1"/>
  <c r="Q46" i="1"/>
  <c r="N46" i="1"/>
  <c r="M46" i="1"/>
  <c r="L46" i="1"/>
  <c r="I46" i="1"/>
  <c r="H46" i="1"/>
  <c r="G46" i="1"/>
  <c r="F46" i="1"/>
  <c r="E46" i="1"/>
  <c r="D46" i="1"/>
  <c r="C46" i="1"/>
  <c r="B46" i="1"/>
  <c r="A46" i="1"/>
  <c r="L45" i="1"/>
  <c r="I45" i="1"/>
  <c r="H45" i="1"/>
  <c r="G45" i="1"/>
  <c r="F45" i="1"/>
  <c r="E45" i="1"/>
  <c r="D45" i="1"/>
  <c r="B45" i="1"/>
  <c r="A45" i="1"/>
  <c r="N45" i="1" s="1"/>
  <c r="Q44" i="1"/>
  <c r="N44" i="1"/>
  <c r="L44" i="1"/>
  <c r="I44" i="1"/>
  <c r="H44" i="1"/>
  <c r="G44" i="1"/>
  <c r="F44" i="1"/>
  <c r="E44" i="1"/>
  <c r="D44" i="1"/>
  <c r="B44" i="1"/>
  <c r="A44" i="1"/>
  <c r="L43" i="1"/>
  <c r="I43" i="1"/>
  <c r="H43" i="1"/>
  <c r="G43" i="1"/>
  <c r="F43" i="1"/>
  <c r="E43" i="1"/>
  <c r="D43" i="1"/>
  <c r="A43" i="1"/>
  <c r="Q42" i="1"/>
  <c r="N42" i="1"/>
  <c r="M42" i="1"/>
  <c r="P42" i="1" s="1"/>
  <c r="R42" i="1" s="1"/>
  <c r="L42" i="1"/>
  <c r="I42" i="1"/>
  <c r="H42" i="1"/>
  <c r="G42" i="1"/>
  <c r="F42" i="1"/>
  <c r="E42" i="1"/>
  <c r="D42" i="1"/>
  <c r="C42" i="1"/>
  <c r="B42" i="1"/>
  <c r="A42" i="1"/>
  <c r="L41" i="1"/>
  <c r="I41" i="1"/>
  <c r="H41" i="1"/>
  <c r="G41" i="1"/>
  <c r="F41" i="1"/>
  <c r="E41" i="1"/>
  <c r="D41" i="1"/>
  <c r="A41" i="1"/>
  <c r="N41" i="1" s="1"/>
  <c r="L40" i="1"/>
  <c r="I40" i="1"/>
  <c r="H40" i="1"/>
  <c r="G40" i="1"/>
  <c r="F40" i="1"/>
  <c r="E40" i="1"/>
  <c r="D40" i="1"/>
  <c r="A40" i="1"/>
  <c r="N39" i="1"/>
  <c r="M39" i="1"/>
  <c r="P39" i="1" s="1"/>
  <c r="L39" i="1"/>
  <c r="I39" i="1"/>
  <c r="H39" i="1"/>
  <c r="G39" i="1"/>
  <c r="F39" i="1"/>
  <c r="E39" i="1"/>
  <c r="D39" i="1"/>
  <c r="C39" i="1"/>
  <c r="A39" i="1"/>
  <c r="Q38" i="1"/>
  <c r="N38" i="1"/>
  <c r="M38" i="1"/>
  <c r="L38" i="1"/>
  <c r="I38" i="1"/>
  <c r="H38" i="1"/>
  <c r="G38" i="1"/>
  <c r="F38" i="1"/>
  <c r="E38" i="1"/>
  <c r="D38" i="1"/>
  <c r="C38" i="1"/>
  <c r="B38" i="1"/>
  <c r="A38" i="1"/>
  <c r="P37" i="1"/>
  <c r="M37" i="1"/>
  <c r="L37" i="1"/>
  <c r="I37" i="1"/>
  <c r="H37" i="1"/>
  <c r="G37" i="1"/>
  <c r="F37" i="1"/>
  <c r="E37" i="1"/>
  <c r="D37" i="1"/>
  <c r="C37" i="1"/>
  <c r="B37" i="1"/>
  <c r="A37" i="1"/>
  <c r="N37" i="1" s="1"/>
  <c r="Q36" i="1"/>
  <c r="N36" i="1"/>
  <c r="L36" i="1"/>
  <c r="I36" i="1"/>
  <c r="H36" i="1"/>
  <c r="G36" i="1"/>
  <c r="F36" i="1"/>
  <c r="E36" i="1"/>
  <c r="D36" i="1"/>
  <c r="B36" i="1"/>
  <c r="A36" i="1"/>
  <c r="N35" i="1"/>
  <c r="L35" i="1"/>
  <c r="I35" i="1"/>
  <c r="H35" i="1"/>
  <c r="G35" i="1"/>
  <c r="F35" i="1"/>
  <c r="E35" i="1"/>
  <c r="D35" i="1"/>
  <c r="A35" i="1"/>
  <c r="Q34" i="1"/>
  <c r="N34" i="1"/>
  <c r="M34" i="1"/>
  <c r="P34" i="1" s="1"/>
  <c r="R34" i="1" s="1"/>
  <c r="L34" i="1"/>
  <c r="I34" i="1"/>
  <c r="H34" i="1"/>
  <c r="G34" i="1"/>
  <c r="F34" i="1"/>
  <c r="E34" i="1"/>
  <c r="D34" i="1"/>
  <c r="C34" i="1"/>
  <c r="B34" i="1"/>
  <c r="A34" i="1"/>
  <c r="M33" i="1"/>
  <c r="P33" i="1" s="1"/>
  <c r="L33" i="1"/>
  <c r="I33" i="1"/>
  <c r="H33" i="1"/>
  <c r="G33" i="1"/>
  <c r="F33" i="1"/>
  <c r="E33" i="1"/>
  <c r="D33" i="1"/>
  <c r="C33" i="1"/>
  <c r="A33" i="1"/>
  <c r="N33" i="1" s="1"/>
  <c r="L32" i="1"/>
  <c r="I32" i="1"/>
  <c r="H32" i="1"/>
  <c r="G32" i="1"/>
  <c r="F32" i="1"/>
  <c r="E32" i="1"/>
  <c r="D32" i="1"/>
  <c r="A32" i="1"/>
  <c r="M31" i="1"/>
  <c r="L31" i="1"/>
  <c r="I31" i="1"/>
  <c r="H31" i="1"/>
  <c r="G31" i="1"/>
  <c r="F31" i="1"/>
  <c r="E31" i="1"/>
  <c r="D31" i="1"/>
  <c r="C31" i="1"/>
  <c r="A31" i="1"/>
  <c r="N31" i="1" s="1"/>
  <c r="P31" i="1" s="1"/>
  <c r="Q30" i="1"/>
  <c r="N30" i="1"/>
  <c r="M30" i="1"/>
  <c r="L30" i="1"/>
  <c r="I30" i="1"/>
  <c r="H30" i="1"/>
  <c r="G30" i="1"/>
  <c r="F30" i="1"/>
  <c r="E30" i="1"/>
  <c r="D30" i="1"/>
  <c r="C30" i="1"/>
  <c r="B30" i="1"/>
  <c r="A30" i="1"/>
  <c r="L29" i="1"/>
  <c r="I29" i="1"/>
  <c r="H29" i="1"/>
  <c r="G29" i="1"/>
  <c r="F29" i="1"/>
  <c r="E29" i="1"/>
  <c r="D29" i="1"/>
  <c r="B29" i="1"/>
  <c r="A29" i="1"/>
  <c r="N29" i="1" s="1"/>
  <c r="Q28" i="1"/>
  <c r="N28" i="1"/>
  <c r="L28" i="1"/>
  <c r="I28" i="1"/>
  <c r="H28" i="1"/>
  <c r="G28" i="1"/>
  <c r="F28" i="1"/>
  <c r="E28" i="1"/>
  <c r="D28" i="1"/>
  <c r="B28" i="1"/>
  <c r="A28" i="1"/>
  <c r="L27" i="1"/>
  <c r="I27" i="1"/>
  <c r="H27" i="1"/>
  <c r="G27" i="1"/>
  <c r="F27" i="1"/>
  <c r="E27" i="1"/>
  <c r="D27" i="1"/>
  <c r="A27" i="1"/>
  <c r="N27" i="1" s="1"/>
  <c r="Q26" i="1"/>
  <c r="N26" i="1"/>
  <c r="M26" i="1"/>
  <c r="P26" i="1" s="1"/>
  <c r="R26" i="1" s="1"/>
  <c r="L26" i="1"/>
  <c r="I26" i="1"/>
  <c r="H26" i="1"/>
  <c r="G26" i="1"/>
  <c r="F26" i="1"/>
  <c r="E26" i="1"/>
  <c r="D26" i="1"/>
  <c r="C26" i="1"/>
  <c r="B26" i="1"/>
  <c r="A26" i="1"/>
  <c r="L25" i="1"/>
  <c r="I25" i="1"/>
  <c r="H25" i="1"/>
  <c r="G25" i="1"/>
  <c r="F25" i="1"/>
  <c r="E25" i="1"/>
  <c r="D25" i="1"/>
  <c r="A25" i="1"/>
  <c r="N25" i="1" s="1"/>
  <c r="L24" i="1"/>
  <c r="I24" i="1"/>
  <c r="H24" i="1"/>
  <c r="G24" i="1"/>
  <c r="F24" i="1"/>
  <c r="E24" i="1"/>
  <c r="D24" i="1"/>
  <c r="A24" i="1"/>
  <c r="Q24" i="1" s="1"/>
  <c r="N23" i="1"/>
  <c r="M23" i="1"/>
  <c r="P23" i="1" s="1"/>
  <c r="L23" i="1"/>
  <c r="I23" i="1"/>
  <c r="H23" i="1"/>
  <c r="G23" i="1"/>
  <c r="F23" i="1"/>
  <c r="E23" i="1"/>
  <c r="D23" i="1"/>
  <c r="C23" i="1"/>
  <c r="A23" i="1"/>
  <c r="Q22" i="1"/>
  <c r="N22" i="1"/>
  <c r="M22" i="1"/>
  <c r="L22" i="1"/>
  <c r="I22" i="1"/>
  <c r="H22" i="1"/>
  <c r="G22" i="1"/>
  <c r="F22" i="1"/>
  <c r="E22" i="1"/>
  <c r="D22" i="1"/>
  <c r="C22" i="1"/>
  <c r="B22" i="1"/>
  <c r="A22" i="1"/>
  <c r="P21" i="1"/>
  <c r="M21" i="1"/>
  <c r="L21" i="1"/>
  <c r="I21" i="1"/>
  <c r="H21" i="1"/>
  <c r="G21" i="1"/>
  <c r="F21" i="1"/>
  <c r="E21" i="1"/>
  <c r="D21" i="1"/>
  <c r="C21" i="1"/>
  <c r="B21" i="1"/>
  <c r="A21" i="1"/>
  <c r="N21" i="1" s="1"/>
  <c r="Q20" i="1"/>
  <c r="N20" i="1"/>
  <c r="L20" i="1"/>
  <c r="I20" i="1"/>
  <c r="H20" i="1"/>
  <c r="G20" i="1"/>
  <c r="F20" i="1"/>
  <c r="E20" i="1"/>
  <c r="D20" i="1"/>
  <c r="B20" i="1"/>
  <c r="A20" i="1"/>
  <c r="N19" i="1"/>
  <c r="L19" i="1"/>
  <c r="I19" i="1"/>
  <c r="H19" i="1"/>
  <c r="G19" i="1"/>
  <c r="F19" i="1"/>
  <c r="E19" i="1"/>
  <c r="D19" i="1"/>
  <c r="A19" i="1"/>
  <c r="Q18" i="1"/>
  <c r="N18" i="1"/>
  <c r="M18" i="1"/>
  <c r="P18" i="1" s="1"/>
  <c r="R18" i="1" s="1"/>
  <c r="L18" i="1"/>
  <c r="I18" i="1"/>
  <c r="H18" i="1"/>
  <c r="G18" i="1"/>
  <c r="F18" i="1"/>
  <c r="E18" i="1"/>
  <c r="D18" i="1"/>
  <c r="C18" i="1"/>
  <c r="B18" i="1"/>
  <c r="A18" i="1"/>
  <c r="M17" i="1"/>
  <c r="P17" i="1" s="1"/>
  <c r="L17" i="1"/>
  <c r="I17" i="1"/>
  <c r="H17" i="1"/>
  <c r="G17" i="1"/>
  <c r="F17" i="1"/>
  <c r="E17" i="1"/>
  <c r="D17" i="1"/>
  <c r="C17" i="1"/>
  <c r="A17" i="1"/>
  <c r="N17" i="1" s="1"/>
  <c r="L16" i="1"/>
  <c r="I16" i="1"/>
  <c r="H16" i="1"/>
  <c r="G16" i="1"/>
  <c r="F16" i="1"/>
  <c r="E16" i="1"/>
  <c r="D16" i="1"/>
  <c r="A16" i="1"/>
  <c r="M15" i="1"/>
  <c r="L15" i="1"/>
  <c r="I15" i="1"/>
  <c r="H15" i="1"/>
  <c r="G15" i="1"/>
  <c r="F15" i="1"/>
  <c r="E15" i="1"/>
  <c r="D15" i="1"/>
  <c r="C15" i="1"/>
  <c r="A15" i="1"/>
  <c r="N15" i="1" s="1"/>
  <c r="P15" i="1" s="1"/>
  <c r="Q14" i="1"/>
  <c r="N14" i="1"/>
  <c r="M14" i="1"/>
  <c r="L14" i="1"/>
  <c r="I14" i="1"/>
  <c r="H14" i="1"/>
  <c r="G14" i="1"/>
  <c r="F14" i="1"/>
  <c r="E14" i="1"/>
  <c r="D14" i="1"/>
  <c r="C14" i="1"/>
  <c r="B14" i="1"/>
  <c r="A14" i="1"/>
  <c r="L13" i="1"/>
  <c r="I13" i="1"/>
  <c r="H13" i="1"/>
  <c r="G13" i="1"/>
  <c r="F13" i="1"/>
  <c r="E13" i="1"/>
  <c r="D13" i="1"/>
  <c r="B13" i="1"/>
  <c r="A13" i="1"/>
  <c r="N13" i="1" s="1"/>
  <c r="Q12" i="1"/>
  <c r="N12" i="1"/>
  <c r="L12" i="1"/>
  <c r="I12" i="1"/>
  <c r="H12" i="1"/>
  <c r="G12" i="1"/>
  <c r="F12" i="1"/>
  <c r="E12" i="1"/>
  <c r="D12" i="1"/>
  <c r="B12" i="1"/>
  <c r="A12" i="1"/>
  <c r="L11" i="1"/>
  <c r="I11" i="1"/>
  <c r="H11" i="1"/>
  <c r="G11" i="1"/>
  <c r="F11" i="1"/>
  <c r="E11" i="1"/>
  <c r="D11" i="1"/>
  <c r="A11" i="1"/>
  <c r="N11" i="1" s="1"/>
  <c r="Q10" i="1"/>
  <c r="L10" i="1"/>
  <c r="I10" i="1"/>
  <c r="H10" i="1"/>
  <c r="F10" i="1"/>
  <c r="E10" i="1"/>
  <c r="D10" i="1"/>
  <c r="C10" i="1"/>
  <c r="A10" i="1"/>
  <c r="V9" i="1"/>
  <c r="Q9" i="1"/>
  <c r="N9" i="1"/>
  <c r="L9" i="1"/>
  <c r="I9" i="1"/>
  <c r="H9" i="1"/>
  <c r="G9" i="1"/>
  <c r="F9" i="1"/>
  <c r="E9" i="1"/>
  <c r="D9" i="1"/>
  <c r="B9" i="1"/>
  <c r="A9" i="1"/>
  <c r="X8" i="1"/>
  <c r="X9" i="1" s="1"/>
  <c r="V8" i="1"/>
  <c r="L8" i="1"/>
  <c r="I8" i="1"/>
  <c r="H8" i="1"/>
  <c r="G8" i="1"/>
  <c r="F8" i="1"/>
  <c r="E8" i="1"/>
  <c r="D8" i="1"/>
  <c r="B8" i="1"/>
  <c r="A8" i="1"/>
  <c r="N8" i="1" s="1"/>
  <c r="X7" i="1"/>
  <c r="V7" i="1"/>
  <c r="Q7" i="1"/>
  <c r="N7" i="1"/>
  <c r="M7" i="1"/>
  <c r="L7" i="1"/>
  <c r="I7" i="1"/>
  <c r="H7" i="1"/>
  <c r="G7" i="1"/>
  <c r="F7" i="1"/>
  <c r="E7" i="1"/>
  <c r="D7" i="1"/>
  <c r="T2" i="1" s="1"/>
  <c r="C7" i="1"/>
  <c r="B7" i="1"/>
  <c r="A7" i="1"/>
  <c r="P6" i="1"/>
  <c r="M6" i="1"/>
  <c r="L6" i="1"/>
  <c r="I6" i="1"/>
  <c r="H6" i="1"/>
  <c r="G6" i="1"/>
  <c r="F6" i="1"/>
  <c r="E6" i="1"/>
  <c r="D6" i="1"/>
  <c r="C6" i="1"/>
  <c r="B6" i="1"/>
  <c r="A6" i="1"/>
  <c r="N6" i="1" s="1"/>
  <c r="A3" i="1"/>
  <c r="P2518" i="1" l="1"/>
  <c r="P2598" i="1"/>
  <c r="P2199" i="1"/>
  <c r="P2226" i="1"/>
  <c r="R2226" i="1" s="1"/>
  <c r="P2247" i="1"/>
  <c r="P2251" i="1"/>
  <c r="P2254" i="1"/>
  <c r="R2254" i="1" s="1"/>
  <c r="P2290" i="1"/>
  <c r="R2290" i="1" s="1"/>
  <c r="P2311" i="1"/>
  <c r="P2315" i="1"/>
  <c r="P2318" i="1"/>
  <c r="R2318" i="1" s="1"/>
  <c r="P2321" i="1"/>
  <c r="R2321" i="1" s="1"/>
  <c r="P2326" i="1"/>
  <c r="P2374" i="1"/>
  <c r="P2378" i="1"/>
  <c r="P2501" i="1"/>
  <c r="R2501" i="1" s="1"/>
  <c r="P2504" i="1"/>
  <c r="P2516" i="1"/>
  <c r="P2522" i="1"/>
  <c r="P2545" i="1"/>
  <c r="R2545" i="1" s="1"/>
  <c r="P2552" i="1"/>
  <c r="P2577" i="1"/>
  <c r="R2577" i="1" s="1"/>
  <c r="P2581" i="1"/>
  <c r="R2581" i="1" s="1"/>
  <c r="P2596" i="1"/>
  <c r="P2602" i="1"/>
  <c r="P2616" i="1"/>
  <c r="P2639" i="1"/>
  <c r="R2639" i="1" s="1"/>
  <c r="P2643" i="1"/>
  <c r="P2662" i="1"/>
  <c r="P2674" i="1"/>
  <c r="P2678" i="1"/>
  <c r="P2703" i="1"/>
  <c r="R2703" i="1" s="1"/>
  <c r="P2723" i="1"/>
  <c r="P2772" i="1"/>
  <c r="P2790" i="1"/>
  <c r="P2806" i="1"/>
  <c r="R2806" i="1" s="1"/>
  <c r="P2809" i="1"/>
  <c r="P2815" i="1"/>
  <c r="P2830" i="1"/>
  <c r="R2830" i="1" s="1"/>
  <c r="P2858" i="1"/>
  <c r="R2858" i="1" s="1"/>
  <c r="P2862" i="1"/>
  <c r="R2862" i="1" s="1"/>
  <c r="P2874" i="1"/>
  <c r="R2874" i="1" s="1"/>
  <c r="P2878" i="1"/>
  <c r="R2878" i="1" s="1"/>
  <c r="P2881" i="1"/>
  <c r="P2883" i="1"/>
  <c r="P2887" i="1"/>
  <c r="P2890" i="1"/>
  <c r="R2890" i="1" s="1"/>
  <c r="P2901" i="1"/>
  <c r="P2911" i="1"/>
  <c r="P2913" i="1"/>
  <c r="P2916" i="1"/>
  <c r="R2916" i="1" s="1"/>
  <c r="P2917" i="1"/>
  <c r="P2920" i="1"/>
  <c r="R2920" i="1" s="1"/>
  <c r="P2931" i="1"/>
  <c r="P2982" i="1"/>
  <c r="P2201" i="1"/>
  <c r="P2229" i="1"/>
  <c r="R2238" i="1"/>
  <c r="P2293" i="1"/>
  <c r="R2302" i="1"/>
  <c r="P2313" i="1"/>
  <c r="R2345" i="1"/>
  <c r="P2360" i="1"/>
  <c r="P2376" i="1"/>
  <c r="R2385" i="1"/>
  <c r="P2388" i="1"/>
  <c r="P2520" i="1"/>
  <c r="R2529" i="1"/>
  <c r="P2536" i="1"/>
  <c r="R2561" i="1"/>
  <c r="P2568" i="1"/>
  <c r="P2600" i="1"/>
  <c r="R2625" i="1"/>
  <c r="P2646" i="1"/>
  <c r="R2675" i="1"/>
  <c r="R2715" i="1"/>
  <c r="P2726" i="1"/>
  <c r="R2751" i="1"/>
  <c r="P2754" i="1"/>
  <c r="P2758" i="1"/>
  <c r="P2774" i="1"/>
  <c r="P2885" i="1"/>
  <c r="P2924" i="1"/>
  <c r="R2924" i="1" s="1"/>
  <c r="P2941" i="1"/>
  <c r="R2941" i="1" s="1"/>
  <c r="P2953" i="1"/>
  <c r="R2953" i="1" s="1"/>
  <c r="P2961" i="1"/>
  <c r="P2973" i="1"/>
  <c r="R2973" i="1" s="1"/>
  <c r="R2977" i="1"/>
  <c r="P2984" i="1"/>
  <c r="P2993" i="1"/>
  <c r="R2993" i="1" s="1"/>
  <c r="P2249" i="1"/>
  <c r="P2194" i="1"/>
  <c r="R2194" i="1" s="1"/>
  <c r="P2213" i="1"/>
  <c r="P2215" i="1"/>
  <c r="P2219" i="1"/>
  <c r="P2222" i="1"/>
  <c r="R2222" i="1" s="1"/>
  <c r="P2233" i="1"/>
  <c r="P2258" i="1"/>
  <c r="R2258" i="1" s="1"/>
  <c r="P2277" i="1"/>
  <c r="P2279" i="1"/>
  <c r="P2283" i="1"/>
  <c r="P2286" i="1"/>
  <c r="R2286" i="1" s="1"/>
  <c r="P2297" i="1"/>
  <c r="P2329" i="1"/>
  <c r="R2329" i="1" s="1"/>
  <c r="P2330" i="1"/>
  <c r="P2349" i="1"/>
  <c r="R2349" i="1" s="1"/>
  <c r="P2353" i="1"/>
  <c r="R2353" i="1" s="1"/>
  <c r="P2356" i="1"/>
  <c r="P2358" i="1"/>
  <c r="P2365" i="1"/>
  <c r="R2365" i="1" s="1"/>
  <c r="P2369" i="1"/>
  <c r="R2369" i="1" s="1"/>
  <c r="P2392" i="1"/>
  <c r="P2401" i="1"/>
  <c r="R2401" i="1" s="1"/>
  <c r="P2408" i="1"/>
  <c r="P2424" i="1"/>
  <c r="P2533" i="1"/>
  <c r="R2533" i="1" s="1"/>
  <c r="P2549" i="1"/>
  <c r="R2549" i="1" s="1"/>
  <c r="P2565" i="1"/>
  <c r="R2565" i="1" s="1"/>
  <c r="P2609" i="1"/>
  <c r="R2609" i="1" s="1"/>
  <c r="P2613" i="1"/>
  <c r="R2613" i="1" s="1"/>
  <c r="P2628" i="1"/>
  <c r="P2634" i="1"/>
  <c r="R2643" i="1"/>
  <c r="P2651" i="1"/>
  <c r="R2651" i="1" s="1"/>
  <c r="P2655" i="1"/>
  <c r="R2655" i="1" s="1"/>
  <c r="P2659" i="1"/>
  <c r="R2659" i="1" s="1"/>
  <c r="P2671" i="1"/>
  <c r="R2671" i="1" s="1"/>
  <c r="P2691" i="1"/>
  <c r="R2691" i="1" s="1"/>
  <c r="P2696" i="1"/>
  <c r="P2699" i="1"/>
  <c r="R2699" i="1" s="1"/>
  <c r="P2706" i="1"/>
  <c r="R2723" i="1"/>
  <c r="P2767" i="1"/>
  <c r="R2767" i="1" s="1"/>
  <c r="P2783" i="1"/>
  <c r="R2783" i="1" s="1"/>
  <c r="P2799" i="1"/>
  <c r="P2822" i="1"/>
  <c r="R2822" i="1" s="1"/>
  <c r="P2827" i="1"/>
  <c r="P2846" i="1"/>
  <c r="R2846" i="1" s="1"/>
  <c r="P2851" i="1"/>
  <c r="P2867" i="1"/>
  <c r="P2894" i="1"/>
  <c r="R2894" i="1" s="1"/>
  <c r="P2945" i="1"/>
  <c r="P3000" i="1"/>
  <c r="S3" i="1"/>
  <c r="U2" i="1" a="1"/>
  <c r="U2" i="1" s="1"/>
  <c r="R104" i="1"/>
  <c r="R174" i="1"/>
  <c r="R222" i="1"/>
  <c r="R264" i="1"/>
  <c r="R17" i="1"/>
  <c r="R126" i="1"/>
  <c r="R397" i="1"/>
  <c r="M40" i="1"/>
  <c r="C40" i="1"/>
  <c r="Q43" i="1"/>
  <c r="B43" i="1"/>
  <c r="M16" i="1"/>
  <c r="C16" i="1"/>
  <c r="Q17" i="1"/>
  <c r="Q19" i="1"/>
  <c r="B19" i="1"/>
  <c r="C25" i="1"/>
  <c r="M25" i="1"/>
  <c r="P25" i="1" s="1"/>
  <c r="M32" i="1"/>
  <c r="C32" i="1"/>
  <c r="Q33" i="1"/>
  <c r="R33" i="1" s="1"/>
  <c r="Q35" i="1"/>
  <c r="B35" i="1"/>
  <c r="C41" i="1"/>
  <c r="M41" i="1"/>
  <c r="P41" i="1" s="1"/>
  <c r="N43" i="1"/>
  <c r="M48" i="1"/>
  <c r="C48" i="1"/>
  <c r="Q49" i="1"/>
  <c r="R49" i="1" s="1"/>
  <c r="Q51" i="1"/>
  <c r="B51" i="1"/>
  <c r="C57" i="1"/>
  <c r="M57" i="1"/>
  <c r="P57" i="1" s="1"/>
  <c r="M64" i="1"/>
  <c r="C64" i="1"/>
  <c r="Q65" i="1"/>
  <c r="R65" i="1" s="1"/>
  <c r="Q67" i="1"/>
  <c r="B67" i="1"/>
  <c r="C73" i="1"/>
  <c r="M73" i="1"/>
  <c r="P73" i="1" s="1"/>
  <c r="C80" i="1"/>
  <c r="M80" i="1"/>
  <c r="P80" i="1" s="1"/>
  <c r="M87" i="1"/>
  <c r="C87" i="1"/>
  <c r="Q88" i="1"/>
  <c r="R88" i="1" s="1"/>
  <c r="Q90" i="1"/>
  <c r="B90" i="1"/>
  <c r="C96" i="1"/>
  <c r="M96" i="1"/>
  <c r="P96" i="1" s="1"/>
  <c r="M103" i="1"/>
  <c r="C103" i="1"/>
  <c r="Q104" i="1"/>
  <c r="Q106" i="1"/>
  <c r="B106" i="1"/>
  <c r="C112" i="1"/>
  <c r="M112" i="1"/>
  <c r="P112" i="1" s="1"/>
  <c r="M119" i="1"/>
  <c r="P119" i="1" s="1"/>
  <c r="C119" i="1"/>
  <c r="Q120" i="1"/>
  <c r="R120" i="1" s="1"/>
  <c r="Q122" i="1"/>
  <c r="B122" i="1"/>
  <c r="C128" i="1"/>
  <c r="M128" i="1"/>
  <c r="P128" i="1" s="1"/>
  <c r="M135" i="1"/>
  <c r="C135" i="1"/>
  <c r="Q136" i="1"/>
  <c r="R136" i="1" s="1"/>
  <c r="Q138" i="1"/>
  <c r="B138" i="1"/>
  <c r="C144" i="1"/>
  <c r="M144" i="1"/>
  <c r="P144" i="1" s="1"/>
  <c r="M151" i="1"/>
  <c r="C151" i="1"/>
  <c r="Q152" i="1"/>
  <c r="R152" i="1" s="1"/>
  <c r="Q154" i="1"/>
  <c r="B154" i="1"/>
  <c r="C160" i="1"/>
  <c r="M160" i="1"/>
  <c r="P160" i="1" s="1"/>
  <c r="M167" i="1"/>
  <c r="C167" i="1"/>
  <c r="Q168" i="1"/>
  <c r="R168" i="1" s="1"/>
  <c r="Q170" i="1"/>
  <c r="B170" i="1"/>
  <c r="C176" i="1"/>
  <c r="M176" i="1"/>
  <c r="P176" i="1" s="1"/>
  <c r="M183" i="1"/>
  <c r="P183" i="1" s="1"/>
  <c r="C183" i="1"/>
  <c r="Q184" i="1"/>
  <c r="R184" i="1" s="1"/>
  <c r="Q186" i="1"/>
  <c r="B186" i="1"/>
  <c r="C192" i="1"/>
  <c r="M192" i="1"/>
  <c r="P192" i="1" s="1"/>
  <c r="M199" i="1"/>
  <c r="C199" i="1"/>
  <c r="Q200" i="1"/>
  <c r="R200" i="1" s="1"/>
  <c r="Q202" i="1"/>
  <c r="B202" i="1"/>
  <c r="C208" i="1"/>
  <c r="M208" i="1"/>
  <c r="P208" i="1" s="1"/>
  <c r="M215" i="1"/>
  <c r="C215" i="1"/>
  <c r="Q216" i="1"/>
  <c r="R216" i="1" s="1"/>
  <c r="Q218" i="1"/>
  <c r="B218" i="1"/>
  <c r="C224" i="1"/>
  <c r="M224" i="1"/>
  <c r="P224" i="1" s="1"/>
  <c r="M231" i="1"/>
  <c r="C231" i="1"/>
  <c r="Q232" i="1"/>
  <c r="R232" i="1" s="1"/>
  <c r="Q234" i="1"/>
  <c r="B234" i="1"/>
  <c r="C240" i="1"/>
  <c r="M240" i="1"/>
  <c r="P240" i="1" s="1"/>
  <c r="M247" i="1"/>
  <c r="P247" i="1" s="1"/>
  <c r="C247" i="1"/>
  <c r="Q248" i="1"/>
  <c r="R248" i="1" s="1"/>
  <c r="Q250" i="1"/>
  <c r="B250" i="1"/>
  <c r="C256" i="1"/>
  <c r="M256" i="1"/>
  <c r="P256" i="1" s="1"/>
  <c r="M263" i="1"/>
  <c r="C263" i="1"/>
  <c r="Q264" i="1"/>
  <c r="Q266" i="1"/>
  <c r="B266" i="1"/>
  <c r="C272" i="1"/>
  <c r="M272" i="1"/>
  <c r="P272" i="1" s="1"/>
  <c r="M279" i="1"/>
  <c r="C279" i="1"/>
  <c r="Q6" i="1"/>
  <c r="R6" i="1" s="1"/>
  <c r="P7" i="1"/>
  <c r="R7" i="1" s="1"/>
  <c r="C8" i="1"/>
  <c r="M8" i="1"/>
  <c r="P8" i="1" s="1"/>
  <c r="M10" i="1"/>
  <c r="P10" i="1" s="1"/>
  <c r="R10" i="1" s="1"/>
  <c r="B10" i="1"/>
  <c r="N10" i="1"/>
  <c r="C13" i="1"/>
  <c r="M13" i="1"/>
  <c r="P13" i="1" s="1"/>
  <c r="B16" i="1"/>
  <c r="N16" i="1"/>
  <c r="B17" i="1"/>
  <c r="C19" i="1"/>
  <c r="M19" i="1"/>
  <c r="P19" i="1" s="1"/>
  <c r="R19" i="1" s="1"/>
  <c r="M20" i="1"/>
  <c r="P20" i="1" s="1"/>
  <c r="R20" i="1" s="1"/>
  <c r="C20" i="1"/>
  <c r="Q21" i="1"/>
  <c r="R21" i="1" s="1"/>
  <c r="P22" i="1"/>
  <c r="R22" i="1" s="1"/>
  <c r="Q23" i="1"/>
  <c r="R23" i="1" s="1"/>
  <c r="B23" i="1"/>
  <c r="C29" i="1"/>
  <c r="M29" i="1"/>
  <c r="P29" i="1" s="1"/>
  <c r="B32" i="1"/>
  <c r="N32" i="1"/>
  <c r="B33" i="1"/>
  <c r="C35" i="1"/>
  <c r="M35" i="1"/>
  <c r="P35" i="1" s="1"/>
  <c r="R35" i="1" s="1"/>
  <c r="M36" i="1"/>
  <c r="P36" i="1" s="1"/>
  <c r="R36" i="1" s="1"/>
  <c r="C36" i="1"/>
  <c r="Q37" i="1"/>
  <c r="R37" i="1" s="1"/>
  <c r="P38" i="1"/>
  <c r="R38" i="1" s="1"/>
  <c r="Q39" i="1"/>
  <c r="R39" i="1" s="1"/>
  <c r="B39" i="1"/>
  <c r="Q40" i="1"/>
  <c r="C45" i="1"/>
  <c r="M45" i="1"/>
  <c r="P45" i="1" s="1"/>
  <c r="B48" i="1"/>
  <c r="N48" i="1"/>
  <c r="B49" i="1"/>
  <c r="C51" i="1"/>
  <c r="M51" i="1"/>
  <c r="P51" i="1" s="1"/>
  <c r="R51" i="1" s="1"/>
  <c r="M52" i="1"/>
  <c r="P52" i="1" s="1"/>
  <c r="R52" i="1" s="1"/>
  <c r="C52" i="1"/>
  <c r="Q53" i="1"/>
  <c r="R53" i="1" s="1"/>
  <c r="P54" i="1"/>
  <c r="R54" i="1" s="1"/>
  <c r="Q55" i="1"/>
  <c r="R55" i="1" s="1"/>
  <c r="B55" i="1"/>
  <c r="C61" i="1"/>
  <c r="M61" i="1"/>
  <c r="P61" i="1" s="1"/>
  <c r="B64" i="1"/>
  <c r="N64" i="1"/>
  <c r="B65" i="1"/>
  <c r="C67" i="1"/>
  <c r="M67" i="1"/>
  <c r="P67" i="1" s="1"/>
  <c r="M68" i="1"/>
  <c r="P68" i="1" s="1"/>
  <c r="R68" i="1" s="1"/>
  <c r="C68" i="1"/>
  <c r="Q69" i="1"/>
  <c r="R69" i="1" s="1"/>
  <c r="P70" i="1"/>
  <c r="R70" i="1" s="1"/>
  <c r="Q71" i="1"/>
  <c r="R71" i="1" s="1"/>
  <c r="B71" i="1"/>
  <c r="C77" i="1"/>
  <c r="M77" i="1"/>
  <c r="P77" i="1" s="1"/>
  <c r="C84" i="1"/>
  <c r="M84" i="1"/>
  <c r="P84" i="1" s="1"/>
  <c r="B87" i="1"/>
  <c r="N87" i="1"/>
  <c r="B88" i="1"/>
  <c r="C90" i="1"/>
  <c r="M90" i="1"/>
  <c r="P90" i="1" s="1"/>
  <c r="R90" i="1" s="1"/>
  <c r="M91" i="1"/>
  <c r="P91" i="1" s="1"/>
  <c r="R91" i="1" s="1"/>
  <c r="C91" i="1"/>
  <c r="Q92" i="1"/>
  <c r="R92" i="1" s="1"/>
  <c r="P93" i="1"/>
  <c r="R93" i="1" s="1"/>
  <c r="Q94" i="1"/>
  <c r="R94" i="1" s="1"/>
  <c r="B94" i="1"/>
  <c r="C100" i="1"/>
  <c r="M100" i="1"/>
  <c r="P100" i="1" s="1"/>
  <c r="B103" i="1"/>
  <c r="N103" i="1"/>
  <c r="B104" i="1"/>
  <c r="C106" i="1"/>
  <c r="M106" i="1"/>
  <c r="P106" i="1" s="1"/>
  <c r="M107" i="1"/>
  <c r="P107" i="1" s="1"/>
  <c r="R107" i="1" s="1"/>
  <c r="C107" i="1"/>
  <c r="Q108" i="1"/>
  <c r="R108" i="1" s="1"/>
  <c r="P109" i="1"/>
  <c r="R109" i="1" s="1"/>
  <c r="Q110" i="1"/>
  <c r="R110" i="1" s="1"/>
  <c r="B110" i="1"/>
  <c r="C116" i="1"/>
  <c r="M116" i="1"/>
  <c r="P116" i="1" s="1"/>
  <c r="B119" i="1"/>
  <c r="N119" i="1"/>
  <c r="B120" i="1"/>
  <c r="C122" i="1"/>
  <c r="M122" i="1"/>
  <c r="P122" i="1" s="1"/>
  <c r="R122" i="1" s="1"/>
  <c r="M123" i="1"/>
  <c r="P123" i="1" s="1"/>
  <c r="R123" i="1" s="1"/>
  <c r="C123" i="1"/>
  <c r="Q124" i="1"/>
  <c r="R124" i="1" s="1"/>
  <c r="P125" i="1"/>
  <c r="R125" i="1" s="1"/>
  <c r="Q126" i="1"/>
  <c r="B126" i="1"/>
  <c r="C132" i="1"/>
  <c r="M132" i="1"/>
  <c r="P132" i="1" s="1"/>
  <c r="B135" i="1"/>
  <c r="N135" i="1"/>
  <c r="B136" i="1"/>
  <c r="C138" i="1"/>
  <c r="M138" i="1"/>
  <c r="P138" i="1" s="1"/>
  <c r="R138" i="1" s="1"/>
  <c r="M139" i="1"/>
  <c r="P139" i="1" s="1"/>
  <c r="R139" i="1" s="1"/>
  <c r="C139" i="1"/>
  <c r="Q140" i="1"/>
  <c r="R140" i="1" s="1"/>
  <c r="P141" i="1"/>
  <c r="R141" i="1" s="1"/>
  <c r="Q142" i="1"/>
  <c r="R142" i="1" s="1"/>
  <c r="B142" i="1"/>
  <c r="C148" i="1"/>
  <c r="M148" i="1"/>
  <c r="P148" i="1" s="1"/>
  <c r="B151" i="1"/>
  <c r="N151" i="1"/>
  <c r="B152" i="1"/>
  <c r="C154" i="1"/>
  <c r="M154" i="1"/>
  <c r="P154" i="1" s="1"/>
  <c r="R154" i="1" s="1"/>
  <c r="M155" i="1"/>
  <c r="P155" i="1" s="1"/>
  <c r="R155" i="1" s="1"/>
  <c r="C155" i="1"/>
  <c r="Q156" i="1"/>
  <c r="R156" i="1" s="1"/>
  <c r="P157" i="1"/>
  <c r="R157" i="1" s="1"/>
  <c r="Q158" i="1"/>
  <c r="R158" i="1" s="1"/>
  <c r="B158" i="1"/>
  <c r="C164" i="1"/>
  <c r="M164" i="1"/>
  <c r="P164" i="1" s="1"/>
  <c r="B167" i="1"/>
  <c r="N167" i="1"/>
  <c r="B168" i="1"/>
  <c r="C170" i="1"/>
  <c r="M170" i="1"/>
  <c r="P170" i="1" s="1"/>
  <c r="M171" i="1"/>
  <c r="P171" i="1" s="1"/>
  <c r="R171" i="1" s="1"/>
  <c r="C171" i="1"/>
  <c r="Q172" i="1"/>
  <c r="R172" i="1" s="1"/>
  <c r="P173" i="1"/>
  <c r="R173" i="1" s="1"/>
  <c r="Q174" i="1"/>
  <c r="B174" i="1"/>
  <c r="C180" i="1"/>
  <c r="M180" i="1"/>
  <c r="P180" i="1" s="1"/>
  <c r="B183" i="1"/>
  <c r="N183" i="1"/>
  <c r="B184" i="1"/>
  <c r="C186" i="1"/>
  <c r="M186" i="1"/>
  <c r="P186" i="1" s="1"/>
  <c r="R186" i="1" s="1"/>
  <c r="M187" i="1"/>
  <c r="P187" i="1" s="1"/>
  <c r="R187" i="1" s="1"/>
  <c r="C187" i="1"/>
  <c r="Q188" i="1"/>
  <c r="R188" i="1" s="1"/>
  <c r="P189" i="1"/>
  <c r="R189" i="1" s="1"/>
  <c r="Q190" i="1"/>
  <c r="R190" i="1" s="1"/>
  <c r="B190" i="1"/>
  <c r="C196" i="1"/>
  <c r="M196" i="1"/>
  <c r="P196" i="1" s="1"/>
  <c r="B199" i="1"/>
  <c r="N199" i="1"/>
  <c r="B200" i="1"/>
  <c r="C202" i="1"/>
  <c r="M202" i="1"/>
  <c r="P202" i="1" s="1"/>
  <c r="R202" i="1" s="1"/>
  <c r="M203" i="1"/>
  <c r="P203" i="1" s="1"/>
  <c r="R203" i="1" s="1"/>
  <c r="C203" i="1"/>
  <c r="Q204" i="1"/>
  <c r="R204" i="1" s="1"/>
  <c r="P205" i="1"/>
  <c r="R205" i="1" s="1"/>
  <c r="Q206" i="1"/>
  <c r="R206" i="1" s="1"/>
  <c r="B206" i="1"/>
  <c r="C212" i="1"/>
  <c r="M212" i="1"/>
  <c r="P212" i="1" s="1"/>
  <c r="B215" i="1"/>
  <c r="N215" i="1"/>
  <c r="B216" i="1"/>
  <c r="C218" i="1"/>
  <c r="M218" i="1"/>
  <c r="P218" i="1" s="1"/>
  <c r="R218" i="1" s="1"/>
  <c r="M219" i="1"/>
  <c r="P219" i="1" s="1"/>
  <c r="R219" i="1" s="1"/>
  <c r="C219" i="1"/>
  <c r="Q220" i="1"/>
  <c r="R220" i="1" s="1"/>
  <c r="P221" i="1"/>
  <c r="R221" i="1" s="1"/>
  <c r="Q222" i="1"/>
  <c r="B222" i="1"/>
  <c r="C228" i="1"/>
  <c r="M228" i="1"/>
  <c r="P228" i="1" s="1"/>
  <c r="B231" i="1"/>
  <c r="N231" i="1"/>
  <c r="B232" i="1"/>
  <c r="C234" i="1"/>
  <c r="M234" i="1"/>
  <c r="P234" i="1" s="1"/>
  <c r="M235" i="1"/>
  <c r="P235" i="1" s="1"/>
  <c r="R235" i="1" s="1"/>
  <c r="C235" i="1"/>
  <c r="Q236" i="1"/>
  <c r="R236" i="1" s="1"/>
  <c r="P237" i="1"/>
  <c r="R237" i="1" s="1"/>
  <c r="Q238" i="1"/>
  <c r="R238" i="1" s="1"/>
  <c r="B238" i="1"/>
  <c r="C244" i="1"/>
  <c r="M244" i="1"/>
  <c r="P244" i="1" s="1"/>
  <c r="B247" i="1"/>
  <c r="N247" i="1"/>
  <c r="B248" i="1"/>
  <c r="C250" i="1"/>
  <c r="M250" i="1"/>
  <c r="P250" i="1" s="1"/>
  <c r="R250" i="1" s="1"/>
  <c r="M251" i="1"/>
  <c r="P251" i="1" s="1"/>
  <c r="R251" i="1" s="1"/>
  <c r="C251" i="1"/>
  <c r="Q252" i="1"/>
  <c r="R252" i="1" s="1"/>
  <c r="P253" i="1"/>
  <c r="R253" i="1" s="1"/>
  <c r="Q254" i="1"/>
  <c r="R254" i="1" s="1"/>
  <c r="B254" i="1"/>
  <c r="C260" i="1"/>
  <c r="M260" i="1"/>
  <c r="P260" i="1" s="1"/>
  <c r="B263" i="1"/>
  <c r="N263" i="1"/>
  <c r="B264" i="1"/>
  <c r="C266" i="1"/>
  <c r="M266" i="1"/>
  <c r="P266" i="1" s="1"/>
  <c r="R266" i="1" s="1"/>
  <c r="M267" i="1"/>
  <c r="P267" i="1" s="1"/>
  <c r="R267" i="1" s="1"/>
  <c r="C267" i="1"/>
  <c r="Q268" i="1"/>
  <c r="R268" i="1" s="1"/>
  <c r="P269" i="1"/>
  <c r="R269" i="1" s="1"/>
  <c r="Q270" i="1"/>
  <c r="R270" i="1" s="1"/>
  <c r="B270" i="1"/>
  <c r="C276" i="1"/>
  <c r="M276" i="1"/>
  <c r="P276" i="1" s="1"/>
  <c r="B279" i="1"/>
  <c r="N279" i="1"/>
  <c r="B280" i="1"/>
  <c r="C282" i="1"/>
  <c r="M283" i="1"/>
  <c r="P283" i="1" s="1"/>
  <c r="R283" i="1" s="1"/>
  <c r="C283" i="1"/>
  <c r="Q284" i="1"/>
  <c r="R284" i="1" s="1"/>
  <c r="P285" i="1"/>
  <c r="R285" i="1" s="1"/>
  <c r="Q286" i="1"/>
  <c r="R286" i="1" s="1"/>
  <c r="B286" i="1"/>
  <c r="C292" i="1"/>
  <c r="M292" i="1"/>
  <c r="P292" i="1" s="1"/>
  <c r="B295" i="1"/>
  <c r="N295" i="1"/>
  <c r="B296" i="1"/>
  <c r="C298" i="1"/>
  <c r="M299" i="1"/>
  <c r="P299" i="1" s="1"/>
  <c r="R299" i="1" s="1"/>
  <c r="C299" i="1"/>
  <c r="Q300" i="1"/>
  <c r="R300" i="1" s="1"/>
  <c r="P301" i="1"/>
  <c r="R301" i="1" s="1"/>
  <c r="Q302" i="1"/>
  <c r="R302" i="1" s="1"/>
  <c r="B302" i="1"/>
  <c r="C308" i="1"/>
  <c r="M308" i="1"/>
  <c r="P308" i="1" s="1"/>
  <c r="B311" i="1"/>
  <c r="N311" i="1"/>
  <c r="B312" i="1"/>
  <c r="C314" i="1"/>
  <c r="M315" i="1"/>
  <c r="P315" i="1" s="1"/>
  <c r="R315" i="1" s="1"/>
  <c r="C315" i="1"/>
  <c r="Q316" i="1"/>
  <c r="R316" i="1" s="1"/>
  <c r="P317" i="1"/>
  <c r="R317" i="1" s="1"/>
  <c r="Q318" i="1"/>
  <c r="R318" i="1" s="1"/>
  <c r="B318" i="1"/>
  <c r="C323" i="1"/>
  <c r="M323" i="1"/>
  <c r="B330" i="1"/>
  <c r="C331" i="1"/>
  <c r="M331" i="1"/>
  <c r="P331" i="1" s="1"/>
  <c r="R331" i="1" s="1"/>
  <c r="Q333" i="1"/>
  <c r="R333" i="1" s="1"/>
  <c r="B333" i="1"/>
  <c r="M334" i="1"/>
  <c r="P334" i="1" s="1"/>
  <c r="R334" i="1" s="1"/>
  <c r="C334" i="1"/>
  <c r="C339" i="1"/>
  <c r="M339" i="1"/>
  <c r="B346" i="1"/>
  <c r="C347" i="1"/>
  <c r="M347" i="1"/>
  <c r="P347" i="1" s="1"/>
  <c r="R347" i="1" s="1"/>
  <c r="Q349" i="1"/>
  <c r="R349" i="1" s="1"/>
  <c r="B349" i="1"/>
  <c r="M350" i="1"/>
  <c r="P350" i="1" s="1"/>
  <c r="R350" i="1" s="1"/>
  <c r="C350" i="1"/>
  <c r="C355" i="1"/>
  <c r="M355" i="1"/>
  <c r="B362" i="1"/>
  <c r="C363" i="1"/>
  <c r="M363" i="1"/>
  <c r="P363" i="1" s="1"/>
  <c r="R363" i="1" s="1"/>
  <c r="Q365" i="1"/>
  <c r="R365" i="1" s="1"/>
  <c r="B365" i="1"/>
  <c r="M366" i="1"/>
  <c r="P366" i="1" s="1"/>
  <c r="R366" i="1" s="1"/>
  <c r="C366" i="1"/>
  <c r="C371" i="1"/>
  <c r="M371" i="1"/>
  <c r="B378" i="1"/>
  <c r="C379" i="1"/>
  <c r="M379" i="1"/>
  <c r="P379" i="1" s="1"/>
  <c r="R379" i="1" s="1"/>
  <c r="Q381" i="1"/>
  <c r="R381" i="1" s="1"/>
  <c r="B381" i="1"/>
  <c r="M382" i="1"/>
  <c r="P382" i="1" s="1"/>
  <c r="R382" i="1" s="1"/>
  <c r="C382" i="1"/>
  <c r="C387" i="1"/>
  <c r="M387" i="1"/>
  <c r="B394" i="1"/>
  <c r="C395" i="1"/>
  <c r="M395" i="1"/>
  <c r="P395" i="1" s="1"/>
  <c r="R395" i="1" s="1"/>
  <c r="Q397" i="1"/>
  <c r="B397" i="1"/>
  <c r="M398" i="1"/>
  <c r="P398" i="1" s="1"/>
  <c r="R398" i="1" s="1"/>
  <c r="C398" i="1"/>
  <c r="C403" i="1"/>
  <c r="M403" i="1"/>
  <c r="B410" i="1"/>
  <c r="C411" i="1"/>
  <c r="M411" i="1"/>
  <c r="P411" i="1" s="1"/>
  <c r="R411" i="1" s="1"/>
  <c r="Q413" i="1"/>
  <c r="B413" i="1"/>
  <c r="M414" i="1"/>
  <c r="P414" i="1" s="1"/>
  <c r="C414" i="1"/>
  <c r="C419" i="1"/>
  <c r="M419" i="1"/>
  <c r="B426" i="1"/>
  <c r="Q429" i="1"/>
  <c r="B429" i="1"/>
  <c r="M430" i="1"/>
  <c r="P430" i="1" s="1"/>
  <c r="C430" i="1"/>
  <c r="C435" i="1"/>
  <c r="M435" i="1"/>
  <c r="B442" i="1"/>
  <c r="Q445" i="1"/>
  <c r="B445" i="1"/>
  <c r="M446" i="1"/>
  <c r="P446" i="1" s="1"/>
  <c r="C446" i="1"/>
  <c r="C451" i="1"/>
  <c r="M451" i="1"/>
  <c r="B458" i="1"/>
  <c r="Q461" i="1"/>
  <c r="B461" i="1"/>
  <c r="M462" i="1"/>
  <c r="P462" i="1" s="1"/>
  <c r="C462" i="1"/>
  <c r="C467" i="1"/>
  <c r="M467" i="1"/>
  <c r="B474" i="1"/>
  <c r="Q477" i="1"/>
  <c r="B477" i="1"/>
  <c r="M478" i="1"/>
  <c r="P478" i="1" s="1"/>
  <c r="C478" i="1"/>
  <c r="C483" i="1"/>
  <c r="M483" i="1"/>
  <c r="B490" i="1"/>
  <c r="Q493" i="1"/>
  <c r="B493" i="1"/>
  <c r="M494" i="1"/>
  <c r="P494" i="1" s="1"/>
  <c r="C494" i="1"/>
  <c r="C499" i="1"/>
  <c r="M499" i="1"/>
  <c r="B506" i="1"/>
  <c r="Q509" i="1"/>
  <c r="B509" i="1"/>
  <c r="M510" i="1"/>
  <c r="P510" i="1" s="1"/>
  <c r="C510" i="1"/>
  <c r="B511" i="1"/>
  <c r="C515" i="1"/>
  <c r="M515" i="1"/>
  <c r="B522" i="1"/>
  <c r="Q525" i="1"/>
  <c r="B525" i="1"/>
  <c r="M526" i="1"/>
  <c r="P526" i="1" s="1"/>
  <c r="C526" i="1"/>
  <c r="B527" i="1"/>
  <c r="Q529" i="1"/>
  <c r="B529" i="1"/>
  <c r="N529" i="1"/>
  <c r="M529" i="1"/>
  <c r="C529" i="1"/>
  <c r="B538" i="1"/>
  <c r="M542" i="1"/>
  <c r="P542" i="1" s="1"/>
  <c r="C542" i="1"/>
  <c r="N542" i="1"/>
  <c r="B542" i="1"/>
  <c r="Q542" i="1"/>
  <c r="M554" i="1"/>
  <c r="P554" i="1" s="1"/>
  <c r="C554" i="1"/>
  <c r="Q554" i="1"/>
  <c r="B571" i="1"/>
  <c r="P572" i="1"/>
  <c r="R572" i="1" s="1"/>
  <c r="C573" i="1"/>
  <c r="P585" i="1"/>
  <c r="N587" i="1"/>
  <c r="M587" i="1"/>
  <c r="C587" i="1"/>
  <c r="Q589" i="1"/>
  <c r="B589" i="1"/>
  <c r="N589" i="1"/>
  <c r="N591" i="1"/>
  <c r="M591" i="1"/>
  <c r="P591" i="1" s="1"/>
  <c r="R591" i="1" s="1"/>
  <c r="C591" i="1"/>
  <c r="B591" i="1"/>
  <c r="Q593" i="1"/>
  <c r="B593" i="1"/>
  <c r="N593" i="1"/>
  <c r="M593" i="1"/>
  <c r="C593" i="1"/>
  <c r="B602" i="1"/>
  <c r="M606" i="1"/>
  <c r="P606" i="1" s="1"/>
  <c r="C606" i="1"/>
  <c r="N606" i="1"/>
  <c r="B606" i="1"/>
  <c r="Q606" i="1"/>
  <c r="M618" i="1"/>
  <c r="C618" i="1"/>
  <c r="Q618" i="1"/>
  <c r="B635" i="1"/>
  <c r="C637" i="1"/>
  <c r="N651" i="1"/>
  <c r="M651" i="1"/>
  <c r="C651" i="1"/>
  <c r="Q653" i="1"/>
  <c r="B653" i="1"/>
  <c r="N653" i="1"/>
  <c r="M653" i="1"/>
  <c r="C653" i="1"/>
  <c r="M682" i="1"/>
  <c r="P682" i="1" s="1"/>
  <c r="R682" i="1" s="1"/>
  <c r="C682" i="1"/>
  <c r="Q682" i="1"/>
  <c r="N682" i="1"/>
  <c r="B682" i="1"/>
  <c r="N683" i="1"/>
  <c r="M683" i="1"/>
  <c r="C683" i="1"/>
  <c r="B683" i="1"/>
  <c r="Q683" i="1"/>
  <c r="Q688" i="1"/>
  <c r="B688" i="1"/>
  <c r="N688" i="1"/>
  <c r="M688" i="1"/>
  <c r="P688" i="1" s="1"/>
  <c r="R688" i="1" s="1"/>
  <c r="C688" i="1"/>
  <c r="M701" i="1"/>
  <c r="C701" i="1"/>
  <c r="Q701" i="1"/>
  <c r="N701" i="1"/>
  <c r="B701" i="1"/>
  <c r="N702" i="1"/>
  <c r="M702" i="1"/>
  <c r="P702" i="1" s="1"/>
  <c r="R702" i="1" s="1"/>
  <c r="C702" i="1"/>
  <c r="B702" i="1"/>
  <c r="Q702" i="1"/>
  <c r="Q720" i="1"/>
  <c r="B720" i="1"/>
  <c r="N720" i="1"/>
  <c r="M720" i="1"/>
  <c r="P720" i="1" s="1"/>
  <c r="R720" i="1" s="1"/>
  <c r="C720" i="1"/>
  <c r="M733" i="1"/>
  <c r="C733" i="1"/>
  <c r="Q733" i="1"/>
  <c r="N733" i="1"/>
  <c r="B733" i="1"/>
  <c r="Q11" i="1"/>
  <c r="B11" i="1"/>
  <c r="M24" i="1"/>
  <c r="P24" i="1" s="1"/>
  <c r="R24" i="1" s="1"/>
  <c r="C24" i="1"/>
  <c r="Q27" i="1"/>
  <c r="B27" i="1"/>
  <c r="Q41" i="1"/>
  <c r="M56" i="1"/>
  <c r="C56" i="1"/>
  <c r="Q73" i="1"/>
  <c r="Q75" i="1"/>
  <c r="B75" i="1"/>
  <c r="Q82" i="1"/>
  <c r="B82" i="1"/>
  <c r="M111" i="1"/>
  <c r="P111" i="1" s="1"/>
  <c r="R111" i="1" s="1"/>
  <c r="C111" i="1"/>
  <c r="Q128" i="1"/>
  <c r="Q144" i="1"/>
  <c r="M159" i="1"/>
  <c r="P159" i="1" s="1"/>
  <c r="R159" i="1" s="1"/>
  <c r="C159" i="1"/>
  <c r="Q162" i="1"/>
  <c r="B162" i="1"/>
  <c r="Q176" i="1"/>
  <c r="Q192" i="1"/>
  <c r="Q208" i="1"/>
  <c r="Q224" i="1"/>
  <c r="Q226" i="1"/>
  <c r="B226" i="1"/>
  <c r="Q240" i="1"/>
  <c r="M255" i="1"/>
  <c r="C255" i="1"/>
  <c r="M271" i="1"/>
  <c r="C271" i="1"/>
  <c r="M287" i="1"/>
  <c r="C287" i="1"/>
  <c r="Q290" i="1"/>
  <c r="B290" i="1"/>
  <c r="Q306" i="1"/>
  <c r="B306" i="1"/>
  <c r="M319" i="1"/>
  <c r="C319" i="1"/>
  <c r="Q320" i="1"/>
  <c r="M322" i="1"/>
  <c r="P322" i="1" s="1"/>
  <c r="R322" i="1" s="1"/>
  <c r="C322" i="1"/>
  <c r="N322" i="1"/>
  <c r="B322" i="1"/>
  <c r="Q325" i="1"/>
  <c r="B325" i="1"/>
  <c r="M325" i="1"/>
  <c r="C325" i="1"/>
  <c r="N325" i="1"/>
  <c r="Q337" i="1"/>
  <c r="B337" i="1"/>
  <c r="N337" i="1"/>
  <c r="M338" i="1"/>
  <c r="P338" i="1" s="1"/>
  <c r="R338" i="1" s="1"/>
  <c r="C338" i="1"/>
  <c r="N338" i="1"/>
  <c r="B338" i="1"/>
  <c r="Q341" i="1"/>
  <c r="B341" i="1"/>
  <c r="M341" i="1"/>
  <c r="C341" i="1"/>
  <c r="N341" i="1"/>
  <c r="Q353" i="1"/>
  <c r="B353" i="1"/>
  <c r="N353" i="1"/>
  <c r="M354" i="1"/>
  <c r="P354" i="1" s="1"/>
  <c r="R354" i="1" s="1"/>
  <c r="C354" i="1"/>
  <c r="N354" i="1"/>
  <c r="B354" i="1"/>
  <c r="Q357" i="1"/>
  <c r="B357" i="1"/>
  <c r="M357" i="1"/>
  <c r="C357" i="1"/>
  <c r="N357" i="1"/>
  <c r="Q369" i="1"/>
  <c r="B369" i="1"/>
  <c r="N369" i="1"/>
  <c r="M370" i="1"/>
  <c r="P370" i="1" s="1"/>
  <c r="C370" i="1"/>
  <c r="N370" i="1"/>
  <c r="B370" i="1"/>
  <c r="Q373" i="1"/>
  <c r="B373" i="1"/>
  <c r="M373" i="1"/>
  <c r="C373" i="1"/>
  <c r="N373" i="1"/>
  <c r="Q385" i="1"/>
  <c r="B385" i="1"/>
  <c r="N385" i="1"/>
  <c r="M386" i="1"/>
  <c r="P386" i="1" s="1"/>
  <c r="R386" i="1" s="1"/>
  <c r="C386" i="1"/>
  <c r="N386" i="1"/>
  <c r="B386" i="1"/>
  <c r="Q389" i="1"/>
  <c r="B389" i="1"/>
  <c r="M389" i="1"/>
  <c r="C389" i="1"/>
  <c r="N389" i="1"/>
  <c r="Q401" i="1"/>
  <c r="B401" i="1"/>
  <c r="N401" i="1"/>
  <c r="M402" i="1"/>
  <c r="P402" i="1" s="1"/>
  <c r="R402" i="1" s="1"/>
  <c r="C402" i="1"/>
  <c r="N402" i="1"/>
  <c r="B402" i="1"/>
  <c r="Q405" i="1"/>
  <c r="B405" i="1"/>
  <c r="M405" i="1"/>
  <c r="C405" i="1"/>
  <c r="N405" i="1"/>
  <c r="Q417" i="1"/>
  <c r="B417" i="1"/>
  <c r="N417" i="1"/>
  <c r="M418" i="1"/>
  <c r="C418" i="1"/>
  <c r="N418" i="1"/>
  <c r="B418" i="1"/>
  <c r="Q421" i="1"/>
  <c r="B421" i="1"/>
  <c r="M421" i="1"/>
  <c r="P421" i="1" s="1"/>
  <c r="R421" i="1" s="1"/>
  <c r="C421" i="1"/>
  <c r="N421" i="1"/>
  <c r="Q433" i="1"/>
  <c r="B433" i="1"/>
  <c r="N433" i="1"/>
  <c r="M434" i="1"/>
  <c r="C434" i="1"/>
  <c r="N434" i="1"/>
  <c r="B434" i="1"/>
  <c r="Q437" i="1"/>
  <c r="B437" i="1"/>
  <c r="M437" i="1"/>
  <c r="P437" i="1" s="1"/>
  <c r="R437" i="1" s="1"/>
  <c r="C437" i="1"/>
  <c r="N437" i="1"/>
  <c r="Q449" i="1"/>
  <c r="B449" i="1"/>
  <c r="N449" i="1"/>
  <c r="M450" i="1"/>
  <c r="P450" i="1" s="1"/>
  <c r="C450" i="1"/>
  <c r="N450" i="1"/>
  <c r="B450" i="1"/>
  <c r="Q453" i="1"/>
  <c r="B453" i="1"/>
  <c r="M453" i="1"/>
  <c r="C453" i="1"/>
  <c r="N453" i="1"/>
  <c r="P461" i="1"/>
  <c r="R461" i="1" s="1"/>
  <c r="Q465" i="1"/>
  <c r="B465" i="1"/>
  <c r="N465" i="1"/>
  <c r="M466" i="1"/>
  <c r="P466" i="1" s="1"/>
  <c r="R466" i="1" s="1"/>
  <c r="C466" i="1"/>
  <c r="N466" i="1"/>
  <c r="B466" i="1"/>
  <c r="Q469" i="1"/>
  <c r="B469" i="1"/>
  <c r="M469" i="1"/>
  <c r="C469" i="1"/>
  <c r="N469" i="1"/>
  <c r="Q481" i="1"/>
  <c r="B481" i="1"/>
  <c r="N481" i="1"/>
  <c r="M482" i="1"/>
  <c r="C482" i="1"/>
  <c r="N482" i="1"/>
  <c r="B482" i="1"/>
  <c r="Q485" i="1"/>
  <c r="B485" i="1"/>
  <c r="M485" i="1"/>
  <c r="P485" i="1" s="1"/>
  <c r="R485" i="1" s="1"/>
  <c r="C485" i="1"/>
  <c r="N485" i="1"/>
  <c r="Q497" i="1"/>
  <c r="B497" i="1"/>
  <c r="N497" i="1"/>
  <c r="M498" i="1"/>
  <c r="C498" i="1"/>
  <c r="N498" i="1"/>
  <c r="B498" i="1"/>
  <c r="Q501" i="1"/>
  <c r="B501" i="1"/>
  <c r="M501" i="1"/>
  <c r="P501" i="1" s="1"/>
  <c r="R501" i="1" s="1"/>
  <c r="C501" i="1"/>
  <c r="N501" i="1"/>
  <c r="R508" i="1"/>
  <c r="P509" i="1"/>
  <c r="R509" i="1" s="1"/>
  <c r="Q513" i="1"/>
  <c r="B513" i="1"/>
  <c r="N513" i="1"/>
  <c r="M514" i="1"/>
  <c r="P514" i="1" s="1"/>
  <c r="R514" i="1" s="1"/>
  <c r="C514" i="1"/>
  <c r="N514" i="1"/>
  <c r="B514" i="1"/>
  <c r="Q517" i="1"/>
  <c r="B517" i="1"/>
  <c r="M517" i="1"/>
  <c r="C517" i="1"/>
  <c r="N517" i="1"/>
  <c r="R524" i="1"/>
  <c r="N539" i="1"/>
  <c r="M539" i="1"/>
  <c r="C539" i="1"/>
  <c r="Q541" i="1"/>
  <c r="B541" i="1"/>
  <c r="N541" i="1"/>
  <c r="N543" i="1"/>
  <c r="M543" i="1"/>
  <c r="P543" i="1" s="1"/>
  <c r="C543" i="1"/>
  <c r="B543" i="1"/>
  <c r="Q545" i="1"/>
  <c r="B545" i="1"/>
  <c r="N545" i="1"/>
  <c r="M545" i="1"/>
  <c r="C545" i="1"/>
  <c r="M558" i="1"/>
  <c r="P558" i="1" s="1"/>
  <c r="C558" i="1"/>
  <c r="N558" i="1"/>
  <c r="B558" i="1"/>
  <c r="Q558" i="1"/>
  <c r="M570" i="1"/>
  <c r="P570" i="1" s="1"/>
  <c r="R570" i="1" s="1"/>
  <c r="C570" i="1"/>
  <c r="Q570" i="1"/>
  <c r="P589" i="1"/>
  <c r="R589" i="1" s="1"/>
  <c r="N603" i="1"/>
  <c r="M603" i="1"/>
  <c r="P603" i="1" s="1"/>
  <c r="C603" i="1"/>
  <c r="Q605" i="1"/>
  <c r="B605" i="1"/>
  <c r="N605" i="1"/>
  <c r="N607" i="1"/>
  <c r="M607" i="1"/>
  <c r="C607" i="1"/>
  <c r="B607" i="1"/>
  <c r="Q609" i="1"/>
  <c r="B609" i="1"/>
  <c r="N609" i="1"/>
  <c r="M609" i="1"/>
  <c r="P609" i="1" s="1"/>
  <c r="C609" i="1"/>
  <c r="B618" i="1"/>
  <c r="N618" i="1"/>
  <c r="M622" i="1"/>
  <c r="P622" i="1" s="1"/>
  <c r="C622" i="1"/>
  <c r="N622" i="1"/>
  <c r="B622" i="1"/>
  <c r="Q622" i="1"/>
  <c r="M634" i="1"/>
  <c r="P634" i="1" s="1"/>
  <c r="R634" i="1" s="1"/>
  <c r="C634" i="1"/>
  <c r="Q634" i="1"/>
  <c r="B651" i="1"/>
  <c r="Q651" i="1"/>
  <c r="Q669" i="1"/>
  <c r="B669" i="1"/>
  <c r="N669" i="1"/>
  <c r="M669" i="1"/>
  <c r="P669" i="1" s="1"/>
  <c r="C669" i="1"/>
  <c r="Q25" i="1"/>
  <c r="Q57" i="1"/>
  <c r="Q59" i="1"/>
  <c r="B59" i="1"/>
  <c r="M72" i="1"/>
  <c r="C72" i="1"/>
  <c r="Q80" i="1"/>
  <c r="M95" i="1"/>
  <c r="P95" i="1" s="1"/>
  <c r="R95" i="1" s="1"/>
  <c r="C95" i="1"/>
  <c r="Q96" i="1"/>
  <c r="Q98" i="1"/>
  <c r="B98" i="1"/>
  <c r="Q112" i="1"/>
  <c r="Q114" i="1"/>
  <c r="B114" i="1"/>
  <c r="M127" i="1"/>
  <c r="P127" i="1" s="1"/>
  <c r="R127" i="1" s="1"/>
  <c r="C127" i="1"/>
  <c r="Q130" i="1"/>
  <c r="B130" i="1"/>
  <c r="M143" i="1"/>
  <c r="P143" i="1" s="1"/>
  <c r="R143" i="1" s="1"/>
  <c r="C143" i="1"/>
  <c r="Q146" i="1"/>
  <c r="B146" i="1"/>
  <c r="Q160" i="1"/>
  <c r="M175" i="1"/>
  <c r="C175" i="1"/>
  <c r="Q178" i="1"/>
  <c r="B178" i="1"/>
  <c r="M191" i="1"/>
  <c r="C191" i="1"/>
  <c r="Q194" i="1"/>
  <c r="B194" i="1"/>
  <c r="M207" i="1"/>
  <c r="C207" i="1"/>
  <c r="Q210" i="1"/>
  <c r="B210" i="1"/>
  <c r="M223" i="1"/>
  <c r="C223" i="1"/>
  <c r="M239" i="1"/>
  <c r="C239" i="1"/>
  <c r="Q242" i="1"/>
  <c r="B242" i="1"/>
  <c r="Q256" i="1"/>
  <c r="Q258" i="1"/>
  <c r="B258" i="1"/>
  <c r="Q272" i="1"/>
  <c r="Q274" i="1"/>
  <c r="B274" i="1"/>
  <c r="Q288" i="1"/>
  <c r="M303" i="1"/>
  <c r="C303" i="1"/>
  <c r="Q8" i="1"/>
  <c r="M9" i="1"/>
  <c r="P9" i="1" s="1"/>
  <c r="R9" i="1" s="1"/>
  <c r="C9" i="1"/>
  <c r="C11" i="1"/>
  <c r="M11" i="1"/>
  <c r="P11" i="1" s="1"/>
  <c r="R11" i="1" s="1"/>
  <c r="M12" i="1"/>
  <c r="P12" i="1" s="1"/>
  <c r="R12" i="1" s="1"/>
  <c r="C12" i="1"/>
  <c r="Q13" i="1"/>
  <c r="P14" i="1"/>
  <c r="R14" i="1" s="1"/>
  <c r="Q15" i="1"/>
  <c r="R15" i="1" s="1"/>
  <c r="B15" i="1"/>
  <c r="Q16" i="1"/>
  <c r="B24" i="1"/>
  <c r="N24" i="1"/>
  <c r="B25" i="1"/>
  <c r="C27" i="1"/>
  <c r="M27" i="1"/>
  <c r="P27" i="1" s="1"/>
  <c r="R27" i="1" s="1"/>
  <c r="M28" i="1"/>
  <c r="P28" i="1" s="1"/>
  <c r="R28" i="1" s="1"/>
  <c r="C28" i="1"/>
  <c r="Q29" i="1"/>
  <c r="P30" i="1"/>
  <c r="R30" i="1" s="1"/>
  <c r="Q31" i="1"/>
  <c r="R31" i="1" s="1"/>
  <c r="B31" i="1"/>
  <c r="Q32" i="1"/>
  <c r="B40" i="1"/>
  <c r="N40" i="1"/>
  <c r="B41" i="1"/>
  <c r="C43" i="1"/>
  <c r="M43" i="1"/>
  <c r="P43" i="1" s="1"/>
  <c r="R43" i="1" s="1"/>
  <c r="M44" i="1"/>
  <c r="P44" i="1" s="1"/>
  <c r="R44" i="1" s="1"/>
  <c r="C44" i="1"/>
  <c r="Q45" i="1"/>
  <c r="P46" i="1"/>
  <c r="R46" i="1" s="1"/>
  <c r="Q47" i="1"/>
  <c r="R47" i="1" s="1"/>
  <c r="B47" i="1"/>
  <c r="Q48" i="1"/>
  <c r="B56" i="1"/>
  <c r="N56" i="1"/>
  <c r="B57" i="1"/>
  <c r="C59" i="1"/>
  <c r="M59" i="1"/>
  <c r="P59" i="1" s="1"/>
  <c r="R59" i="1" s="1"/>
  <c r="M60" i="1"/>
  <c r="P60" i="1" s="1"/>
  <c r="R60" i="1" s="1"/>
  <c r="C60" i="1"/>
  <c r="Q61" i="1"/>
  <c r="P62" i="1"/>
  <c r="R62" i="1" s="1"/>
  <c r="Q63" i="1"/>
  <c r="R63" i="1" s="1"/>
  <c r="B63" i="1"/>
  <c r="Q64" i="1"/>
  <c r="B72" i="1"/>
  <c r="N72" i="1"/>
  <c r="B73" i="1"/>
  <c r="C75" i="1"/>
  <c r="M75" i="1"/>
  <c r="P75" i="1" s="1"/>
  <c r="R75" i="1" s="1"/>
  <c r="M76" i="1"/>
  <c r="P76" i="1" s="1"/>
  <c r="R76" i="1" s="1"/>
  <c r="C76" i="1"/>
  <c r="Q77" i="1"/>
  <c r="P78" i="1"/>
  <c r="R78" i="1" s="1"/>
  <c r="M79" i="1"/>
  <c r="B79" i="1"/>
  <c r="N79" i="1"/>
  <c r="B80" i="1"/>
  <c r="C82" i="1"/>
  <c r="M82" i="1"/>
  <c r="P82" i="1" s="1"/>
  <c r="R82" i="1" s="1"/>
  <c r="M83" i="1"/>
  <c r="P83" i="1" s="1"/>
  <c r="R83" i="1" s="1"/>
  <c r="C83" i="1"/>
  <c r="Q84" i="1"/>
  <c r="P85" i="1"/>
  <c r="R85" i="1" s="1"/>
  <c r="Q86" i="1"/>
  <c r="R86" i="1" s="1"/>
  <c r="B86" i="1"/>
  <c r="Q87" i="1"/>
  <c r="B95" i="1"/>
  <c r="N95" i="1"/>
  <c r="B96" i="1"/>
  <c r="C98" i="1"/>
  <c r="M98" i="1"/>
  <c r="P98" i="1" s="1"/>
  <c r="M99" i="1"/>
  <c r="P99" i="1" s="1"/>
  <c r="R99" i="1" s="1"/>
  <c r="C99" i="1"/>
  <c r="Q100" i="1"/>
  <c r="P101" i="1"/>
  <c r="R101" i="1" s="1"/>
  <c r="Q102" i="1"/>
  <c r="R102" i="1" s="1"/>
  <c r="B102" i="1"/>
  <c r="Q103" i="1"/>
  <c r="B111" i="1"/>
  <c r="N111" i="1"/>
  <c r="B112" i="1"/>
  <c r="C114" i="1"/>
  <c r="M114" i="1"/>
  <c r="P114" i="1" s="1"/>
  <c r="R114" i="1" s="1"/>
  <c r="M115" i="1"/>
  <c r="P115" i="1" s="1"/>
  <c r="R115" i="1" s="1"/>
  <c r="C115" i="1"/>
  <c r="Q116" i="1"/>
  <c r="P117" i="1"/>
  <c r="R117" i="1" s="1"/>
  <c r="Q118" i="1"/>
  <c r="R118" i="1" s="1"/>
  <c r="B118" i="1"/>
  <c r="Q119" i="1"/>
  <c r="B127" i="1"/>
  <c r="N127" i="1"/>
  <c r="B128" i="1"/>
  <c r="C130" i="1"/>
  <c r="M130" i="1"/>
  <c r="P130" i="1" s="1"/>
  <c r="R130" i="1" s="1"/>
  <c r="M131" i="1"/>
  <c r="P131" i="1" s="1"/>
  <c r="R131" i="1" s="1"/>
  <c r="C131" i="1"/>
  <c r="Q132" i="1"/>
  <c r="P133" i="1"/>
  <c r="R133" i="1" s="1"/>
  <c r="Q134" i="1"/>
  <c r="R134" i="1" s="1"/>
  <c r="B134" i="1"/>
  <c r="Q135" i="1"/>
  <c r="B143" i="1"/>
  <c r="N143" i="1"/>
  <c r="B144" i="1"/>
  <c r="C146" i="1"/>
  <c r="M146" i="1"/>
  <c r="P146" i="1" s="1"/>
  <c r="R146" i="1" s="1"/>
  <c r="M147" i="1"/>
  <c r="P147" i="1" s="1"/>
  <c r="R147" i="1" s="1"/>
  <c r="C147" i="1"/>
  <c r="Q148" i="1"/>
  <c r="P149" i="1"/>
  <c r="R149" i="1" s="1"/>
  <c r="Q150" i="1"/>
  <c r="R150" i="1" s="1"/>
  <c r="B150" i="1"/>
  <c r="Q151" i="1"/>
  <c r="B159" i="1"/>
  <c r="N159" i="1"/>
  <c r="B160" i="1"/>
  <c r="C162" i="1"/>
  <c r="M162" i="1"/>
  <c r="P162" i="1" s="1"/>
  <c r="R162" i="1" s="1"/>
  <c r="M163" i="1"/>
  <c r="P163" i="1" s="1"/>
  <c r="R163" i="1" s="1"/>
  <c r="C163" i="1"/>
  <c r="Q164" i="1"/>
  <c r="P165" i="1"/>
  <c r="R165" i="1" s="1"/>
  <c r="Q166" i="1"/>
  <c r="R166" i="1" s="1"/>
  <c r="B166" i="1"/>
  <c r="Q167" i="1"/>
  <c r="B175" i="1"/>
  <c r="N175" i="1"/>
  <c r="B176" i="1"/>
  <c r="C178" i="1"/>
  <c r="M178" i="1"/>
  <c r="P178" i="1" s="1"/>
  <c r="M179" i="1"/>
  <c r="P179" i="1" s="1"/>
  <c r="R179" i="1" s="1"/>
  <c r="C179" i="1"/>
  <c r="Q180" i="1"/>
  <c r="P181" i="1"/>
  <c r="R181" i="1" s="1"/>
  <c r="Q182" i="1"/>
  <c r="R182" i="1" s="1"/>
  <c r="B182" i="1"/>
  <c r="Q183" i="1"/>
  <c r="B191" i="1"/>
  <c r="N191" i="1"/>
  <c r="B192" i="1"/>
  <c r="C194" i="1"/>
  <c r="M194" i="1"/>
  <c r="P194" i="1" s="1"/>
  <c r="M195" i="1"/>
  <c r="P195" i="1" s="1"/>
  <c r="R195" i="1" s="1"/>
  <c r="C195" i="1"/>
  <c r="Q196" i="1"/>
  <c r="P197" i="1"/>
  <c r="R197" i="1" s="1"/>
  <c r="Q198" i="1"/>
  <c r="R198" i="1" s="1"/>
  <c r="B198" i="1"/>
  <c r="Q199" i="1"/>
  <c r="B207" i="1"/>
  <c r="N207" i="1"/>
  <c r="B208" i="1"/>
  <c r="C210" i="1"/>
  <c r="M210" i="1"/>
  <c r="P210" i="1" s="1"/>
  <c r="M211" i="1"/>
  <c r="P211" i="1" s="1"/>
  <c r="R211" i="1" s="1"/>
  <c r="C211" i="1"/>
  <c r="Q212" i="1"/>
  <c r="P213" i="1"/>
  <c r="R213" i="1" s="1"/>
  <c r="Q214" i="1"/>
  <c r="R214" i="1" s="1"/>
  <c r="B214" i="1"/>
  <c r="Q215" i="1"/>
  <c r="B223" i="1"/>
  <c r="N223" i="1"/>
  <c r="B224" i="1"/>
  <c r="C226" i="1"/>
  <c r="M226" i="1"/>
  <c r="P226" i="1" s="1"/>
  <c r="M227" i="1"/>
  <c r="P227" i="1" s="1"/>
  <c r="R227" i="1" s="1"/>
  <c r="C227" i="1"/>
  <c r="Q228" i="1"/>
  <c r="P229" i="1"/>
  <c r="R229" i="1" s="1"/>
  <c r="Q230" i="1"/>
  <c r="R230" i="1" s="1"/>
  <c r="B230" i="1"/>
  <c r="Q231" i="1"/>
  <c r="B239" i="1"/>
  <c r="N239" i="1"/>
  <c r="B240" i="1"/>
  <c r="C242" i="1"/>
  <c r="M242" i="1"/>
  <c r="P242" i="1" s="1"/>
  <c r="R242" i="1" s="1"/>
  <c r="M243" i="1"/>
  <c r="P243" i="1" s="1"/>
  <c r="R243" i="1" s="1"/>
  <c r="C243" i="1"/>
  <c r="Q244" i="1"/>
  <c r="P245" i="1"/>
  <c r="R245" i="1" s="1"/>
  <c r="Q246" i="1"/>
  <c r="R246" i="1" s="1"/>
  <c r="B246" i="1"/>
  <c r="Q247" i="1"/>
  <c r="B255" i="1"/>
  <c r="N255" i="1"/>
  <c r="B256" i="1"/>
  <c r="C258" i="1"/>
  <c r="M258" i="1"/>
  <c r="P258" i="1" s="1"/>
  <c r="M259" i="1"/>
  <c r="P259" i="1" s="1"/>
  <c r="R259" i="1" s="1"/>
  <c r="C259" i="1"/>
  <c r="Q260" i="1"/>
  <c r="P261" i="1"/>
  <c r="R261" i="1" s="1"/>
  <c r="Q262" i="1"/>
  <c r="R262" i="1" s="1"/>
  <c r="B262" i="1"/>
  <c r="Q263" i="1"/>
  <c r="B271" i="1"/>
  <c r="N271" i="1"/>
  <c r="B272" i="1"/>
  <c r="C274" i="1"/>
  <c r="M274" i="1"/>
  <c r="P274" i="1" s="1"/>
  <c r="M275" i="1"/>
  <c r="P275" i="1" s="1"/>
  <c r="R275" i="1" s="1"/>
  <c r="C275" i="1"/>
  <c r="Q276" i="1"/>
  <c r="P277" i="1"/>
  <c r="R277" i="1" s="1"/>
  <c r="Q278" i="1"/>
  <c r="R278" i="1" s="1"/>
  <c r="B278" i="1"/>
  <c r="Q279" i="1"/>
  <c r="B287" i="1"/>
  <c r="N287" i="1"/>
  <c r="B288" i="1"/>
  <c r="C290" i="1"/>
  <c r="M290" i="1"/>
  <c r="M291" i="1"/>
  <c r="P291" i="1" s="1"/>
  <c r="R291" i="1" s="1"/>
  <c r="C291" i="1"/>
  <c r="Q292" i="1"/>
  <c r="P293" i="1"/>
  <c r="R293" i="1" s="1"/>
  <c r="Q294" i="1"/>
  <c r="R294" i="1" s="1"/>
  <c r="B294" i="1"/>
  <c r="B303" i="1"/>
  <c r="N303" i="1"/>
  <c r="B304" i="1"/>
  <c r="C306" i="1"/>
  <c r="M306" i="1"/>
  <c r="M307" i="1"/>
  <c r="P307" i="1" s="1"/>
  <c r="R307" i="1" s="1"/>
  <c r="C307" i="1"/>
  <c r="Q308" i="1"/>
  <c r="P309" i="1"/>
  <c r="R309" i="1" s="1"/>
  <c r="Q310" i="1"/>
  <c r="R310" i="1" s="1"/>
  <c r="B310" i="1"/>
  <c r="B319" i="1"/>
  <c r="N319" i="1"/>
  <c r="B320" i="1"/>
  <c r="Q322" i="1"/>
  <c r="C337" i="1"/>
  <c r="M337" i="1"/>
  <c r="P337" i="1" s="1"/>
  <c r="R337" i="1" s="1"/>
  <c r="Q338" i="1"/>
  <c r="C353" i="1"/>
  <c r="M353" i="1"/>
  <c r="P353" i="1" s="1"/>
  <c r="R353" i="1" s="1"/>
  <c r="Q354" i="1"/>
  <c r="C369" i="1"/>
  <c r="M369" i="1"/>
  <c r="P369" i="1" s="1"/>
  <c r="R369" i="1" s="1"/>
  <c r="Q370" i="1"/>
  <c r="C385" i="1"/>
  <c r="M385" i="1"/>
  <c r="P385" i="1" s="1"/>
  <c r="R385" i="1" s="1"/>
  <c r="Q386" i="1"/>
  <c r="C401" i="1"/>
  <c r="M401" i="1"/>
  <c r="P401" i="1" s="1"/>
  <c r="R401" i="1" s="1"/>
  <c r="Q402" i="1"/>
  <c r="N413" i="1"/>
  <c r="P413" i="1" s="1"/>
  <c r="R413" i="1" s="1"/>
  <c r="Q414" i="1"/>
  <c r="C417" i="1"/>
  <c r="M417" i="1"/>
  <c r="Q418" i="1"/>
  <c r="N429" i="1"/>
  <c r="P429" i="1" s="1"/>
  <c r="R429" i="1" s="1"/>
  <c r="Q430" i="1"/>
  <c r="C433" i="1"/>
  <c r="M433" i="1"/>
  <c r="P433" i="1" s="1"/>
  <c r="R433" i="1" s="1"/>
  <c r="Q434" i="1"/>
  <c r="N445" i="1"/>
  <c r="P445" i="1" s="1"/>
  <c r="R445" i="1" s="1"/>
  <c r="Q446" i="1"/>
  <c r="C449" i="1"/>
  <c r="M449" i="1"/>
  <c r="P449" i="1" s="1"/>
  <c r="R449" i="1" s="1"/>
  <c r="Q450" i="1"/>
  <c r="N461" i="1"/>
  <c r="Q462" i="1"/>
  <c r="C465" i="1"/>
  <c r="M465" i="1"/>
  <c r="P465" i="1" s="1"/>
  <c r="R465" i="1" s="1"/>
  <c r="Q466" i="1"/>
  <c r="N477" i="1"/>
  <c r="P477" i="1" s="1"/>
  <c r="R477" i="1" s="1"/>
  <c r="Q478" i="1"/>
  <c r="C481" i="1"/>
  <c r="M481" i="1"/>
  <c r="Q482" i="1"/>
  <c r="N493" i="1"/>
  <c r="P493" i="1" s="1"/>
  <c r="R493" i="1" s="1"/>
  <c r="Q494" i="1"/>
  <c r="C497" i="1"/>
  <c r="M497" i="1"/>
  <c r="P497" i="1" s="1"/>
  <c r="R497" i="1" s="1"/>
  <c r="Q498" i="1"/>
  <c r="N509" i="1"/>
  <c r="Q510" i="1"/>
  <c r="C513" i="1"/>
  <c r="M513" i="1"/>
  <c r="P513" i="1" s="1"/>
  <c r="R513" i="1" s="1"/>
  <c r="Q514" i="1"/>
  <c r="N525" i="1"/>
  <c r="P525" i="1" s="1"/>
  <c r="R525" i="1" s="1"/>
  <c r="Q526" i="1"/>
  <c r="B539" i="1"/>
  <c r="Q539" i="1"/>
  <c r="P540" i="1"/>
  <c r="R540" i="1" s="1"/>
  <c r="C541" i="1"/>
  <c r="M541" i="1"/>
  <c r="P541" i="1" s="1"/>
  <c r="R541" i="1" s="1"/>
  <c r="Q543" i="1"/>
  <c r="P553" i="1"/>
  <c r="N555" i="1"/>
  <c r="M555" i="1"/>
  <c r="P555" i="1" s="1"/>
  <c r="R555" i="1" s="1"/>
  <c r="C555" i="1"/>
  <c r="Q557" i="1"/>
  <c r="B557" i="1"/>
  <c r="N557" i="1"/>
  <c r="P557" i="1" s="1"/>
  <c r="R557" i="1" s="1"/>
  <c r="N559" i="1"/>
  <c r="M559" i="1"/>
  <c r="C559" i="1"/>
  <c r="B559" i="1"/>
  <c r="Q561" i="1"/>
  <c r="B561" i="1"/>
  <c r="N561" i="1"/>
  <c r="M561" i="1"/>
  <c r="P561" i="1" s="1"/>
  <c r="R561" i="1" s="1"/>
  <c r="C561" i="1"/>
  <c r="B570" i="1"/>
  <c r="N570" i="1"/>
  <c r="M574" i="1"/>
  <c r="P574" i="1" s="1"/>
  <c r="C574" i="1"/>
  <c r="N574" i="1"/>
  <c r="B574" i="1"/>
  <c r="Q574" i="1"/>
  <c r="M586" i="1"/>
  <c r="P586" i="1" s="1"/>
  <c r="C586" i="1"/>
  <c r="Q586" i="1"/>
  <c r="B603" i="1"/>
  <c r="Q603" i="1"/>
  <c r="P604" i="1"/>
  <c r="R604" i="1" s="1"/>
  <c r="C605" i="1"/>
  <c r="M605" i="1"/>
  <c r="P605" i="1" s="1"/>
  <c r="R605" i="1" s="1"/>
  <c r="Q607" i="1"/>
  <c r="P617" i="1"/>
  <c r="N619" i="1"/>
  <c r="M619" i="1"/>
  <c r="P619" i="1" s="1"/>
  <c r="R619" i="1" s="1"/>
  <c r="C619" i="1"/>
  <c r="Q621" i="1"/>
  <c r="B621" i="1"/>
  <c r="N621" i="1"/>
  <c r="P621" i="1" s="1"/>
  <c r="R621" i="1" s="1"/>
  <c r="N623" i="1"/>
  <c r="M623" i="1"/>
  <c r="C623" i="1"/>
  <c r="B623" i="1"/>
  <c r="Q625" i="1"/>
  <c r="B625" i="1"/>
  <c r="N625" i="1"/>
  <c r="M625" i="1"/>
  <c r="P625" i="1" s="1"/>
  <c r="R625" i="1" s="1"/>
  <c r="C625" i="1"/>
  <c r="B634" i="1"/>
  <c r="N634" i="1"/>
  <c r="M638" i="1"/>
  <c r="P638" i="1" s="1"/>
  <c r="C638" i="1"/>
  <c r="N638" i="1"/>
  <c r="B638" i="1"/>
  <c r="Q638" i="1"/>
  <c r="M650" i="1"/>
  <c r="P650" i="1" s="1"/>
  <c r="C650" i="1"/>
  <c r="Q650" i="1"/>
  <c r="R675" i="1"/>
  <c r="B685" i="1"/>
  <c r="Q685" i="1"/>
  <c r="R685" i="1" s="1"/>
  <c r="N685" i="1"/>
  <c r="M685" i="1"/>
  <c r="C685" i="1"/>
  <c r="N686" i="1"/>
  <c r="M686" i="1"/>
  <c r="P686" i="1" s="1"/>
  <c r="R686" i="1" s="1"/>
  <c r="C686" i="1"/>
  <c r="B686" i="1"/>
  <c r="Q686" i="1"/>
  <c r="Q704" i="1"/>
  <c r="B704" i="1"/>
  <c r="N704" i="1"/>
  <c r="M704" i="1"/>
  <c r="P704" i="1" s="1"/>
  <c r="R704" i="1" s="1"/>
  <c r="C704" i="1"/>
  <c r="R711" i="1"/>
  <c r="M717" i="1"/>
  <c r="P717" i="1" s="1"/>
  <c r="R717" i="1" s="1"/>
  <c r="C717" i="1"/>
  <c r="Q717" i="1"/>
  <c r="N717" i="1"/>
  <c r="B717" i="1"/>
  <c r="N718" i="1"/>
  <c r="M718" i="1"/>
  <c r="C718" i="1"/>
  <c r="B718" i="1"/>
  <c r="Q718" i="1"/>
  <c r="P756" i="1"/>
  <c r="R756" i="1" s="1"/>
  <c r="P820" i="1"/>
  <c r="R820" i="1" s="1"/>
  <c r="P884" i="1"/>
  <c r="R884" i="1" s="1"/>
  <c r="P936" i="1"/>
  <c r="R942" i="1"/>
  <c r="P1128" i="1"/>
  <c r="R1128" i="1" s="1"/>
  <c r="R1228" i="1"/>
  <c r="Q280" i="1"/>
  <c r="R280" i="1" s="1"/>
  <c r="Q282" i="1"/>
  <c r="R282" i="1" s="1"/>
  <c r="B282" i="1"/>
  <c r="C288" i="1"/>
  <c r="M288" i="1"/>
  <c r="P288" i="1" s="1"/>
  <c r="R288" i="1" s="1"/>
  <c r="N290" i="1"/>
  <c r="M295" i="1"/>
  <c r="P295" i="1" s="1"/>
  <c r="R295" i="1" s="1"/>
  <c r="C295" i="1"/>
  <c r="Q296" i="1"/>
  <c r="R296" i="1" s="1"/>
  <c r="Q298" i="1"/>
  <c r="R298" i="1" s="1"/>
  <c r="B298" i="1"/>
  <c r="C304" i="1"/>
  <c r="M304" i="1"/>
  <c r="P304" i="1" s="1"/>
  <c r="R304" i="1" s="1"/>
  <c r="N306" i="1"/>
  <c r="M311" i="1"/>
  <c r="P311" i="1" s="1"/>
  <c r="R311" i="1" s="1"/>
  <c r="C311" i="1"/>
  <c r="Q312" i="1"/>
  <c r="R312" i="1" s="1"/>
  <c r="Q314" i="1"/>
  <c r="R314" i="1" s="1"/>
  <c r="B314" i="1"/>
  <c r="C320" i="1"/>
  <c r="M320" i="1"/>
  <c r="P320" i="1" s="1"/>
  <c r="R320" i="1" s="1"/>
  <c r="N323" i="1"/>
  <c r="B323" i="1"/>
  <c r="M330" i="1"/>
  <c r="P330" i="1" s="1"/>
  <c r="C330" i="1"/>
  <c r="Q330" i="1"/>
  <c r="N335" i="1"/>
  <c r="M335" i="1"/>
  <c r="C335" i="1"/>
  <c r="N339" i="1"/>
  <c r="B339" i="1"/>
  <c r="M346" i="1"/>
  <c r="P346" i="1" s="1"/>
  <c r="C346" i="1"/>
  <c r="Q346" i="1"/>
  <c r="N351" i="1"/>
  <c r="M351" i="1"/>
  <c r="C351" i="1"/>
  <c r="N355" i="1"/>
  <c r="B355" i="1"/>
  <c r="M362" i="1"/>
  <c r="P362" i="1" s="1"/>
  <c r="C362" i="1"/>
  <c r="Q362" i="1"/>
  <c r="N367" i="1"/>
  <c r="M367" i="1"/>
  <c r="C367" i="1"/>
  <c r="N371" i="1"/>
  <c r="B371" i="1"/>
  <c r="M378" i="1"/>
  <c r="P378" i="1" s="1"/>
  <c r="C378" i="1"/>
  <c r="Q378" i="1"/>
  <c r="N383" i="1"/>
  <c r="M383" i="1"/>
  <c r="C383" i="1"/>
  <c r="N387" i="1"/>
  <c r="B387" i="1"/>
  <c r="M394" i="1"/>
  <c r="P394" i="1" s="1"/>
  <c r="C394" i="1"/>
  <c r="Q394" i="1"/>
  <c r="N399" i="1"/>
  <c r="M399" i="1"/>
  <c r="C399" i="1"/>
  <c r="N403" i="1"/>
  <c r="B403" i="1"/>
  <c r="M410" i="1"/>
  <c r="P410" i="1" s="1"/>
  <c r="C410" i="1"/>
  <c r="Q410" i="1"/>
  <c r="N415" i="1"/>
  <c r="M415" i="1"/>
  <c r="C415" i="1"/>
  <c r="N419" i="1"/>
  <c r="B419" i="1"/>
  <c r="M426" i="1"/>
  <c r="P426" i="1" s="1"/>
  <c r="C426" i="1"/>
  <c r="Q426" i="1"/>
  <c r="N431" i="1"/>
  <c r="M431" i="1"/>
  <c r="C431" i="1"/>
  <c r="N435" i="1"/>
  <c r="B435" i="1"/>
  <c r="M442" i="1"/>
  <c r="P442" i="1" s="1"/>
  <c r="C442" i="1"/>
  <c r="Q442" i="1"/>
  <c r="N447" i="1"/>
  <c r="M447" i="1"/>
  <c r="C447" i="1"/>
  <c r="N451" i="1"/>
  <c r="B451" i="1"/>
  <c r="M458" i="1"/>
  <c r="P458" i="1" s="1"/>
  <c r="C458" i="1"/>
  <c r="Q458" i="1"/>
  <c r="N463" i="1"/>
  <c r="M463" i="1"/>
  <c r="C463" i="1"/>
  <c r="N467" i="1"/>
  <c r="B467" i="1"/>
  <c r="M474" i="1"/>
  <c r="P474" i="1" s="1"/>
  <c r="C474" i="1"/>
  <c r="Q474" i="1"/>
  <c r="N479" i="1"/>
  <c r="M479" i="1"/>
  <c r="C479" i="1"/>
  <c r="N483" i="1"/>
  <c r="B483" i="1"/>
  <c r="M490" i="1"/>
  <c r="P490" i="1" s="1"/>
  <c r="C490" i="1"/>
  <c r="Q490" i="1"/>
  <c r="N495" i="1"/>
  <c r="M495" i="1"/>
  <c r="C495" i="1"/>
  <c r="N499" i="1"/>
  <c r="B499" i="1"/>
  <c r="M506" i="1"/>
  <c r="P506" i="1" s="1"/>
  <c r="C506" i="1"/>
  <c r="Q506" i="1"/>
  <c r="N511" i="1"/>
  <c r="M511" i="1"/>
  <c r="C511" i="1"/>
  <c r="N515" i="1"/>
  <c r="B515" i="1"/>
  <c r="M522" i="1"/>
  <c r="P522" i="1" s="1"/>
  <c r="C522" i="1"/>
  <c r="Q522" i="1"/>
  <c r="N527" i="1"/>
  <c r="M527" i="1"/>
  <c r="C527" i="1"/>
  <c r="M538" i="1"/>
  <c r="P538" i="1" s="1"/>
  <c r="R538" i="1" s="1"/>
  <c r="C538" i="1"/>
  <c r="Q538" i="1"/>
  <c r="R569" i="1"/>
  <c r="N571" i="1"/>
  <c r="M571" i="1"/>
  <c r="C571" i="1"/>
  <c r="Q573" i="1"/>
  <c r="B573" i="1"/>
  <c r="N573" i="1"/>
  <c r="P573" i="1" s="1"/>
  <c r="R573" i="1" s="1"/>
  <c r="N575" i="1"/>
  <c r="M575" i="1"/>
  <c r="P575" i="1" s="1"/>
  <c r="R575" i="1" s="1"/>
  <c r="C575" i="1"/>
  <c r="B575" i="1"/>
  <c r="Q577" i="1"/>
  <c r="B577" i="1"/>
  <c r="N577" i="1"/>
  <c r="M577" i="1"/>
  <c r="C577" i="1"/>
  <c r="M590" i="1"/>
  <c r="P590" i="1" s="1"/>
  <c r="C590" i="1"/>
  <c r="N590" i="1"/>
  <c r="B590" i="1"/>
  <c r="Q590" i="1"/>
  <c r="M602" i="1"/>
  <c r="P602" i="1" s="1"/>
  <c r="C602" i="1"/>
  <c r="Q602" i="1"/>
  <c r="R611" i="1"/>
  <c r="N635" i="1"/>
  <c r="M635" i="1"/>
  <c r="P635" i="1" s="1"/>
  <c r="R635" i="1" s="1"/>
  <c r="C635" i="1"/>
  <c r="Q637" i="1"/>
  <c r="B637" i="1"/>
  <c r="N637" i="1"/>
  <c r="P637" i="1" s="1"/>
  <c r="R637" i="1" s="1"/>
  <c r="N639" i="1"/>
  <c r="M639" i="1"/>
  <c r="C639" i="1"/>
  <c r="B639" i="1"/>
  <c r="Q641" i="1"/>
  <c r="B641" i="1"/>
  <c r="N641" i="1"/>
  <c r="M641" i="1"/>
  <c r="P641" i="1" s="1"/>
  <c r="R641" i="1" s="1"/>
  <c r="C641" i="1"/>
  <c r="M666" i="1"/>
  <c r="C666" i="1"/>
  <c r="Q666" i="1"/>
  <c r="N666" i="1"/>
  <c r="B666" i="1"/>
  <c r="N667" i="1"/>
  <c r="M667" i="1"/>
  <c r="P667" i="1" s="1"/>
  <c r="R667" i="1" s="1"/>
  <c r="C667" i="1"/>
  <c r="B667" i="1"/>
  <c r="Q667" i="1"/>
  <c r="R710" i="1"/>
  <c r="R796" i="1"/>
  <c r="R860" i="1"/>
  <c r="P906" i="1"/>
  <c r="R906" i="1" s="1"/>
  <c r="P920" i="1"/>
  <c r="P984" i="1"/>
  <c r="P1098" i="1"/>
  <c r="R1098" i="1" s="1"/>
  <c r="R1198" i="1"/>
  <c r="Q734" i="1"/>
  <c r="R734" i="1" s="1"/>
  <c r="Q736" i="1"/>
  <c r="B736" i="1"/>
  <c r="C742" i="1"/>
  <c r="M742" i="1"/>
  <c r="P742" i="1" s="1"/>
  <c r="M749" i="1"/>
  <c r="P749" i="1" s="1"/>
  <c r="C749" i="1"/>
  <c r="Q750" i="1"/>
  <c r="R750" i="1" s="1"/>
  <c r="Q752" i="1"/>
  <c r="B752" i="1"/>
  <c r="C758" i="1"/>
  <c r="M758" i="1"/>
  <c r="P758" i="1" s="1"/>
  <c r="M765" i="1"/>
  <c r="C765" i="1"/>
  <c r="Q766" i="1"/>
  <c r="R766" i="1" s="1"/>
  <c r="Q768" i="1"/>
  <c r="B768" i="1"/>
  <c r="C774" i="1"/>
  <c r="M774" i="1"/>
  <c r="P774" i="1" s="1"/>
  <c r="R774" i="1" s="1"/>
  <c r="M781" i="1"/>
  <c r="C781" i="1"/>
  <c r="Q782" i="1"/>
  <c r="R782" i="1" s="1"/>
  <c r="Q784" i="1"/>
  <c r="B784" i="1"/>
  <c r="C790" i="1"/>
  <c r="M790" i="1"/>
  <c r="P790" i="1" s="1"/>
  <c r="R790" i="1" s="1"/>
  <c r="M797" i="1"/>
  <c r="P797" i="1" s="1"/>
  <c r="C797" i="1"/>
  <c r="Q798" i="1"/>
  <c r="R798" i="1" s="1"/>
  <c r="Q800" i="1"/>
  <c r="B800" i="1"/>
  <c r="C806" i="1"/>
  <c r="M806" i="1"/>
  <c r="P806" i="1" s="1"/>
  <c r="M813" i="1"/>
  <c r="P813" i="1" s="1"/>
  <c r="C813" i="1"/>
  <c r="Q814" i="1"/>
  <c r="R814" i="1" s="1"/>
  <c r="Q816" i="1"/>
  <c r="B816" i="1"/>
  <c r="C822" i="1"/>
  <c r="M822" i="1"/>
  <c r="P822" i="1" s="1"/>
  <c r="M829" i="1"/>
  <c r="C829" i="1"/>
  <c r="Q830" i="1"/>
  <c r="R830" i="1" s="1"/>
  <c r="Q832" i="1"/>
  <c r="B832" i="1"/>
  <c r="C838" i="1"/>
  <c r="M838" i="1"/>
  <c r="P838" i="1" s="1"/>
  <c r="R838" i="1" s="1"/>
  <c r="M845" i="1"/>
  <c r="C845" i="1"/>
  <c r="Q846" i="1"/>
  <c r="R846" i="1" s="1"/>
  <c r="Q848" i="1"/>
  <c r="B848" i="1"/>
  <c r="C854" i="1"/>
  <c r="M854" i="1"/>
  <c r="P854" i="1" s="1"/>
  <c r="R854" i="1" s="1"/>
  <c r="M861" i="1"/>
  <c r="P861" i="1" s="1"/>
  <c r="C861" i="1"/>
  <c r="Q862" i="1"/>
  <c r="R862" i="1" s="1"/>
  <c r="Q864" i="1"/>
  <c r="B864" i="1"/>
  <c r="C870" i="1"/>
  <c r="M870" i="1"/>
  <c r="P870" i="1" s="1"/>
  <c r="M877" i="1"/>
  <c r="P877" i="1" s="1"/>
  <c r="C877" i="1"/>
  <c r="Q878" i="1"/>
  <c r="R878" i="1" s="1"/>
  <c r="Q880" i="1"/>
  <c r="B880" i="1"/>
  <c r="C886" i="1"/>
  <c r="M886" i="1"/>
  <c r="P886" i="1" s="1"/>
  <c r="M893" i="1"/>
  <c r="C893" i="1"/>
  <c r="N894" i="1"/>
  <c r="P894" i="1" s="1"/>
  <c r="R894" i="1" s="1"/>
  <c r="Q894" i="1"/>
  <c r="C898" i="1"/>
  <c r="M898" i="1"/>
  <c r="P898" i="1" s="1"/>
  <c r="R898" i="1" s="1"/>
  <c r="Q900" i="1"/>
  <c r="B900" i="1"/>
  <c r="M901" i="1"/>
  <c r="C901" i="1"/>
  <c r="C914" i="1"/>
  <c r="M914" i="1"/>
  <c r="P914" i="1" s="1"/>
  <c r="Q916" i="1"/>
  <c r="B916" i="1"/>
  <c r="M917" i="1"/>
  <c r="P917" i="1" s="1"/>
  <c r="R917" i="1" s="1"/>
  <c r="C917" i="1"/>
  <c r="C930" i="1"/>
  <c r="M930" i="1"/>
  <c r="P930" i="1" s="1"/>
  <c r="Q932" i="1"/>
  <c r="B932" i="1"/>
  <c r="M933" i="1"/>
  <c r="C933" i="1"/>
  <c r="C946" i="1"/>
  <c r="M946" i="1"/>
  <c r="P946" i="1" s="1"/>
  <c r="Q948" i="1"/>
  <c r="B948" i="1"/>
  <c r="M949" i="1"/>
  <c r="C949" i="1"/>
  <c r="C962" i="1"/>
  <c r="M962" i="1"/>
  <c r="P962" i="1" s="1"/>
  <c r="R962" i="1" s="1"/>
  <c r="Q964" i="1"/>
  <c r="B964" i="1"/>
  <c r="M965" i="1"/>
  <c r="C965" i="1"/>
  <c r="C978" i="1"/>
  <c r="M978" i="1"/>
  <c r="P978" i="1" s="1"/>
  <c r="Q980" i="1"/>
  <c r="B980" i="1"/>
  <c r="M981" i="1"/>
  <c r="P981" i="1" s="1"/>
  <c r="R981" i="1" s="1"/>
  <c r="C981" i="1"/>
  <c r="C994" i="1"/>
  <c r="M994" i="1"/>
  <c r="P994" i="1" s="1"/>
  <c r="Q996" i="1"/>
  <c r="B996" i="1"/>
  <c r="M997" i="1"/>
  <c r="C997" i="1"/>
  <c r="C1010" i="1"/>
  <c r="M1010" i="1"/>
  <c r="P1010" i="1" s="1"/>
  <c r="Q1012" i="1"/>
  <c r="B1012" i="1"/>
  <c r="M1013" i="1"/>
  <c r="C1013" i="1"/>
  <c r="C1026" i="1"/>
  <c r="M1026" i="1"/>
  <c r="P1026" i="1" s="1"/>
  <c r="R1026" i="1" s="1"/>
  <c r="Q1028" i="1"/>
  <c r="B1028" i="1"/>
  <c r="M1029" i="1"/>
  <c r="C1029" i="1"/>
  <c r="C1042" i="1"/>
  <c r="M1042" i="1"/>
  <c r="P1042" i="1" s="1"/>
  <c r="Q1044" i="1"/>
  <c r="B1044" i="1"/>
  <c r="M1045" i="1"/>
  <c r="P1045" i="1" s="1"/>
  <c r="R1045" i="1" s="1"/>
  <c r="C1045" i="1"/>
  <c r="C1058" i="1"/>
  <c r="M1058" i="1"/>
  <c r="P1058" i="1" s="1"/>
  <c r="Q1060" i="1"/>
  <c r="B1060" i="1"/>
  <c r="M1061" i="1"/>
  <c r="C1061" i="1"/>
  <c r="C1074" i="1"/>
  <c r="M1074" i="1"/>
  <c r="P1074" i="1" s="1"/>
  <c r="Q1076" i="1"/>
  <c r="B1076" i="1"/>
  <c r="M1077" i="1"/>
  <c r="C1077" i="1"/>
  <c r="C1090" i="1"/>
  <c r="M1090" i="1"/>
  <c r="P1090" i="1" s="1"/>
  <c r="R1090" i="1" s="1"/>
  <c r="Q1092" i="1"/>
  <c r="B1092" i="1"/>
  <c r="M1093" i="1"/>
  <c r="C1093" i="1"/>
  <c r="C1106" i="1"/>
  <c r="M1106" i="1"/>
  <c r="P1106" i="1" s="1"/>
  <c r="Q1108" i="1"/>
  <c r="B1108" i="1"/>
  <c r="M1109" i="1"/>
  <c r="P1109" i="1" s="1"/>
  <c r="R1109" i="1" s="1"/>
  <c r="C1109" i="1"/>
  <c r="C1122" i="1"/>
  <c r="M1122" i="1"/>
  <c r="P1122" i="1" s="1"/>
  <c r="Q1124" i="1"/>
  <c r="B1124" i="1"/>
  <c r="M1125" i="1"/>
  <c r="C1125" i="1"/>
  <c r="C1138" i="1"/>
  <c r="M1138" i="1"/>
  <c r="P1138" i="1" s="1"/>
  <c r="Q1140" i="1"/>
  <c r="B1140" i="1"/>
  <c r="N1140" i="1"/>
  <c r="N1142" i="1"/>
  <c r="B1142" i="1"/>
  <c r="M1142" i="1"/>
  <c r="P1142" i="1" s="1"/>
  <c r="C1142" i="1"/>
  <c r="Q1144" i="1"/>
  <c r="B1144" i="1"/>
  <c r="M1144" i="1"/>
  <c r="P1144" i="1" s="1"/>
  <c r="R1144" i="1" s="1"/>
  <c r="C1144" i="1"/>
  <c r="N1144" i="1"/>
  <c r="M1157" i="1"/>
  <c r="C1157" i="1"/>
  <c r="N1157" i="1"/>
  <c r="B1157" i="1"/>
  <c r="Q1157" i="1"/>
  <c r="M1169" i="1"/>
  <c r="P1169" i="1" s="1"/>
  <c r="R1169" i="1" s="1"/>
  <c r="C1169" i="1"/>
  <c r="Q1169" i="1"/>
  <c r="P1188" i="1"/>
  <c r="N1202" i="1"/>
  <c r="M1202" i="1"/>
  <c r="P1202" i="1" s="1"/>
  <c r="C1202" i="1"/>
  <c r="Q1204" i="1"/>
  <c r="B1204" i="1"/>
  <c r="N1204" i="1"/>
  <c r="N1206" i="1"/>
  <c r="B1206" i="1"/>
  <c r="M1206" i="1"/>
  <c r="C1206" i="1"/>
  <c r="Q1208" i="1"/>
  <c r="B1208" i="1"/>
  <c r="M1208" i="1"/>
  <c r="C1208" i="1"/>
  <c r="N1208" i="1"/>
  <c r="M1221" i="1"/>
  <c r="C1221" i="1"/>
  <c r="N1221" i="1"/>
  <c r="B1221" i="1"/>
  <c r="Q1221" i="1"/>
  <c r="M1233" i="1"/>
  <c r="C1233" i="1"/>
  <c r="Q1233" i="1"/>
  <c r="R1384" i="1"/>
  <c r="P1392" i="1"/>
  <c r="R1392" i="1" s="1"/>
  <c r="P1424" i="1"/>
  <c r="R1424" i="1" s="1"/>
  <c r="R1554" i="1"/>
  <c r="M654" i="1"/>
  <c r="C654" i="1"/>
  <c r="Q655" i="1"/>
  <c r="Q657" i="1"/>
  <c r="B657" i="1"/>
  <c r="M670" i="1"/>
  <c r="P670" i="1" s="1"/>
  <c r="R670" i="1" s="1"/>
  <c r="C670" i="1"/>
  <c r="Q671" i="1"/>
  <c r="Q673" i="1"/>
  <c r="B673" i="1"/>
  <c r="M689" i="1"/>
  <c r="P689" i="1" s="1"/>
  <c r="R689" i="1" s="1"/>
  <c r="C689" i="1"/>
  <c r="Q690" i="1"/>
  <c r="P691" i="1"/>
  <c r="R691" i="1" s="1"/>
  <c r="Q692" i="1"/>
  <c r="B692" i="1"/>
  <c r="M705" i="1"/>
  <c r="P705" i="1" s="1"/>
  <c r="R705" i="1" s="1"/>
  <c r="C705" i="1"/>
  <c r="Q706" i="1"/>
  <c r="P707" i="1"/>
  <c r="R707" i="1" s="1"/>
  <c r="Q708" i="1"/>
  <c r="B708" i="1"/>
  <c r="M721" i="1"/>
  <c r="P721" i="1" s="1"/>
  <c r="R721" i="1" s="1"/>
  <c r="C721" i="1"/>
  <c r="Q722" i="1"/>
  <c r="P723" i="1"/>
  <c r="R723" i="1" s="1"/>
  <c r="Q724" i="1"/>
  <c r="B724" i="1"/>
  <c r="B734" i="1"/>
  <c r="C736" i="1"/>
  <c r="M736" i="1"/>
  <c r="P736" i="1" s="1"/>
  <c r="M737" i="1"/>
  <c r="P737" i="1" s="1"/>
  <c r="R737" i="1" s="1"/>
  <c r="C737" i="1"/>
  <c r="Q738" i="1"/>
  <c r="P739" i="1"/>
  <c r="R739" i="1" s="1"/>
  <c r="Q740" i="1"/>
  <c r="B740" i="1"/>
  <c r="B749" i="1"/>
  <c r="N749" i="1"/>
  <c r="B750" i="1"/>
  <c r="C752" i="1"/>
  <c r="M752" i="1"/>
  <c r="P752" i="1" s="1"/>
  <c r="R752" i="1" s="1"/>
  <c r="M753" i="1"/>
  <c r="P753" i="1" s="1"/>
  <c r="R753" i="1" s="1"/>
  <c r="C753" i="1"/>
  <c r="Q754" i="1"/>
  <c r="P755" i="1"/>
  <c r="R755" i="1" s="1"/>
  <c r="Q756" i="1"/>
  <c r="B756" i="1"/>
  <c r="B765" i="1"/>
  <c r="N765" i="1"/>
  <c r="B766" i="1"/>
  <c r="C768" i="1"/>
  <c r="M768" i="1"/>
  <c r="P768" i="1" s="1"/>
  <c r="R768" i="1" s="1"/>
  <c r="M769" i="1"/>
  <c r="P769" i="1" s="1"/>
  <c r="R769" i="1" s="1"/>
  <c r="C769" i="1"/>
  <c r="Q770" i="1"/>
  <c r="P771" i="1"/>
  <c r="R771" i="1" s="1"/>
  <c r="Q772" i="1"/>
  <c r="B772" i="1"/>
  <c r="B781" i="1"/>
  <c r="N781" i="1"/>
  <c r="B782" i="1"/>
  <c r="C784" i="1"/>
  <c r="M784" i="1"/>
  <c r="P784" i="1" s="1"/>
  <c r="M785" i="1"/>
  <c r="P785" i="1" s="1"/>
  <c r="R785" i="1" s="1"/>
  <c r="C785" i="1"/>
  <c r="Q786" i="1"/>
  <c r="P787" i="1"/>
  <c r="R787" i="1" s="1"/>
  <c r="Q788" i="1"/>
  <c r="B788" i="1"/>
  <c r="B797" i="1"/>
  <c r="N797" i="1"/>
  <c r="B798" i="1"/>
  <c r="C800" i="1"/>
  <c r="M800" i="1"/>
  <c r="P800" i="1" s="1"/>
  <c r="M801" i="1"/>
  <c r="P801" i="1" s="1"/>
  <c r="R801" i="1" s="1"/>
  <c r="C801" i="1"/>
  <c r="Q802" i="1"/>
  <c r="P803" i="1"/>
  <c r="R803" i="1" s="1"/>
  <c r="Q804" i="1"/>
  <c r="B804" i="1"/>
  <c r="B813" i="1"/>
  <c r="N813" i="1"/>
  <c r="B814" i="1"/>
  <c r="C816" i="1"/>
  <c r="M816" i="1"/>
  <c r="P816" i="1" s="1"/>
  <c r="R816" i="1" s="1"/>
  <c r="M817" i="1"/>
  <c r="P817" i="1" s="1"/>
  <c r="R817" i="1" s="1"/>
  <c r="C817" i="1"/>
  <c r="Q818" i="1"/>
  <c r="P819" i="1"/>
  <c r="R819" i="1" s="1"/>
  <c r="Q820" i="1"/>
  <c r="B820" i="1"/>
  <c r="B829" i="1"/>
  <c r="N829" i="1"/>
  <c r="B830" i="1"/>
  <c r="C832" i="1"/>
  <c r="M832" i="1"/>
  <c r="P832" i="1" s="1"/>
  <c r="R832" i="1" s="1"/>
  <c r="M833" i="1"/>
  <c r="P833" i="1" s="1"/>
  <c r="R833" i="1" s="1"/>
  <c r="C833" i="1"/>
  <c r="Q834" i="1"/>
  <c r="P835" i="1"/>
  <c r="R835" i="1" s="1"/>
  <c r="Q836" i="1"/>
  <c r="B836" i="1"/>
  <c r="B845" i="1"/>
  <c r="N845" i="1"/>
  <c r="B846" i="1"/>
  <c r="C848" i="1"/>
  <c r="M848" i="1"/>
  <c r="P848" i="1" s="1"/>
  <c r="M849" i="1"/>
  <c r="P849" i="1" s="1"/>
  <c r="R849" i="1" s="1"/>
  <c r="C849" i="1"/>
  <c r="Q850" i="1"/>
  <c r="P851" i="1"/>
  <c r="R851" i="1" s="1"/>
  <c r="Q852" i="1"/>
  <c r="B852" i="1"/>
  <c r="B861" i="1"/>
  <c r="N861" i="1"/>
  <c r="B862" i="1"/>
  <c r="C864" i="1"/>
  <c r="M864" i="1"/>
  <c r="P864" i="1" s="1"/>
  <c r="M865" i="1"/>
  <c r="P865" i="1" s="1"/>
  <c r="R865" i="1" s="1"/>
  <c r="C865" i="1"/>
  <c r="Q866" i="1"/>
  <c r="P867" i="1"/>
  <c r="R867" i="1" s="1"/>
  <c r="Q868" i="1"/>
  <c r="B868" i="1"/>
  <c r="B877" i="1"/>
  <c r="N877" i="1"/>
  <c r="B878" i="1"/>
  <c r="C880" i="1"/>
  <c r="M880" i="1"/>
  <c r="P880" i="1" s="1"/>
  <c r="R880" i="1" s="1"/>
  <c r="M881" i="1"/>
  <c r="P881" i="1" s="1"/>
  <c r="R881" i="1" s="1"/>
  <c r="C881" i="1"/>
  <c r="Q882" i="1"/>
  <c r="P883" i="1"/>
  <c r="R883" i="1" s="1"/>
  <c r="Q884" i="1"/>
  <c r="B884" i="1"/>
  <c r="B893" i="1"/>
  <c r="N893" i="1"/>
  <c r="B894" i="1"/>
  <c r="Q898" i="1"/>
  <c r="P899" i="1"/>
  <c r="R899" i="1" s="1"/>
  <c r="C900" i="1"/>
  <c r="M900" i="1"/>
  <c r="P900" i="1" s="1"/>
  <c r="B901" i="1"/>
  <c r="N901" i="1"/>
  <c r="P903" i="1"/>
  <c r="R903" i="1" s="1"/>
  <c r="Q904" i="1"/>
  <c r="B904" i="1"/>
  <c r="N904" i="1"/>
  <c r="P904" i="1" s="1"/>
  <c r="R904" i="1" s="1"/>
  <c r="M905" i="1"/>
  <c r="P905" i="1" s="1"/>
  <c r="R905" i="1" s="1"/>
  <c r="C905" i="1"/>
  <c r="N905" i="1"/>
  <c r="B905" i="1"/>
  <c r="Q908" i="1"/>
  <c r="B908" i="1"/>
  <c r="M908" i="1"/>
  <c r="C908" i="1"/>
  <c r="N908" i="1"/>
  <c r="Q914" i="1"/>
  <c r="P915" i="1"/>
  <c r="R915" i="1" s="1"/>
  <c r="C916" i="1"/>
  <c r="M916" i="1"/>
  <c r="P916" i="1" s="1"/>
  <c r="R916" i="1" s="1"/>
  <c r="B917" i="1"/>
  <c r="N917" i="1"/>
  <c r="P919" i="1"/>
  <c r="R919" i="1" s="1"/>
  <c r="Q920" i="1"/>
  <c r="B920" i="1"/>
  <c r="N920" i="1"/>
  <c r="M921" i="1"/>
  <c r="P921" i="1" s="1"/>
  <c r="R921" i="1" s="1"/>
  <c r="C921" i="1"/>
  <c r="N921" i="1"/>
  <c r="B921" i="1"/>
  <c r="Q924" i="1"/>
  <c r="B924" i="1"/>
  <c r="M924" i="1"/>
  <c r="C924" i="1"/>
  <c r="N924" i="1"/>
  <c r="Q930" i="1"/>
  <c r="P931" i="1"/>
  <c r="R931" i="1" s="1"/>
  <c r="C932" i="1"/>
  <c r="M932" i="1"/>
  <c r="P932" i="1" s="1"/>
  <c r="B933" i="1"/>
  <c r="N933" i="1"/>
  <c r="P935" i="1"/>
  <c r="R935" i="1" s="1"/>
  <c r="Q936" i="1"/>
  <c r="B936" i="1"/>
  <c r="N936" i="1"/>
  <c r="M937" i="1"/>
  <c r="C937" i="1"/>
  <c r="N937" i="1"/>
  <c r="B937" i="1"/>
  <c r="Q940" i="1"/>
  <c r="B940" i="1"/>
  <c r="M940" i="1"/>
  <c r="P940" i="1" s="1"/>
  <c r="R940" i="1" s="1"/>
  <c r="C940" i="1"/>
  <c r="N940" i="1"/>
  <c r="Q946" i="1"/>
  <c r="P947" i="1"/>
  <c r="R947" i="1" s="1"/>
  <c r="C948" i="1"/>
  <c r="M948" i="1"/>
  <c r="P948" i="1" s="1"/>
  <c r="R948" i="1" s="1"/>
  <c r="B949" i="1"/>
  <c r="N949" i="1"/>
  <c r="P951" i="1"/>
  <c r="R951" i="1" s="1"/>
  <c r="Q952" i="1"/>
  <c r="B952" i="1"/>
  <c r="N952" i="1"/>
  <c r="P952" i="1" s="1"/>
  <c r="R952" i="1" s="1"/>
  <c r="M953" i="1"/>
  <c r="C953" i="1"/>
  <c r="N953" i="1"/>
  <c r="B953" i="1"/>
  <c r="Q956" i="1"/>
  <c r="B956" i="1"/>
  <c r="M956" i="1"/>
  <c r="P956" i="1" s="1"/>
  <c r="R956" i="1" s="1"/>
  <c r="C956" i="1"/>
  <c r="N956" i="1"/>
  <c r="Q962" i="1"/>
  <c r="P963" i="1"/>
  <c r="R963" i="1" s="1"/>
  <c r="C964" i="1"/>
  <c r="M964" i="1"/>
  <c r="P964" i="1" s="1"/>
  <c r="B965" i="1"/>
  <c r="N965" i="1"/>
  <c r="P967" i="1"/>
  <c r="R967" i="1" s="1"/>
  <c r="Q968" i="1"/>
  <c r="B968" i="1"/>
  <c r="N968" i="1"/>
  <c r="P968" i="1" s="1"/>
  <c r="R968" i="1" s="1"/>
  <c r="M969" i="1"/>
  <c r="P969" i="1" s="1"/>
  <c r="R969" i="1" s="1"/>
  <c r="C969" i="1"/>
  <c r="N969" i="1"/>
  <c r="B969" i="1"/>
  <c r="Q972" i="1"/>
  <c r="B972" i="1"/>
  <c r="M972" i="1"/>
  <c r="C972" i="1"/>
  <c r="N972" i="1"/>
  <c r="Q978" i="1"/>
  <c r="P979" i="1"/>
  <c r="R979" i="1" s="1"/>
  <c r="C980" i="1"/>
  <c r="M980" i="1"/>
  <c r="P980" i="1" s="1"/>
  <c r="R980" i="1" s="1"/>
  <c r="B981" i="1"/>
  <c r="N981" i="1"/>
  <c r="P983" i="1"/>
  <c r="R983" i="1" s="1"/>
  <c r="Q984" i="1"/>
  <c r="B984" i="1"/>
  <c r="N984" i="1"/>
  <c r="M985" i="1"/>
  <c r="P985" i="1" s="1"/>
  <c r="R985" i="1" s="1"/>
  <c r="C985" i="1"/>
  <c r="N985" i="1"/>
  <c r="B985" i="1"/>
  <c r="Q988" i="1"/>
  <c r="B988" i="1"/>
  <c r="M988" i="1"/>
  <c r="C988" i="1"/>
  <c r="N988" i="1"/>
  <c r="Q994" i="1"/>
  <c r="P995" i="1"/>
  <c r="R995" i="1" s="1"/>
  <c r="C996" i="1"/>
  <c r="M996" i="1"/>
  <c r="P996" i="1" s="1"/>
  <c r="B997" i="1"/>
  <c r="N997" i="1"/>
  <c r="P999" i="1"/>
  <c r="R999" i="1" s="1"/>
  <c r="Q1000" i="1"/>
  <c r="B1000" i="1"/>
  <c r="N1000" i="1"/>
  <c r="P1000" i="1" s="1"/>
  <c r="R1000" i="1" s="1"/>
  <c r="M1001" i="1"/>
  <c r="C1001" i="1"/>
  <c r="N1001" i="1"/>
  <c r="B1001" i="1"/>
  <c r="Q1004" i="1"/>
  <c r="B1004" i="1"/>
  <c r="M1004" i="1"/>
  <c r="P1004" i="1" s="1"/>
  <c r="R1004" i="1" s="1"/>
  <c r="C1004" i="1"/>
  <c r="N1004" i="1"/>
  <c r="Q1010" i="1"/>
  <c r="P1011" i="1"/>
  <c r="R1011" i="1" s="1"/>
  <c r="C1012" i="1"/>
  <c r="M1012" i="1"/>
  <c r="P1012" i="1" s="1"/>
  <c r="R1012" i="1" s="1"/>
  <c r="B1013" i="1"/>
  <c r="N1013" i="1"/>
  <c r="P1015" i="1"/>
  <c r="R1015" i="1" s="1"/>
  <c r="Q1016" i="1"/>
  <c r="B1016" i="1"/>
  <c r="N1016" i="1"/>
  <c r="P1016" i="1" s="1"/>
  <c r="R1016" i="1" s="1"/>
  <c r="M1017" i="1"/>
  <c r="C1017" i="1"/>
  <c r="N1017" i="1"/>
  <c r="B1017" i="1"/>
  <c r="Q1020" i="1"/>
  <c r="B1020" i="1"/>
  <c r="M1020" i="1"/>
  <c r="P1020" i="1" s="1"/>
  <c r="R1020" i="1" s="1"/>
  <c r="C1020" i="1"/>
  <c r="N1020" i="1"/>
  <c r="Q1026" i="1"/>
  <c r="P1027" i="1"/>
  <c r="R1027" i="1" s="1"/>
  <c r="C1028" i="1"/>
  <c r="M1028" i="1"/>
  <c r="P1028" i="1" s="1"/>
  <c r="B1029" i="1"/>
  <c r="N1029" i="1"/>
  <c r="P1031" i="1"/>
  <c r="R1031" i="1" s="1"/>
  <c r="Q1032" i="1"/>
  <c r="B1032" i="1"/>
  <c r="N1032" i="1"/>
  <c r="P1032" i="1" s="1"/>
  <c r="R1032" i="1" s="1"/>
  <c r="M1033" i="1"/>
  <c r="P1033" i="1" s="1"/>
  <c r="R1033" i="1" s="1"/>
  <c r="C1033" i="1"/>
  <c r="N1033" i="1"/>
  <c r="B1033" i="1"/>
  <c r="Q1036" i="1"/>
  <c r="B1036" i="1"/>
  <c r="M1036" i="1"/>
  <c r="C1036" i="1"/>
  <c r="N1036" i="1"/>
  <c r="Q1042" i="1"/>
  <c r="P1043" i="1"/>
  <c r="R1043" i="1" s="1"/>
  <c r="C1044" i="1"/>
  <c r="M1044" i="1"/>
  <c r="P1044" i="1" s="1"/>
  <c r="R1044" i="1" s="1"/>
  <c r="B1045" i="1"/>
  <c r="N1045" i="1"/>
  <c r="P1047" i="1"/>
  <c r="R1047" i="1" s="1"/>
  <c r="Q1048" i="1"/>
  <c r="B1048" i="1"/>
  <c r="N1048" i="1"/>
  <c r="P1048" i="1" s="1"/>
  <c r="R1048" i="1" s="1"/>
  <c r="M1049" i="1"/>
  <c r="P1049" i="1" s="1"/>
  <c r="R1049" i="1" s="1"/>
  <c r="C1049" i="1"/>
  <c r="N1049" i="1"/>
  <c r="B1049" i="1"/>
  <c r="Q1052" i="1"/>
  <c r="B1052" i="1"/>
  <c r="M1052" i="1"/>
  <c r="C1052" i="1"/>
  <c r="N1052" i="1"/>
  <c r="Q1058" i="1"/>
  <c r="P1059" i="1"/>
  <c r="R1059" i="1" s="1"/>
  <c r="C1060" i="1"/>
  <c r="M1060" i="1"/>
  <c r="P1060" i="1" s="1"/>
  <c r="B1061" i="1"/>
  <c r="N1061" i="1"/>
  <c r="P1063" i="1"/>
  <c r="R1063" i="1" s="1"/>
  <c r="Q1064" i="1"/>
  <c r="B1064" i="1"/>
  <c r="N1064" i="1"/>
  <c r="P1064" i="1" s="1"/>
  <c r="R1064" i="1" s="1"/>
  <c r="M1065" i="1"/>
  <c r="C1065" i="1"/>
  <c r="N1065" i="1"/>
  <c r="B1065" i="1"/>
  <c r="Q1068" i="1"/>
  <c r="B1068" i="1"/>
  <c r="M1068" i="1"/>
  <c r="P1068" i="1" s="1"/>
  <c r="R1068" i="1" s="1"/>
  <c r="C1068" i="1"/>
  <c r="N1068" i="1"/>
  <c r="Q1074" i="1"/>
  <c r="P1075" i="1"/>
  <c r="R1075" i="1" s="1"/>
  <c r="C1076" i="1"/>
  <c r="M1076" i="1"/>
  <c r="P1076" i="1" s="1"/>
  <c r="R1076" i="1" s="1"/>
  <c r="B1077" i="1"/>
  <c r="N1077" i="1"/>
  <c r="P1079" i="1"/>
  <c r="R1079" i="1" s="1"/>
  <c r="Q1080" i="1"/>
  <c r="B1080" i="1"/>
  <c r="N1080" i="1"/>
  <c r="P1080" i="1" s="1"/>
  <c r="R1080" i="1" s="1"/>
  <c r="M1081" i="1"/>
  <c r="C1081" i="1"/>
  <c r="N1081" i="1"/>
  <c r="B1081" i="1"/>
  <c r="Q1084" i="1"/>
  <c r="B1084" i="1"/>
  <c r="M1084" i="1"/>
  <c r="P1084" i="1" s="1"/>
  <c r="R1084" i="1" s="1"/>
  <c r="C1084" i="1"/>
  <c r="N1084" i="1"/>
  <c r="Q1090" i="1"/>
  <c r="P1091" i="1"/>
  <c r="R1091" i="1" s="1"/>
  <c r="C1092" i="1"/>
  <c r="M1092" i="1"/>
  <c r="P1092" i="1" s="1"/>
  <c r="B1093" i="1"/>
  <c r="N1093" i="1"/>
  <c r="P1095" i="1"/>
  <c r="R1095" i="1" s="1"/>
  <c r="Q1096" i="1"/>
  <c r="B1096" i="1"/>
  <c r="N1096" i="1"/>
  <c r="P1096" i="1" s="1"/>
  <c r="R1096" i="1" s="1"/>
  <c r="M1097" i="1"/>
  <c r="P1097" i="1" s="1"/>
  <c r="R1097" i="1" s="1"/>
  <c r="C1097" i="1"/>
  <c r="N1097" i="1"/>
  <c r="B1097" i="1"/>
  <c r="Q1100" i="1"/>
  <c r="B1100" i="1"/>
  <c r="M1100" i="1"/>
  <c r="C1100" i="1"/>
  <c r="N1100" i="1"/>
  <c r="Q1106" i="1"/>
  <c r="P1107" i="1"/>
  <c r="R1107" i="1" s="1"/>
  <c r="C1108" i="1"/>
  <c r="M1108" i="1"/>
  <c r="P1108" i="1" s="1"/>
  <c r="R1108" i="1" s="1"/>
  <c r="B1109" i="1"/>
  <c r="N1109" i="1"/>
  <c r="P1111" i="1"/>
  <c r="R1111" i="1" s="1"/>
  <c r="Q1112" i="1"/>
  <c r="B1112" i="1"/>
  <c r="N1112" i="1"/>
  <c r="P1112" i="1" s="1"/>
  <c r="R1112" i="1" s="1"/>
  <c r="M1113" i="1"/>
  <c r="P1113" i="1" s="1"/>
  <c r="R1113" i="1" s="1"/>
  <c r="C1113" i="1"/>
  <c r="N1113" i="1"/>
  <c r="B1113" i="1"/>
  <c r="Q1116" i="1"/>
  <c r="B1116" i="1"/>
  <c r="M1116" i="1"/>
  <c r="C1116" i="1"/>
  <c r="N1116" i="1"/>
  <c r="Q1122" i="1"/>
  <c r="P1123" i="1"/>
  <c r="R1123" i="1" s="1"/>
  <c r="C1124" i="1"/>
  <c r="M1124" i="1"/>
  <c r="P1124" i="1" s="1"/>
  <c r="B1125" i="1"/>
  <c r="N1125" i="1"/>
  <c r="P1127" i="1"/>
  <c r="R1127" i="1" s="1"/>
  <c r="Q1128" i="1"/>
  <c r="B1128" i="1"/>
  <c r="N1128" i="1"/>
  <c r="M1129" i="1"/>
  <c r="C1129" i="1"/>
  <c r="N1129" i="1"/>
  <c r="B1129" i="1"/>
  <c r="Q1132" i="1"/>
  <c r="B1132" i="1"/>
  <c r="M1132" i="1"/>
  <c r="P1132" i="1" s="1"/>
  <c r="R1132" i="1" s="1"/>
  <c r="C1132" i="1"/>
  <c r="N1132" i="1"/>
  <c r="Q1138" i="1"/>
  <c r="P1139" i="1"/>
  <c r="R1139" i="1" s="1"/>
  <c r="C1140" i="1"/>
  <c r="M1140" i="1"/>
  <c r="Q1142" i="1"/>
  <c r="P1152" i="1"/>
  <c r="R1152" i="1" s="1"/>
  <c r="N1154" i="1"/>
  <c r="M1154" i="1"/>
  <c r="C1154" i="1"/>
  <c r="Q1156" i="1"/>
  <c r="B1156" i="1"/>
  <c r="N1156" i="1"/>
  <c r="N1158" i="1"/>
  <c r="B1158" i="1"/>
  <c r="M1158" i="1"/>
  <c r="C1158" i="1"/>
  <c r="Q1160" i="1"/>
  <c r="B1160" i="1"/>
  <c r="M1160" i="1"/>
  <c r="C1160" i="1"/>
  <c r="N1160" i="1"/>
  <c r="B1169" i="1"/>
  <c r="N1169" i="1"/>
  <c r="M1173" i="1"/>
  <c r="C1173" i="1"/>
  <c r="N1173" i="1"/>
  <c r="B1173" i="1"/>
  <c r="Q1173" i="1"/>
  <c r="M1185" i="1"/>
  <c r="P1185" i="1" s="1"/>
  <c r="R1185" i="1" s="1"/>
  <c r="C1185" i="1"/>
  <c r="Q1185" i="1"/>
  <c r="B1202" i="1"/>
  <c r="Q1202" i="1"/>
  <c r="P1203" i="1"/>
  <c r="R1203" i="1" s="1"/>
  <c r="C1204" i="1"/>
  <c r="M1204" i="1"/>
  <c r="Q1206" i="1"/>
  <c r="P1216" i="1"/>
  <c r="R1216" i="1" s="1"/>
  <c r="N1218" i="1"/>
  <c r="M1218" i="1"/>
  <c r="C1218" i="1"/>
  <c r="Q1220" i="1"/>
  <c r="B1220" i="1"/>
  <c r="N1220" i="1"/>
  <c r="N1222" i="1"/>
  <c r="B1222" i="1"/>
  <c r="M1222" i="1"/>
  <c r="C1222" i="1"/>
  <c r="Q1224" i="1"/>
  <c r="B1224" i="1"/>
  <c r="M1224" i="1"/>
  <c r="C1224" i="1"/>
  <c r="N1224" i="1"/>
  <c r="B1233" i="1"/>
  <c r="N1233" i="1"/>
  <c r="M1237" i="1"/>
  <c r="C1237" i="1"/>
  <c r="N1237" i="1"/>
  <c r="B1237" i="1"/>
  <c r="Q1237" i="1"/>
  <c r="M1249" i="1"/>
  <c r="P1249" i="1" s="1"/>
  <c r="R1249" i="1" s="1"/>
  <c r="C1249" i="1"/>
  <c r="Q1249" i="1"/>
  <c r="Q1268" i="1"/>
  <c r="B1268" i="1"/>
  <c r="N1268" i="1"/>
  <c r="M1268" i="1"/>
  <c r="P1268" i="1" s="1"/>
  <c r="C1268" i="1"/>
  <c r="M1281" i="1"/>
  <c r="C1281" i="1"/>
  <c r="N1281" i="1"/>
  <c r="B1281" i="1"/>
  <c r="Q1281" i="1"/>
  <c r="N1282" i="1"/>
  <c r="M1282" i="1"/>
  <c r="P1282" i="1" s="1"/>
  <c r="R1282" i="1" s="1"/>
  <c r="C1282" i="1"/>
  <c r="B1282" i="1"/>
  <c r="Q1282" i="1"/>
  <c r="R1288" i="1"/>
  <c r="R1296" i="1"/>
  <c r="Q1300" i="1"/>
  <c r="B1300" i="1"/>
  <c r="N1300" i="1"/>
  <c r="M1300" i="1"/>
  <c r="P1300" i="1" s="1"/>
  <c r="R1300" i="1" s="1"/>
  <c r="C1300" i="1"/>
  <c r="M1313" i="1"/>
  <c r="C1313" i="1"/>
  <c r="N1313" i="1"/>
  <c r="B1313" i="1"/>
  <c r="Q1313" i="1"/>
  <c r="N1314" i="1"/>
  <c r="M1314" i="1"/>
  <c r="P1314" i="1" s="1"/>
  <c r="R1314" i="1" s="1"/>
  <c r="C1314" i="1"/>
  <c r="B1314" i="1"/>
  <c r="Q1314" i="1"/>
  <c r="R1320" i="1"/>
  <c r="Q1332" i="1"/>
  <c r="B1332" i="1"/>
  <c r="N1332" i="1"/>
  <c r="M1332" i="1"/>
  <c r="C1332" i="1"/>
  <c r="M1345" i="1"/>
  <c r="P1345" i="1" s="1"/>
  <c r="C1345" i="1"/>
  <c r="N1345" i="1"/>
  <c r="B1345" i="1"/>
  <c r="Q1345" i="1"/>
  <c r="N1346" i="1"/>
  <c r="M1346" i="1"/>
  <c r="C1346" i="1"/>
  <c r="B1346" i="1"/>
  <c r="Q1346" i="1"/>
  <c r="Q1364" i="1"/>
  <c r="B1364" i="1"/>
  <c r="N1364" i="1"/>
  <c r="M1364" i="1"/>
  <c r="C1364" i="1"/>
  <c r="M1377" i="1"/>
  <c r="P1377" i="1" s="1"/>
  <c r="C1377" i="1"/>
  <c r="N1377" i="1"/>
  <c r="B1377" i="1"/>
  <c r="Q1377" i="1"/>
  <c r="N1378" i="1"/>
  <c r="M1378" i="1"/>
  <c r="C1378" i="1"/>
  <c r="B1378" i="1"/>
  <c r="Q1378" i="1"/>
  <c r="R1404" i="1"/>
  <c r="P1452" i="1"/>
  <c r="P1484" i="1"/>
  <c r="R1484" i="1" s="1"/>
  <c r="P1580" i="1"/>
  <c r="Q531" i="1"/>
  <c r="R531" i="1" s="1"/>
  <c r="Q533" i="1"/>
  <c r="B533" i="1"/>
  <c r="M546" i="1"/>
  <c r="C546" i="1"/>
  <c r="M562" i="1"/>
  <c r="P562" i="1" s="1"/>
  <c r="R562" i="1" s="1"/>
  <c r="C562" i="1"/>
  <c r="M578" i="1"/>
  <c r="P578" i="1" s="1"/>
  <c r="R578" i="1" s="1"/>
  <c r="C578" i="1"/>
  <c r="Q581" i="1"/>
  <c r="B581" i="1"/>
  <c r="Q595" i="1"/>
  <c r="R595" i="1" s="1"/>
  <c r="Q597" i="1"/>
  <c r="B597" i="1"/>
  <c r="Q611" i="1"/>
  <c r="Q627" i="1"/>
  <c r="R627" i="1" s="1"/>
  <c r="Q629" i="1"/>
  <c r="B629" i="1"/>
  <c r="M642" i="1"/>
  <c r="C642" i="1"/>
  <c r="Q645" i="1"/>
  <c r="B645" i="1"/>
  <c r="B654" i="1"/>
  <c r="N654" i="1"/>
  <c r="B655" i="1"/>
  <c r="C657" i="1"/>
  <c r="M657" i="1"/>
  <c r="M658" i="1"/>
  <c r="C658" i="1"/>
  <c r="Q659" i="1"/>
  <c r="R659" i="1" s="1"/>
  <c r="Q661" i="1"/>
  <c r="B661" i="1"/>
  <c r="B670" i="1"/>
  <c r="N670" i="1"/>
  <c r="B671" i="1"/>
  <c r="C673" i="1"/>
  <c r="M673" i="1"/>
  <c r="P673" i="1" s="1"/>
  <c r="R673" i="1" s="1"/>
  <c r="M674" i="1"/>
  <c r="C674" i="1"/>
  <c r="Q675" i="1"/>
  <c r="Q677" i="1"/>
  <c r="B677" i="1"/>
  <c r="M693" i="1"/>
  <c r="C693" i="1"/>
  <c r="Q694" i="1"/>
  <c r="R694" i="1" s="1"/>
  <c r="Q696" i="1"/>
  <c r="B696" i="1"/>
  <c r="M709" i="1"/>
  <c r="P709" i="1" s="1"/>
  <c r="R709" i="1" s="1"/>
  <c r="C709" i="1"/>
  <c r="Q710" i="1"/>
  <c r="Q712" i="1"/>
  <c r="B712" i="1"/>
  <c r="M725" i="1"/>
  <c r="P725" i="1" s="1"/>
  <c r="R725" i="1" s="1"/>
  <c r="C725" i="1"/>
  <c r="Q726" i="1"/>
  <c r="R726" i="1" s="1"/>
  <c r="Q728" i="1"/>
  <c r="B728" i="1"/>
  <c r="M741" i="1"/>
  <c r="C741" i="1"/>
  <c r="Q742" i="1"/>
  <c r="Q744" i="1"/>
  <c r="B744" i="1"/>
  <c r="M757" i="1"/>
  <c r="C757" i="1"/>
  <c r="Q758" i="1"/>
  <c r="Q760" i="1"/>
  <c r="B760" i="1"/>
  <c r="M773" i="1"/>
  <c r="C773" i="1"/>
  <c r="Q774" i="1"/>
  <c r="Q776" i="1"/>
  <c r="B776" i="1"/>
  <c r="M789" i="1"/>
  <c r="P789" i="1" s="1"/>
  <c r="R789" i="1" s="1"/>
  <c r="C789" i="1"/>
  <c r="Q790" i="1"/>
  <c r="Q792" i="1"/>
  <c r="B792" i="1"/>
  <c r="M805" i="1"/>
  <c r="C805" i="1"/>
  <c r="Q806" i="1"/>
  <c r="Q808" i="1"/>
  <c r="B808" i="1"/>
  <c r="M821" i="1"/>
  <c r="C821" i="1"/>
  <c r="Q822" i="1"/>
  <c r="Q824" i="1"/>
  <c r="B824" i="1"/>
  <c r="M837" i="1"/>
  <c r="C837" i="1"/>
  <c r="Q838" i="1"/>
  <c r="Q840" i="1"/>
  <c r="B840" i="1"/>
  <c r="M853" i="1"/>
  <c r="P853" i="1" s="1"/>
  <c r="R853" i="1" s="1"/>
  <c r="C853" i="1"/>
  <c r="Q854" i="1"/>
  <c r="Q856" i="1"/>
  <c r="B856" i="1"/>
  <c r="M869" i="1"/>
  <c r="C869" i="1"/>
  <c r="Q870" i="1"/>
  <c r="Q872" i="1"/>
  <c r="B872" i="1"/>
  <c r="M885" i="1"/>
  <c r="C885" i="1"/>
  <c r="Q886" i="1"/>
  <c r="Q888" i="1"/>
  <c r="B888" i="1"/>
  <c r="R896" i="1"/>
  <c r="R960" i="1"/>
  <c r="R1024" i="1"/>
  <c r="R1088" i="1"/>
  <c r="P1156" i="1"/>
  <c r="N1170" i="1"/>
  <c r="M1170" i="1"/>
  <c r="P1170" i="1" s="1"/>
  <c r="R1170" i="1" s="1"/>
  <c r="C1170" i="1"/>
  <c r="Q1172" i="1"/>
  <c r="B1172" i="1"/>
  <c r="N1172" i="1"/>
  <c r="N1174" i="1"/>
  <c r="B1174" i="1"/>
  <c r="M1174" i="1"/>
  <c r="P1174" i="1" s="1"/>
  <c r="C1174" i="1"/>
  <c r="Q1176" i="1"/>
  <c r="B1176" i="1"/>
  <c r="M1176" i="1"/>
  <c r="P1176" i="1" s="1"/>
  <c r="R1176" i="1" s="1"/>
  <c r="C1176" i="1"/>
  <c r="N1176" i="1"/>
  <c r="M1189" i="1"/>
  <c r="C1189" i="1"/>
  <c r="N1189" i="1"/>
  <c r="B1189" i="1"/>
  <c r="Q1189" i="1"/>
  <c r="M1201" i="1"/>
  <c r="P1201" i="1" s="1"/>
  <c r="R1201" i="1" s="1"/>
  <c r="C1201" i="1"/>
  <c r="Q1201" i="1"/>
  <c r="P1220" i="1"/>
  <c r="R1220" i="1" s="1"/>
  <c r="N1234" i="1"/>
  <c r="M1234" i="1"/>
  <c r="P1234" i="1" s="1"/>
  <c r="C1234" i="1"/>
  <c r="Q1236" i="1"/>
  <c r="B1236" i="1"/>
  <c r="N1236" i="1"/>
  <c r="N1238" i="1"/>
  <c r="B1238" i="1"/>
  <c r="M1238" i="1"/>
  <c r="C1238" i="1"/>
  <c r="Q1240" i="1"/>
  <c r="B1240" i="1"/>
  <c r="M1240" i="1"/>
  <c r="C1240" i="1"/>
  <c r="N1240" i="1"/>
  <c r="R1292" i="1"/>
  <c r="R1306" i="1"/>
  <c r="R1356" i="1"/>
  <c r="R1370" i="1"/>
  <c r="R1418" i="1"/>
  <c r="M530" i="1"/>
  <c r="C530" i="1"/>
  <c r="Q547" i="1"/>
  <c r="R547" i="1" s="1"/>
  <c r="Q549" i="1"/>
  <c r="B549" i="1"/>
  <c r="Q563" i="1"/>
  <c r="R563" i="1" s="1"/>
  <c r="Q565" i="1"/>
  <c r="B565" i="1"/>
  <c r="Q579" i="1"/>
  <c r="R579" i="1" s="1"/>
  <c r="M594" i="1"/>
  <c r="C594" i="1"/>
  <c r="M610" i="1"/>
  <c r="C610" i="1"/>
  <c r="Q613" i="1"/>
  <c r="B613" i="1"/>
  <c r="M626" i="1"/>
  <c r="C626" i="1"/>
  <c r="Q643" i="1"/>
  <c r="R643" i="1" s="1"/>
  <c r="M326" i="1"/>
  <c r="P326" i="1" s="1"/>
  <c r="R326" i="1" s="1"/>
  <c r="C326" i="1"/>
  <c r="Q327" i="1"/>
  <c r="R327" i="1" s="1"/>
  <c r="P328" i="1"/>
  <c r="R328" i="1" s="1"/>
  <c r="Q329" i="1"/>
  <c r="R329" i="1" s="1"/>
  <c r="B329" i="1"/>
  <c r="M342" i="1"/>
  <c r="P342" i="1" s="1"/>
  <c r="R342" i="1" s="1"/>
  <c r="C342" i="1"/>
  <c r="Q343" i="1"/>
  <c r="R343" i="1" s="1"/>
  <c r="P344" i="1"/>
  <c r="R344" i="1" s="1"/>
  <c r="Q345" i="1"/>
  <c r="R345" i="1" s="1"/>
  <c r="B345" i="1"/>
  <c r="M358" i="1"/>
  <c r="P358" i="1" s="1"/>
  <c r="R358" i="1" s="1"/>
  <c r="C358" i="1"/>
  <c r="Q359" i="1"/>
  <c r="R359" i="1" s="1"/>
  <c r="P360" i="1"/>
  <c r="R360" i="1" s="1"/>
  <c r="Q361" i="1"/>
  <c r="R361" i="1" s="1"/>
  <c r="B361" i="1"/>
  <c r="M374" i="1"/>
  <c r="P374" i="1" s="1"/>
  <c r="R374" i="1" s="1"/>
  <c r="C374" i="1"/>
  <c r="Q375" i="1"/>
  <c r="R375" i="1" s="1"/>
  <c r="P376" i="1"/>
  <c r="R376" i="1" s="1"/>
  <c r="Q377" i="1"/>
  <c r="R377" i="1" s="1"/>
  <c r="B377" i="1"/>
  <c r="M390" i="1"/>
  <c r="P390" i="1" s="1"/>
  <c r="R390" i="1" s="1"/>
  <c r="C390" i="1"/>
  <c r="Q391" i="1"/>
  <c r="R391" i="1" s="1"/>
  <c r="P392" i="1"/>
  <c r="R392" i="1" s="1"/>
  <c r="Q393" i="1"/>
  <c r="R393" i="1" s="1"/>
  <c r="B393" i="1"/>
  <c r="M406" i="1"/>
  <c r="P406" i="1" s="1"/>
  <c r="R406" i="1" s="1"/>
  <c r="C406" i="1"/>
  <c r="Q407" i="1"/>
  <c r="R407" i="1" s="1"/>
  <c r="P408" i="1"/>
  <c r="R408" i="1" s="1"/>
  <c r="Q409" i="1"/>
  <c r="R409" i="1" s="1"/>
  <c r="B409" i="1"/>
  <c r="M422" i="1"/>
  <c r="P422" i="1" s="1"/>
  <c r="R422" i="1" s="1"/>
  <c r="C422" i="1"/>
  <c r="Q423" i="1"/>
  <c r="R423" i="1" s="1"/>
  <c r="P424" i="1"/>
  <c r="R424" i="1" s="1"/>
  <c r="Q425" i="1"/>
  <c r="R425" i="1" s="1"/>
  <c r="B425" i="1"/>
  <c r="M438" i="1"/>
  <c r="P438" i="1" s="1"/>
  <c r="R438" i="1" s="1"/>
  <c r="C438" i="1"/>
  <c r="Q439" i="1"/>
  <c r="R439" i="1" s="1"/>
  <c r="P440" i="1"/>
  <c r="R440" i="1" s="1"/>
  <c r="Q441" i="1"/>
  <c r="R441" i="1" s="1"/>
  <c r="B441" i="1"/>
  <c r="M454" i="1"/>
  <c r="P454" i="1" s="1"/>
  <c r="R454" i="1" s="1"/>
  <c r="C454" i="1"/>
  <c r="Q455" i="1"/>
  <c r="R455" i="1" s="1"/>
  <c r="P456" i="1"/>
  <c r="R456" i="1" s="1"/>
  <c r="Q457" i="1"/>
  <c r="R457" i="1" s="1"/>
  <c r="B457" i="1"/>
  <c r="M470" i="1"/>
  <c r="P470" i="1" s="1"/>
  <c r="R470" i="1" s="1"/>
  <c r="C470" i="1"/>
  <c r="Q471" i="1"/>
  <c r="R471" i="1" s="1"/>
  <c r="P472" i="1"/>
  <c r="R472" i="1" s="1"/>
  <c r="Q473" i="1"/>
  <c r="R473" i="1" s="1"/>
  <c r="B473" i="1"/>
  <c r="M486" i="1"/>
  <c r="P486" i="1" s="1"/>
  <c r="R486" i="1" s="1"/>
  <c r="C486" i="1"/>
  <c r="Q487" i="1"/>
  <c r="R487" i="1" s="1"/>
  <c r="P488" i="1"/>
  <c r="R488" i="1" s="1"/>
  <c r="Q489" i="1"/>
  <c r="R489" i="1" s="1"/>
  <c r="B489" i="1"/>
  <c r="M502" i="1"/>
  <c r="P502" i="1" s="1"/>
  <c r="R502" i="1" s="1"/>
  <c r="C502" i="1"/>
  <c r="Q503" i="1"/>
  <c r="R503" i="1" s="1"/>
  <c r="P504" i="1"/>
  <c r="R504" i="1" s="1"/>
  <c r="Q505" i="1"/>
  <c r="R505" i="1" s="1"/>
  <c r="B505" i="1"/>
  <c r="M518" i="1"/>
  <c r="P518" i="1" s="1"/>
  <c r="R518" i="1" s="1"/>
  <c r="C518" i="1"/>
  <c r="Q519" i="1"/>
  <c r="R519" i="1" s="1"/>
  <c r="P520" i="1"/>
  <c r="R520" i="1" s="1"/>
  <c r="Q521" i="1"/>
  <c r="R521" i="1" s="1"/>
  <c r="B521" i="1"/>
  <c r="B530" i="1"/>
  <c r="N530" i="1"/>
  <c r="B531" i="1"/>
  <c r="C533" i="1"/>
  <c r="M533" i="1"/>
  <c r="P533" i="1" s="1"/>
  <c r="R533" i="1" s="1"/>
  <c r="M534" i="1"/>
  <c r="P534" i="1" s="1"/>
  <c r="R534" i="1" s="1"/>
  <c r="C534" i="1"/>
  <c r="Q535" i="1"/>
  <c r="R535" i="1" s="1"/>
  <c r="P536" i="1"/>
  <c r="R536" i="1" s="1"/>
  <c r="Q537" i="1"/>
  <c r="R537" i="1" s="1"/>
  <c r="B537" i="1"/>
  <c r="B546" i="1"/>
  <c r="N546" i="1"/>
  <c r="B547" i="1"/>
  <c r="C549" i="1"/>
  <c r="M549" i="1"/>
  <c r="P549" i="1" s="1"/>
  <c r="R549" i="1" s="1"/>
  <c r="M550" i="1"/>
  <c r="P550" i="1" s="1"/>
  <c r="R550" i="1" s="1"/>
  <c r="C550" i="1"/>
  <c r="Q551" i="1"/>
  <c r="R551" i="1" s="1"/>
  <c r="P552" i="1"/>
  <c r="R552" i="1" s="1"/>
  <c r="Q553" i="1"/>
  <c r="B553" i="1"/>
  <c r="B562" i="1"/>
  <c r="N562" i="1"/>
  <c r="B563" i="1"/>
  <c r="C565" i="1"/>
  <c r="M565" i="1"/>
  <c r="P565" i="1" s="1"/>
  <c r="R565" i="1" s="1"/>
  <c r="M566" i="1"/>
  <c r="P566" i="1" s="1"/>
  <c r="R566" i="1" s="1"/>
  <c r="C566" i="1"/>
  <c r="Q567" i="1"/>
  <c r="R567" i="1" s="1"/>
  <c r="P568" i="1"/>
  <c r="R568" i="1" s="1"/>
  <c r="Q569" i="1"/>
  <c r="B569" i="1"/>
  <c r="B578" i="1"/>
  <c r="N578" i="1"/>
  <c r="B579" i="1"/>
  <c r="C581" i="1"/>
  <c r="M581" i="1"/>
  <c r="P581" i="1" s="1"/>
  <c r="R581" i="1" s="1"/>
  <c r="M582" i="1"/>
  <c r="P582" i="1" s="1"/>
  <c r="R582" i="1" s="1"/>
  <c r="C582" i="1"/>
  <c r="Q583" i="1"/>
  <c r="R583" i="1" s="1"/>
  <c r="P584" i="1"/>
  <c r="R584" i="1" s="1"/>
  <c r="Q585" i="1"/>
  <c r="B585" i="1"/>
  <c r="B594" i="1"/>
  <c r="N594" i="1"/>
  <c r="B595" i="1"/>
  <c r="C597" i="1"/>
  <c r="M597" i="1"/>
  <c r="P597" i="1" s="1"/>
  <c r="M598" i="1"/>
  <c r="P598" i="1" s="1"/>
  <c r="R598" i="1" s="1"/>
  <c r="C598" i="1"/>
  <c r="Q599" i="1"/>
  <c r="R599" i="1" s="1"/>
  <c r="P600" i="1"/>
  <c r="R600" i="1" s="1"/>
  <c r="Q601" i="1"/>
  <c r="R601" i="1" s="1"/>
  <c r="B601" i="1"/>
  <c r="B610" i="1"/>
  <c r="N610" i="1"/>
  <c r="B611" i="1"/>
  <c r="C613" i="1"/>
  <c r="M613" i="1"/>
  <c r="P613" i="1" s="1"/>
  <c r="M614" i="1"/>
  <c r="P614" i="1" s="1"/>
  <c r="R614" i="1" s="1"/>
  <c r="C614" i="1"/>
  <c r="Q615" i="1"/>
  <c r="R615" i="1" s="1"/>
  <c r="P616" i="1"/>
  <c r="R616" i="1" s="1"/>
  <c r="Q617" i="1"/>
  <c r="B617" i="1"/>
  <c r="B626" i="1"/>
  <c r="N626" i="1"/>
  <c r="B627" i="1"/>
  <c r="C629" i="1"/>
  <c r="M629" i="1"/>
  <c r="P629" i="1" s="1"/>
  <c r="M630" i="1"/>
  <c r="P630" i="1" s="1"/>
  <c r="R630" i="1" s="1"/>
  <c r="C630" i="1"/>
  <c r="Q631" i="1"/>
  <c r="R631" i="1" s="1"/>
  <c r="P632" i="1"/>
  <c r="R632" i="1" s="1"/>
  <c r="Q633" i="1"/>
  <c r="R633" i="1" s="1"/>
  <c r="B633" i="1"/>
  <c r="B642" i="1"/>
  <c r="N642" i="1"/>
  <c r="B643" i="1"/>
  <c r="C645" i="1"/>
  <c r="M645" i="1"/>
  <c r="P645" i="1" s="1"/>
  <c r="R645" i="1" s="1"/>
  <c r="M646" i="1"/>
  <c r="P646" i="1" s="1"/>
  <c r="R646" i="1" s="1"/>
  <c r="C646" i="1"/>
  <c r="Q647" i="1"/>
  <c r="R647" i="1" s="1"/>
  <c r="P648" i="1"/>
  <c r="R648" i="1" s="1"/>
  <c r="Q649" i="1"/>
  <c r="R649" i="1" s="1"/>
  <c r="B649" i="1"/>
  <c r="C655" i="1"/>
  <c r="M655" i="1"/>
  <c r="P655" i="1" s="1"/>
  <c r="R655" i="1" s="1"/>
  <c r="N657" i="1"/>
  <c r="B658" i="1"/>
  <c r="N658" i="1"/>
  <c r="B659" i="1"/>
  <c r="C661" i="1"/>
  <c r="M661" i="1"/>
  <c r="P661" i="1" s="1"/>
  <c r="R661" i="1" s="1"/>
  <c r="M662" i="1"/>
  <c r="P662" i="1" s="1"/>
  <c r="R662" i="1" s="1"/>
  <c r="C662" i="1"/>
  <c r="Q663" i="1"/>
  <c r="R663" i="1" s="1"/>
  <c r="P664" i="1"/>
  <c r="R664" i="1" s="1"/>
  <c r="Q665" i="1"/>
  <c r="R665" i="1" s="1"/>
  <c r="B665" i="1"/>
  <c r="C671" i="1"/>
  <c r="M671" i="1"/>
  <c r="P671" i="1" s="1"/>
  <c r="R671" i="1" s="1"/>
  <c r="N673" i="1"/>
  <c r="B674" i="1"/>
  <c r="N674" i="1"/>
  <c r="B675" i="1"/>
  <c r="C677" i="1"/>
  <c r="M677" i="1"/>
  <c r="P677" i="1" s="1"/>
  <c r="R677" i="1" s="1"/>
  <c r="M678" i="1"/>
  <c r="P678" i="1" s="1"/>
  <c r="R678" i="1" s="1"/>
  <c r="C678" i="1"/>
  <c r="Q679" i="1"/>
  <c r="R679" i="1" s="1"/>
  <c r="P680" i="1"/>
  <c r="R680" i="1" s="1"/>
  <c r="Q681" i="1"/>
  <c r="R681" i="1" s="1"/>
  <c r="B681" i="1"/>
  <c r="C690" i="1"/>
  <c r="M690" i="1"/>
  <c r="P690" i="1" s="1"/>
  <c r="R690" i="1" s="1"/>
  <c r="N692" i="1"/>
  <c r="P692" i="1" s="1"/>
  <c r="R692" i="1" s="1"/>
  <c r="B693" i="1"/>
  <c r="N693" i="1"/>
  <c r="B694" i="1"/>
  <c r="C696" i="1"/>
  <c r="M696" i="1"/>
  <c r="P696" i="1" s="1"/>
  <c r="M697" i="1"/>
  <c r="P697" i="1" s="1"/>
  <c r="R697" i="1" s="1"/>
  <c r="C697" i="1"/>
  <c r="Q698" i="1"/>
  <c r="R698" i="1" s="1"/>
  <c r="P699" i="1"/>
  <c r="R699" i="1" s="1"/>
  <c r="Q700" i="1"/>
  <c r="R700" i="1" s="1"/>
  <c r="B700" i="1"/>
  <c r="C706" i="1"/>
  <c r="M706" i="1"/>
  <c r="P706" i="1" s="1"/>
  <c r="R706" i="1" s="1"/>
  <c r="N708" i="1"/>
  <c r="P708" i="1" s="1"/>
  <c r="R708" i="1" s="1"/>
  <c r="B709" i="1"/>
  <c r="N709" i="1"/>
  <c r="B710" i="1"/>
  <c r="C712" i="1"/>
  <c r="M712" i="1"/>
  <c r="P712" i="1" s="1"/>
  <c r="R712" i="1" s="1"/>
  <c r="M713" i="1"/>
  <c r="P713" i="1" s="1"/>
  <c r="R713" i="1" s="1"/>
  <c r="C713" i="1"/>
  <c r="Q714" i="1"/>
  <c r="R714" i="1" s="1"/>
  <c r="P715" i="1"/>
  <c r="R715" i="1" s="1"/>
  <c r="Q716" i="1"/>
  <c r="R716" i="1" s="1"/>
  <c r="B716" i="1"/>
  <c r="C722" i="1"/>
  <c r="M722" i="1"/>
  <c r="P722" i="1" s="1"/>
  <c r="R722" i="1" s="1"/>
  <c r="N724" i="1"/>
  <c r="P724" i="1" s="1"/>
  <c r="R724" i="1" s="1"/>
  <c r="B725" i="1"/>
  <c r="N725" i="1"/>
  <c r="B726" i="1"/>
  <c r="C728" i="1"/>
  <c r="M728" i="1"/>
  <c r="P728" i="1" s="1"/>
  <c r="M729" i="1"/>
  <c r="P729" i="1" s="1"/>
  <c r="R729" i="1" s="1"/>
  <c r="C729" i="1"/>
  <c r="Q730" i="1"/>
  <c r="R730" i="1" s="1"/>
  <c r="P731" i="1"/>
  <c r="R731" i="1" s="1"/>
  <c r="Q732" i="1"/>
  <c r="R732" i="1" s="1"/>
  <c r="B732" i="1"/>
  <c r="C738" i="1"/>
  <c r="M738" i="1"/>
  <c r="P738" i="1" s="1"/>
  <c r="N740" i="1"/>
  <c r="P740" i="1" s="1"/>
  <c r="R740" i="1" s="1"/>
  <c r="B741" i="1"/>
  <c r="N741" i="1"/>
  <c r="B742" i="1"/>
  <c r="C744" i="1"/>
  <c r="M744" i="1"/>
  <c r="P744" i="1" s="1"/>
  <c r="R744" i="1" s="1"/>
  <c r="M745" i="1"/>
  <c r="P745" i="1" s="1"/>
  <c r="R745" i="1" s="1"/>
  <c r="C745" i="1"/>
  <c r="Q746" i="1"/>
  <c r="R746" i="1" s="1"/>
  <c r="P747" i="1"/>
  <c r="R747" i="1" s="1"/>
  <c r="Q748" i="1"/>
  <c r="R748" i="1" s="1"/>
  <c r="B748" i="1"/>
  <c r="Q749" i="1"/>
  <c r="C754" i="1"/>
  <c r="M754" i="1"/>
  <c r="P754" i="1" s="1"/>
  <c r="N756" i="1"/>
  <c r="B757" i="1"/>
  <c r="N757" i="1"/>
  <c r="B758" i="1"/>
  <c r="C760" i="1"/>
  <c r="M760" i="1"/>
  <c r="P760" i="1" s="1"/>
  <c r="R760" i="1" s="1"/>
  <c r="M761" i="1"/>
  <c r="P761" i="1" s="1"/>
  <c r="R761" i="1" s="1"/>
  <c r="C761" i="1"/>
  <c r="Q762" i="1"/>
  <c r="R762" i="1" s="1"/>
  <c r="P763" i="1"/>
  <c r="R763" i="1" s="1"/>
  <c r="Q764" i="1"/>
  <c r="R764" i="1" s="1"/>
  <c r="B764" i="1"/>
  <c r="Q765" i="1"/>
  <c r="C770" i="1"/>
  <c r="M770" i="1"/>
  <c r="P770" i="1" s="1"/>
  <c r="R770" i="1" s="1"/>
  <c r="N772" i="1"/>
  <c r="P772" i="1" s="1"/>
  <c r="R772" i="1" s="1"/>
  <c r="B773" i="1"/>
  <c r="N773" i="1"/>
  <c r="B774" i="1"/>
  <c r="C776" i="1"/>
  <c r="M776" i="1"/>
  <c r="P776" i="1" s="1"/>
  <c r="R776" i="1" s="1"/>
  <c r="M777" i="1"/>
  <c r="P777" i="1" s="1"/>
  <c r="R777" i="1" s="1"/>
  <c r="C777" i="1"/>
  <c r="Q778" i="1"/>
  <c r="R778" i="1" s="1"/>
  <c r="P779" i="1"/>
  <c r="R779" i="1" s="1"/>
  <c r="Q780" i="1"/>
  <c r="R780" i="1" s="1"/>
  <c r="B780" i="1"/>
  <c r="Q781" i="1"/>
  <c r="C786" i="1"/>
  <c r="M786" i="1"/>
  <c r="P786" i="1" s="1"/>
  <c r="R786" i="1" s="1"/>
  <c r="N788" i="1"/>
  <c r="P788" i="1" s="1"/>
  <c r="R788" i="1" s="1"/>
  <c r="B789" i="1"/>
  <c r="N789" i="1"/>
  <c r="B790" i="1"/>
  <c r="C792" i="1"/>
  <c r="M792" i="1"/>
  <c r="P792" i="1" s="1"/>
  <c r="M793" i="1"/>
  <c r="P793" i="1" s="1"/>
  <c r="R793" i="1" s="1"/>
  <c r="C793" i="1"/>
  <c r="Q794" i="1"/>
  <c r="R794" i="1" s="1"/>
  <c r="P795" i="1"/>
  <c r="R795" i="1" s="1"/>
  <c r="Q796" i="1"/>
  <c r="B796" i="1"/>
  <c r="Q797" i="1"/>
  <c r="C802" i="1"/>
  <c r="M802" i="1"/>
  <c r="P802" i="1" s="1"/>
  <c r="N804" i="1"/>
  <c r="P804" i="1" s="1"/>
  <c r="R804" i="1" s="1"/>
  <c r="B805" i="1"/>
  <c r="N805" i="1"/>
  <c r="B806" i="1"/>
  <c r="C808" i="1"/>
  <c r="M808" i="1"/>
  <c r="P808" i="1" s="1"/>
  <c r="R808" i="1" s="1"/>
  <c r="M809" i="1"/>
  <c r="P809" i="1" s="1"/>
  <c r="R809" i="1" s="1"/>
  <c r="C809" i="1"/>
  <c r="Q810" i="1"/>
  <c r="R810" i="1" s="1"/>
  <c r="P811" i="1"/>
  <c r="R811" i="1" s="1"/>
  <c r="Q812" i="1"/>
  <c r="R812" i="1" s="1"/>
  <c r="B812" i="1"/>
  <c r="Q813" i="1"/>
  <c r="C818" i="1"/>
  <c r="M818" i="1"/>
  <c r="P818" i="1" s="1"/>
  <c r="N820" i="1"/>
  <c r="B821" i="1"/>
  <c r="N821" i="1"/>
  <c r="B822" i="1"/>
  <c r="C824" i="1"/>
  <c r="M824" i="1"/>
  <c r="P824" i="1" s="1"/>
  <c r="R824" i="1" s="1"/>
  <c r="M825" i="1"/>
  <c r="P825" i="1" s="1"/>
  <c r="R825" i="1" s="1"/>
  <c r="C825" i="1"/>
  <c r="Q826" i="1"/>
  <c r="R826" i="1" s="1"/>
  <c r="P827" i="1"/>
  <c r="R827" i="1" s="1"/>
  <c r="Q828" i="1"/>
  <c r="R828" i="1" s="1"/>
  <c r="B828" i="1"/>
  <c r="Q829" i="1"/>
  <c r="C834" i="1"/>
  <c r="M834" i="1"/>
  <c r="P834" i="1" s="1"/>
  <c r="R834" i="1" s="1"/>
  <c r="N836" i="1"/>
  <c r="P836" i="1" s="1"/>
  <c r="R836" i="1" s="1"/>
  <c r="B837" i="1"/>
  <c r="N837" i="1"/>
  <c r="B838" i="1"/>
  <c r="C840" i="1"/>
  <c r="M840" i="1"/>
  <c r="P840" i="1" s="1"/>
  <c r="R840" i="1" s="1"/>
  <c r="M841" i="1"/>
  <c r="P841" i="1" s="1"/>
  <c r="R841" i="1" s="1"/>
  <c r="C841" i="1"/>
  <c r="Q842" i="1"/>
  <c r="R842" i="1" s="1"/>
  <c r="P843" i="1"/>
  <c r="R843" i="1" s="1"/>
  <c r="Q844" i="1"/>
  <c r="R844" i="1" s="1"/>
  <c r="B844" i="1"/>
  <c r="Q845" i="1"/>
  <c r="C850" i="1"/>
  <c r="M850" i="1"/>
  <c r="P850" i="1" s="1"/>
  <c r="R850" i="1" s="1"/>
  <c r="N852" i="1"/>
  <c r="P852" i="1" s="1"/>
  <c r="R852" i="1" s="1"/>
  <c r="B853" i="1"/>
  <c r="N853" i="1"/>
  <c r="B854" i="1"/>
  <c r="C856" i="1"/>
  <c r="M856" i="1"/>
  <c r="P856" i="1" s="1"/>
  <c r="M857" i="1"/>
  <c r="P857" i="1" s="1"/>
  <c r="R857" i="1" s="1"/>
  <c r="C857" i="1"/>
  <c r="Q858" i="1"/>
  <c r="R858" i="1" s="1"/>
  <c r="P859" i="1"/>
  <c r="R859" i="1" s="1"/>
  <c r="Q860" i="1"/>
  <c r="B860" i="1"/>
  <c r="Q861" i="1"/>
  <c r="C866" i="1"/>
  <c r="M866" i="1"/>
  <c r="P866" i="1" s="1"/>
  <c r="N868" i="1"/>
  <c r="P868" i="1" s="1"/>
  <c r="R868" i="1" s="1"/>
  <c r="B869" i="1"/>
  <c r="N869" i="1"/>
  <c r="B870" i="1"/>
  <c r="C872" i="1"/>
  <c r="M872" i="1"/>
  <c r="P872" i="1" s="1"/>
  <c r="R872" i="1" s="1"/>
  <c r="M873" i="1"/>
  <c r="P873" i="1" s="1"/>
  <c r="R873" i="1" s="1"/>
  <c r="C873" i="1"/>
  <c r="Q874" i="1"/>
  <c r="R874" i="1" s="1"/>
  <c r="P875" i="1"/>
  <c r="R875" i="1" s="1"/>
  <c r="Q876" i="1"/>
  <c r="R876" i="1" s="1"/>
  <c r="B876" i="1"/>
  <c r="Q877" i="1"/>
  <c r="C882" i="1"/>
  <c r="M882" i="1"/>
  <c r="P882" i="1" s="1"/>
  <c r="N884" i="1"/>
  <c r="B885" i="1"/>
  <c r="N885" i="1"/>
  <c r="B886" i="1"/>
  <c r="C888" i="1"/>
  <c r="M888" i="1"/>
  <c r="P888" i="1" s="1"/>
  <c r="R888" i="1" s="1"/>
  <c r="M889" i="1"/>
  <c r="P889" i="1" s="1"/>
  <c r="R889" i="1" s="1"/>
  <c r="C889" i="1"/>
  <c r="Q890" i="1"/>
  <c r="R890" i="1" s="1"/>
  <c r="P891" i="1"/>
  <c r="R891" i="1" s="1"/>
  <c r="Q892" i="1"/>
  <c r="R892" i="1" s="1"/>
  <c r="B892" i="1"/>
  <c r="Q893" i="1"/>
  <c r="M897" i="1"/>
  <c r="P897" i="1" s="1"/>
  <c r="R897" i="1" s="1"/>
  <c r="C897" i="1"/>
  <c r="Q897" i="1"/>
  <c r="B898" i="1"/>
  <c r="N902" i="1"/>
  <c r="M902" i="1"/>
  <c r="P902" i="1" s="1"/>
  <c r="R902" i="1" s="1"/>
  <c r="C902" i="1"/>
  <c r="N906" i="1"/>
  <c r="B906" i="1"/>
  <c r="M913" i="1"/>
  <c r="P913" i="1" s="1"/>
  <c r="R913" i="1" s="1"/>
  <c r="C913" i="1"/>
  <c r="Q913" i="1"/>
  <c r="B914" i="1"/>
  <c r="N918" i="1"/>
  <c r="M918" i="1"/>
  <c r="C918" i="1"/>
  <c r="N922" i="1"/>
  <c r="P922" i="1" s="1"/>
  <c r="R922" i="1" s="1"/>
  <c r="B922" i="1"/>
  <c r="M929" i="1"/>
  <c r="P929" i="1" s="1"/>
  <c r="C929" i="1"/>
  <c r="Q929" i="1"/>
  <c r="B930" i="1"/>
  <c r="N934" i="1"/>
  <c r="M934" i="1"/>
  <c r="C934" i="1"/>
  <c r="N938" i="1"/>
  <c r="P938" i="1" s="1"/>
  <c r="R938" i="1" s="1"/>
  <c r="B938" i="1"/>
  <c r="M945" i="1"/>
  <c r="P945" i="1" s="1"/>
  <c r="C945" i="1"/>
  <c r="Q945" i="1"/>
  <c r="B946" i="1"/>
  <c r="N950" i="1"/>
  <c r="M950" i="1"/>
  <c r="P950" i="1" s="1"/>
  <c r="R950" i="1" s="1"/>
  <c r="C950" i="1"/>
  <c r="N954" i="1"/>
  <c r="P954" i="1" s="1"/>
  <c r="R954" i="1" s="1"/>
  <c r="B954" i="1"/>
  <c r="M961" i="1"/>
  <c r="P961" i="1" s="1"/>
  <c r="R961" i="1" s="1"/>
  <c r="C961" i="1"/>
  <c r="Q961" i="1"/>
  <c r="B962" i="1"/>
  <c r="N966" i="1"/>
  <c r="M966" i="1"/>
  <c r="P966" i="1" s="1"/>
  <c r="R966" i="1" s="1"/>
  <c r="C966" i="1"/>
  <c r="N970" i="1"/>
  <c r="P970" i="1" s="1"/>
  <c r="R970" i="1" s="1"/>
  <c r="B970" i="1"/>
  <c r="M977" i="1"/>
  <c r="P977" i="1" s="1"/>
  <c r="R977" i="1" s="1"/>
  <c r="C977" i="1"/>
  <c r="Q977" i="1"/>
  <c r="B978" i="1"/>
  <c r="N982" i="1"/>
  <c r="M982" i="1"/>
  <c r="C982" i="1"/>
  <c r="N986" i="1"/>
  <c r="P986" i="1" s="1"/>
  <c r="R986" i="1" s="1"/>
  <c r="B986" i="1"/>
  <c r="M993" i="1"/>
  <c r="P993" i="1" s="1"/>
  <c r="C993" i="1"/>
  <c r="Q993" i="1"/>
  <c r="B994" i="1"/>
  <c r="N998" i="1"/>
  <c r="M998" i="1"/>
  <c r="C998" i="1"/>
  <c r="N1002" i="1"/>
  <c r="P1002" i="1" s="1"/>
  <c r="R1002" i="1" s="1"/>
  <c r="B1002" i="1"/>
  <c r="M1009" i="1"/>
  <c r="P1009" i="1" s="1"/>
  <c r="C1009" i="1"/>
  <c r="Q1009" i="1"/>
  <c r="B1010" i="1"/>
  <c r="N1014" i="1"/>
  <c r="M1014" i="1"/>
  <c r="P1014" i="1" s="1"/>
  <c r="R1014" i="1" s="1"/>
  <c r="C1014" i="1"/>
  <c r="N1018" i="1"/>
  <c r="P1018" i="1" s="1"/>
  <c r="R1018" i="1" s="1"/>
  <c r="B1018" i="1"/>
  <c r="M1025" i="1"/>
  <c r="P1025" i="1" s="1"/>
  <c r="R1025" i="1" s="1"/>
  <c r="C1025" i="1"/>
  <c r="Q1025" i="1"/>
  <c r="B1026" i="1"/>
  <c r="N1030" i="1"/>
  <c r="M1030" i="1"/>
  <c r="P1030" i="1" s="1"/>
  <c r="R1030" i="1" s="1"/>
  <c r="C1030" i="1"/>
  <c r="N1034" i="1"/>
  <c r="P1034" i="1" s="1"/>
  <c r="R1034" i="1" s="1"/>
  <c r="B1034" i="1"/>
  <c r="M1041" i="1"/>
  <c r="P1041" i="1" s="1"/>
  <c r="R1041" i="1" s="1"/>
  <c r="C1041" i="1"/>
  <c r="Q1041" i="1"/>
  <c r="B1042" i="1"/>
  <c r="N1046" i="1"/>
  <c r="M1046" i="1"/>
  <c r="C1046" i="1"/>
  <c r="N1050" i="1"/>
  <c r="P1050" i="1" s="1"/>
  <c r="R1050" i="1" s="1"/>
  <c r="B1050" i="1"/>
  <c r="M1057" i="1"/>
  <c r="P1057" i="1" s="1"/>
  <c r="C1057" i="1"/>
  <c r="Q1057" i="1"/>
  <c r="B1058" i="1"/>
  <c r="N1062" i="1"/>
  <c r="M1062" i="1"/>
  <c r="C1062" i="1"/>
  <c r="N1066" i="1"/>
  <c r="P1066" i="1" s="1"/>
  <c r="R1066" i="1" s="1"/>
  <c r="B1066" i="1"/>
  <c r="M1073" i="1"/>
  <c r="P1073" i="1" s="1"/>
  <c r="C1073" i="1"/>
  <c r="Q1073" i="1"/>
  <c r="B1074" i="1"/>
  <c r="N1078" i="1"/>
  <c r="M1078" i="1"/>
  <c r="P1078" i="1" s="1"/>
  <c r="R1078" i="1" s="1"/>
  <c r="C1078" i="1"/>
  <c r="N1082" i="1"/>
  <c r="P1082" i="1" s="1"/>
  <c r="R1082" i="1" s="1"/>
  <c r="B1082" i="1"/>
  <c r="M1089" i="1"/>
  <c r="P1089" i="1" s="1"/>
  <c r="R1089" i="1" s="1"/>
  <c r="C1089" i="1"/>
  <c r="Q1089" i="1"/>
  <c r="B1090" i="1"/>
  <c r="N1094" i="1"/>
  <c r="M1094" i="1"/>
  <c r="P1094" i="1" s="1"/>
  <c r="R1094" i="1" s="1"/>
  <c r="C1094" i="1"/>
  <c r="N1098" i="1"/>
  <c r="B1098" i="1"/>
  <c r="M1105" i="1"/>
  <c r="P1105" i="1" s="1"/>
  <c r="R1105" i="1" s="1"/>
  <c r="C1105" i="1"/>
  <c r="Q1105" i="1"/>
  <c r="B1106" i="1"/>
  <c r="N1110" i="1"/>
  <c r="M1110" i="1"/>
  <c r="C1110" i="1"/>
  <c r="N1114" i="1"/>
  <c r="P1114" i="1" s="1"/>
  <c r="R1114" i="1" s="1"/>
  <c r="B1114" i="1"/>
  <c r="M1121" i="1"/>
  <c r="P1121" i="1" s="1"/>
  <c r="C1121" i="1"/>
  <c r="Q1121" i="1"/>
  <c r="B1122" i="1"/>
  <c r="N1126" i="1"/>
  <c r="M1126" i="1"/>
  <c r="C1126" i="1"/>
  <c r="N1130" i="1"/>
  <c r="P1130" i="1" s="1"/>
  <c r="R1130" i="1" s="1"/>
  <c r="B1130" i="1"/>
  <c r="M1137" i="1"/>
  <c r="P1137" i="1" s="1"/>
  <c r="C1137" i="1"/>
  <c r="Q1137" i="1"/>
  <c r="B1138" i="1"/>
  <c r="M1141" i="1"/>
  <c r="C1141" i="1"/>
  <c r="N1141" i="1"/>
  <c r="B1141" i="1"/>
  <c r="Q1141" i="1"/>
  <c r="M1153" i="1"/>
  <c r="P1153" i="1" s="1"/>
  <c r="R1153" i="1" s="1"/>
  <c r="C1153" i="1"/>
  <c r="Q1153" i="1"/>
  <c r="B1170" i="1"/>
  <c r="Q1170" i="1"/>
  <c r="P1171" i="1"/>
  <c r="R1171" i="1" s="1"/>
  <c r="C1172" i="1"/>
  <c r="M1172" i="1"/>
  <c r="Q1174" i="1"/>
  <c r="P1184" i="1"/>
  <c r="R1184" i="1" s="1"/>
  <c r="N1186" i="1"/>
  <c r="M1186" i="1"/>
  <c r="C1186" i="1"/>
  <c r="Q1188" i="1"/>
  <c r="B1188" i="1"/>
  <c r="N1188" i="1"/>
  <c r="N1190" i="1"/>
  <c r="B1190" i="1"/>
  <c r="M1190" i="1"/>
  <c r="C1190" i="1"/>
  <c r="Q1192" i="1"/>
  <c r="B1192" i="1"/>
  <c r="M1192" i="1"/>
  <c r="C1192" i="1"/>
  <c r="N1192" i="1"/>
  <c r="B1201" i="1"/>
  <c r="N1201" i="1"/>
  <c r="M1205" i="1"/>
  <c r="C1205" i="1"/>
  <c r="N1205" i="1"/>
  <c r="B1205" i="1"/>
  <c r="Q1205" i="1"/>
  <c r="M1217" i="1"/>
  <c r="P1217" i="1" s="1"/>
  <c r="R1217" i="1" s="1"/>
  <c r="C1217" i="1"/>
  <c r="Q1217" i="1"/>
  <c r="B1234" i="1"/>
  <c r="Q1234" i="1"/>
  <c r="P1235" i="1"/>
  <c r="R1235" i="1" s="1"/>
  <c r="C1236" i="1"/>
  <c r="M1236" i="1"/>
  <c r="Q1238" i="1"/>
  <c r="P1248" i="1"/>
  <c r="R1248" i="1" s="1"/>
  <c r="N1250" i="1"/>
  <c r="M1250" i="1"/>
  <c r="C1250" i="1"/>
  <c r="Q1252" i="1"/>
  <c r="B1252" i="1"/>
  <c r="N1252" i="1"/>
  <c r="M1252" i="1"/>
  <c r="P1252" i="1" s="1"/>
  <c r="C1252" i="1"/>
  <c r="R1259" i="1"/>
  <c r="M1265" i="1"/>
  <c r="C1265" i="1"/>
  <c r="N1265" i="1"/>
  <c r="B1265" i="1"/>
  <c r="Q1265" i="1"/>
  <c r="N1266" i="1"/>
  <c r="M1266" i="1"/>
  <c r="P1266" i="1" s="1"/>
  <c r="R1266" i="1" s="1"/>
  <c r="C1266" i="1"/>
  <c r="B1266" i="1"/>
  <c r="Q1266" i="1"/>
  <c r="R1280" i="1"/>
  <c r="Q1284" i="1"/>
  <c r="B1284" i="1"/>
  <c r="N1284" i="1"/>
  <c r="M1284" i="1"/>
  <c r="P1284" i="1" s="1"/>
  <c r="R1284" i="1" s="1"/>
  <c r="C1284" i="1"/>
  <c r="R1291" i="1"/>
  <c r="M1297" i="1"/>
  <c r="P1297" i="1" s="1"/>
  <c r="C1297" i="1"/>
  <c r="N1297" i="1"/>
  <c r="B1297" i="1"/>
  <c r="Q1297" i="1"/>
  <c r="N1298" i="1"/>
  <c r="M1298" i="1"/>
  <c r="C1298" i="1"/>
  <c r="B1298" i="1"/>
  <c r="Q1298" i="1"/>
  <c r="Q1316" i="1"/>
  <c r="B1316" i="1"/>
  <c r="N1316" i="1"/>
  <c r="M1316" i="1"/>
  <c r="C1316" i="1"/>
  <c r="R1323" i="1"/>
  <c r="M1329" i="1"/>
  <c r="P1329" i="1" s="1"/>
  <c r="C1329" i="1"/>
  <c r="N1329" i="1"/>
  <c r="B1329" i="1"/>
  <c r="Q1329" i="1"/>
  <c r="N1330" i="1"/>
  <c r="M1330" i="1"/>
  <c r="C1330" i="1"/>
  <c r="B1330" i="1"/>
  <c r="Q1330" i="1"/>
  <c r="Q1348" i="1"/>
  <c r="B1348" i="1"/>
  <c r="N1348" i="1"/>
  <c r="M1348" i="1"/>
  <c r="C1348" i="1"/>
  <c r="R1355" i="1"/>
  <c r="M1361" i="1"/>
  <c r="C1361" i="1"/>
  <c r="N1361" i="1"/>
  <c r="B1361" i="1"/>
  <c r="Q1361" i="1"/>
  <c r="N1362" i="1"/>
  <c r="M1362" i="1"/>
  <c r="P1362" i="1" s="1"/>
  <c r="R1362" i="1" s="1"/>
  <c r="C1362" i="1"/>
  <c r="B1362" i="1"/>
  <c r="Q1362" i="1"/>
  <c r="Q1380" i="1"/>
  <c r="B1380" i="1"/>
  <c r="N1380" i="1"/>
  <c r="M1380" i="1"/>
  <c r="P1380" i="1" s="1"/>
  <c r="C1380" i="1"/>
  <c r="P1500" i="1"/>
  <c r="P1532" i="1"/>
  <c r="R1532" i="1" s="1"/>
  <c r="R1636" i="1"/>
  <c r="P895" i="1"/>
  <c r="R895" i="1" s="1"/>
  <c r="Q896" i="1"/>
  <c r="B896" i="1"/>
  <c r="M909" i="1"/>
  <c r="P909" i="1" s="1"/>
  <c r="R909" i="1" s="1"/>
  <c r="C909" i="1"/>
  <c r="Q910" i="1"/>
  <c r="R910" i="1" s="1"/>
  <c r="P911" i="1"/>
  <c r="R911" i="1" s="1"/>
  <c r="Q912" i="1"/>
  <c r="R912" i="1" s="1"/>
  <c r="B912" i="1"/>
  <c r="M925" i="1"/>
  <c r="P925" i="1" s="1"/>
  <c r="R925" i="1" s="1"/>
  <c r="C925" i="1"/>
  <c r="Q926" i="1"/>
  <c r="R926" i="1" s="1"/>
  <c r="P927" i="1"/>
  <c r="R927" i="1" s="1"/>
  <c r="Q928" i="1"/>
  <c r="R928" i="1" s="1"/>
  <c r="B928" i="1"/>
  <c r="M941" i="1"/>
  <c r="P941" i="1" s="1"/>
  <c r="R941" i="1" s="1"/>
  <c r="C941" i="1"/>
  <c r="Q942" i="1"/>
  <c r="P943" i="1"/>
  <c r="R943" i="1" s="1"/>
  <c r="Q944" i="1"/>
  <c r="R944" i="1" s="1"/>
  <c r="B944" i="1"/>
  <c r="M957" i="1"/>
  <c r="P957" i="1" s="1"/>
  <c r="R957" i="1" s="1"/>
  <c r="C957" i="1"/>
  <c r="Q958" i="1"/>
  <c r="R958" i="1" s="1"/>
  <c r="P959" i="1"/>
  <c r="R959" i="1" s="1"/>
  <c r="Q960" i="1"/>
  <c r="B960" i="1"/>
  <c r="M973" i="1"/>
  <c r="P973" i="1" s="1"/>
  <c r="R973" i="1" s="1"/>
  <c r="C973" i="1"/>
  <c r="Q974" i="1"/>
  <c r="R974" i="1" s="1"/>
  <c r="P975" i="1"/>
  <c r="R975" i="1" s="1"/>
  <c r="Q976" i="1"/>
  <c r="R976" i="1" s="1"/>
  <c r="B976" i="1"/>
  <c r="M989" i="1"/>
  <c r="P989" i="1" s="1"/>
  <c r="R989" i="1" s="1"/>
  <c r="C989" i="1"/>
  <c r="Q990" i="1"/>
  <c r="R990" i="1" s="1"/>
  <c r="P991" i="1"/>
  <c r="R991" i="1" s="1"/>
  <c r="Q992" i="1"/>
  <c r="R992" i="1" s="1"/>
  <c r="B992" i="1"/>
  <c r="M1005" i="1"/>
  <c r="P1005" i="1" s="1"/>
  <c r="R1005" i="1" s="1"/>
  <c r="C1005" i="1"/>
  <c r="Q1006" i="1"/>
  <c r="R1006" i="1" s="1"/>
  <c r="P1007" i="1"/>
  <c r="R1007" i="1" s="1"/>
  <c r="Q1008" i="1"/>
  <c r="R1008" i="1" s="1"/>
  <c r="B1008" i="1"/>
  <c r="M1021" i="1"/>
  <c r="P1021" i="1" s="1"/>
  <c r="R1021" i="1" s="1"/>
  <c r="C1021" i="1"/>
  <c r="Q1022" i="1"/>
  <c r="R1022" i="1" s="1"/>
  <c r="P1023" i="1"/>
  <c r="R1023" i="1" s="1"/>
  <c r="Q1024" i="1"/>
  <c r="B1024" i="1"/>
  <c r="M1037" i="1"/>
  <c r="P1037" i="1" s="1"/>
  <c r="R1037" i="1" s="1"/>
  <c r="C1037" i="1"/>
  <c r="Q1038" i="1"/>
  <c r="R1038" i="1" s="1"/>
  <c r="P1039" i="1"/>
  <c r="R1039" i="1" s="1"/>
  <c r="Q1040" i="1"/>
  <c r="R1040" i="1" s="1"/>
  <c r="B1040" i="1"/>
  <c r="M1053" i="1"/>
  <c r="P1053" i="1" s="1"/>
  <c r="R1053" i="1" s="1"/>
  <c r="C1053" i="1"/>
  <c r="Q1054" i="1"/>
  <c r="R1054" i="1" s="1"/>
  <c r="P1055" i="1"/>
  <c r="R1055" i="1" s="1"/>
  <c r="Q1056" i="1"/>
  <c r="R1056" i="1" s="1"/>
  <c r="B1056" i="1"/>
  <c r="M1069" i="1"/>
  <c r="P1069" i="1" s="1"/>
  <c r="R1069" i="1" s="1"/>
  <c r="C1069" i="1"/>
  <c r="Q1070" i="1"/>
  <c r="R1070" i="1" s="1"/>
  <c r="P1071" i="1"/>
  <c r="R1071" i="1" s="1"/>
  <c r="Q1072" i="1"/>
  <c r="R1072" i="1" s="1"/>
  <c r="B1072" i="1"/>
  <c r="M1085" i="1"/>
  <c r="P1085" i="1" s="1"/>
  <c r="R1085" i="1" s="1"/>
  <c r="C1085" i="1"/>
  <c r="Q1086" i="1"/>
  <c r="R1086" i="1" s="1"/>
  <c r="P1087" i="1"/>
  <c r="R1087" i="1" s="1"/>
  <c r="Q1088" i="1"/>
  <c r="B1088" i="1"/>
  <c r="M1101" i="1"/>
  <c r="P1101" i="1" s="1"/>
  <c r="R1101" i="1" s="1"/>
  <c r="C1101" i="1"/>
  <c r="Q1102" i="1"/>
  <c r="R1102" i="1" s="1"/>
  <c r="P1103" i="1"/>
  <c r="R1103" i="1" s="1"/>
  <c r="Q1104" i="1"/>
  <c r="R1104" i="1" s="1"/>
  <c r="B1104" i="1"/>
  <c r="M1117" i="1"/>
  <c r="P1117" i="1" s="1"/>
  <c r="R1117" i="1" s="1"/>
  <c r="C1117" i="1"/>
  <c r="Q1118" i="1"/>
  <c r="R1118" i="1" s="1"/>
  <c r="P1119" i="1"/>
  <c r="R1119" i="1" s="1"/>
  <c r="Q1120" i="1"/>
  <c r="R1120" i="1" s="1"/>
  <c r="B1120" i="1"/>
  <c r="M1133" i="1"/>
  <c r="P1133" i="1" s="1"/>
  <c r="R1133" i="1" s="1"/>
  <c r="C1133" i="1"/>
  <c r="Q1134" i="1"/>
  <c r="R1134" i="1" s="1"/>
  <c r="P1135" i="1"/>
  <c r="R1135" i="1" s="1"/>
  <c r="Q1136" i="1"/>
  <c r="R1136" i="1" s="1"/>
  <c r="B1136" i="1"/>
  <c r="B1145" i="1"/>
  <c r="B1146" i="1"/>
  <c r="C1148" i="1"/>
  <c r="M1149" i="1"/>
  <c r="P1149" i="1" s="1"/>
  <c r="R1149" i="1" s="1"/>
  <c r="C1149" i="1"/>
  <c r="Q1150" i="1"/>
  <c r="R1150" i="1" s="1"/>
  <c r="P1151" i="1"/>
  <c r="R1151" i="1" s="1"/>
  <c r="Q1152" i="1"/>
  <c r="B1152" i="1"/>
  <c r="B1161" i="1"/>
  <c r="B1162" i="1"/>
  <c r="C1164" i="1"/>
  <c r="M1165" i="1"/>
  <c r="P1165" i="1" s="1"/>
  <c r="R1165" i="1" s="1"/>
  <c r="C1165" i="1"/>
  <c r="Q1166" i="1"/>
  <c r="R1166" i="1" s="1"/>
  <c r="P1167" i="1"/>
  <c r="R1167" i="1" s="1"/>
  <c r="Q1168" i="1"/>
  <c r="R1168" i="1" s="1"/>
  <c r="B1168" i="1"/>
  <c r="B1177" i="1"/>
  <c r="B1178" i="1"/>
  <c r="C1180" i="1"/>
  <c r="M1181" i="1"/>
  <c r="P1181" i="1" s="1"/>
  <c r="R1181" i="1" s="1"/>
  <c r="C1181" i="1"/>
  <c r="Q1182" i="1"/>
  <c r="R1182" i="1" s="1"/>
  <c r="P1183" i="1"/>
  <c r="R1183" i="1" s="1"/>
  <c r="Q1184" i="1"/>
  <c r="B1184" i="1"/>
  <c r="B1193" i="1"/>
  <c r="B1194" i="1"/>
  <c r="C1196" i="1"/>
  <c r="M1197" i="1"/>
  <c r="P1197" i="1" s="1"/>
  <c r="R1197" i="1" s="1"/>
  <c r="C1197" i="1"/>
  <c r="Q1198" i="1"/>
  <c r="P1199" i="1"/>
  <c r="R1199" i="1" s="1"/>
  <c r="Q1200" i="1"/>
  <c r="R1200" i="1" s="1"/>
  <c r="B1200" i="1"/>
  <c r="B1209" i="1"/>
  <c r="B1210" i="1"/>
  <c r="C1212" i="1"/>
  <c r="M1213" i="1"/>
  <c r="P1213" i="1" s="1"/>
  <c r="R1213" i="1" s="1"/>
  <c r="C1213" i="1"/>
  <c r="Q1214" i="1"/>
  <c r="R1214" i="1" s="1"/>
  <c r="P1215" i="1"/>
  <c r="R1215" i="1" s="1"/>
  <c r="Q1216" i="1"/>
  <c r="B1216" i="1"/>
  <c r="B1225" i="1"/>
  <c r="B1226" i="1"/>
  <c r="C1228" i="1"/>
  <c r="M1229" i="1"/>
  <c r="P1229" i="1" s="1"/>
  <c r="R1229" i="1" s="1"/>
  <c r="C1229" i="1"/>
  <c r="Q1230" i="1"/>
  <c r="R1230" i="1" s="1"/>
  <c r="P1231" i="1"/>
  <c r="R1231" i="1" s="1"/>
  <c r="Q1232" i="1"/>
  <c r="R1232" i="1" s="1"/>
  <c r="B1232" i="1"/>
  <c r="B1241" i="1"/>
  <c r="B1242" i="1"/>
  <c r="C1244" i="1"/>
  <c r="M1245" i="1"/>
  <c r="P1245" i="1" s="1"/>
  <c r="R1245" i="1" s="1"/>
  <c r="C1245" i="1"/>
  <c r="Q1246" i="1"/>
  <c r="R1246" i="1" s="1"/>
  <c r="P1247" i="1"/>
  <c r="R1247" i="1" s="1"/>
  <c r="Q1248" i="1"/>
  <c r="B1248" i="1"/>
  <c r="C1254" i="1"/>
  <c r="M1254" i="1"/>
  <c r="P1254" i="1" s="1"/>
  <c r="B1257" i="1"/>
  <c r="N1257" i="1"/>
  <c r="B1258" i="1"/>
  <c r="C1260" i="1"/>
  <c r="M1261" i="1"/>
  <c r="P1261" i="1" s="1"/>
  <c r="R1261" i="1" s="1"/>
  <c r="C1261" i="1"/>
  <c r="Q1262" i="1"/>
  <c r="R1262" i="1" s="1"/>
  <c r="P1263" i="1"/>
  <c r="R1263" i="1" s="1"/>
  <c r="Q1264" i="1"/>
  <c r="R1264" i="1" s="1"/>
  <c r="B1264" i="1"/>
  <c r="C1270" i="1"/>
  <c r="M1270" i="1"/>
  <c r="P1270" i="1" s="1"/>
  <c r="B1273" i="1"/>
  <c r="N1273" i="1"/>
  <c r="B1274" i="1"/>
  <c r="C1276" i="1"/>
  <c r="M1277" i="1"/>
  <c r="P1277" i="1" s="1"/>
  <c r="R1277" i="1" s="1"/>
  <c r="C1277" i="1"/>
  <c r="Q1278" i="1"/>
  <c r="R1278" i="1" s="1"/>
  <c r="P1279" i="1"/>
  <c r="R1279" i="1" s="1"/>
  <c r="Q1280" i="1"/>
  <c r="B1280" i="1"/>
  <c r="C1286" i="1"/>
  <c r="M1286" i="1"/>
  <c r="P1286" i="1" s="1"/>
  <c r="B1289" i="1"/>
  <c r="N1289" i="1"/>
  <c r="B1290" i="1"/>
  <c r="C1292" i="1"/>
  <c r="M1293" i="1"/>
  <c r="P1293" i="1" s="1"/>
  <c r="R1293" i="1" s="1"/>
  <c r="C1293" i="1"/>
  <c r="Q1294" i="1"/>
  <c r="R1294" i="1" s="1"/>
  <c r="P1295" i="1"/>
  <c r="R1295" i="1" s="1"/>
  <c r="Q1296" i="1"/>
  <c r="B1296" i="1"/>
  <c r="C1302" i="1"/>
  <c r="M1302" i="1"/>
  <c r="P1302" i="1" s="1"/>
  <c r="B1305" i="1"/>
  <c r="N1305" i="1"/>
  <c r="B1306" i="1"/>
  <c r="C1308" i="1"/>
  <c r="M1309" i="1"/>
  <c r="P1309" i="1" s="1"/>
  <c r="R1309" i="1" s="1"/>
  <c r="C1309" i="1"/>
  <c r="Q1310" i="1"/>
  <c r="R1310" i="1" s="1"/>
  <c r="P1311" i="1"/>
  <c r="R1311" i="1" s="1"/>
  <c r="Q1312" i="1"/>
  <c r="R1312" i="1" s="1"/>
  <c r="B1312" i="1"/>
  <c r="C1318" i="1"/>
  <c r="M1318" i="1"/>
  <c r="P1318" i="1" s="1"/>
  <c r="B1321" i="1"/>
  <c r="N1321" i="1"/>
  <c r="B1322" i="1"/>
  <c r="C1324" i="1"/>
  <c r="M1325" i="1"/>
  <c r="P1325" i="1" s="1"/>
  <c r="R1325" i="1" s="1"/>
  <c r="C1325" i="1"/>
  <c r="Q1326" i="1"/>
  <c r="R1326" i="1" s="1"/>
  <c r="P1327" i="1"/>
  <c r="R1327" i="1" s="1"/>
  <c r="Q1328" i="1"/>
  <c r="R1328" i="1" s="1"/>
  <c r="B1328" i="1"/>
  <c r="C1334" i="1"/>
  <c r="M1334" i="1"/>
  <c r="P1334" i="1" s="1"/>
  <c r="B1337" i="1"/>
  <c r="N1337" i="1"/>
  <c r="B1338" i="1"/>
  <c r="C1340" i="1"/>
  <c r="M1341" i="1"/>
  <c r="P1341" i="1" s="1"/>
  <c r="R1341" i="1" s="1"/>
  <c r="C1341" i="1"/>
  <c r="Q1342" i="1"/>
  <c r="R1342" i="1" s="1"/>
  <c r="P1343" i="1"/>
  <c r="R1343" i="1" s="1"/>
  <c r="Q1344" i="1"/>
  <c r="R1344" i="1" s="1"/>
  <c r="B1344" i="1"/>
  <c r="C1350" i="1"/>
  <c r="M1350" i="1"/>
  <c r="P1350" i="1" s="1"/>
  <c r="B1353" i="1"/>
  <c r="N1353" i="1"/>
  <c r="B1354" i="1"/>
  <c r="C1356" i="1"/>
  <c r="M1357" i="1"/>
  <c r="P1357" i="1" s="1"/>
  <c r="R1357" i="1" s="1"/>
  <c r="C1357" i="1"/>
  <c r="Q1358" i="1"/>
  <c r="R1358" i="1" s="1"/>
  <c r="P1359" i="1"/>
  <c r="R1359" i="1" s="1"/>
  <c r="Q1360" i="1"/>
  <c r="R1360" i="1" s="1"/>
  <c r="B1360" i="1"/>
  <c r="C1366" i="1"/>
  <c r="M1366" i="1"/>
  <c r="P1366" i="1" s="1"/>
  <c r="B1369" i="1"/>
  <c r="N1369" i="1"/>
  <c r="B1370" i="1"/>
  <c r="C1372" i="1"/>
  <c r="M1373" i="1"/>
  <c r="P1373" i="1" s="1"/>
  <c r="R1373" i="1" s="1"/>
  <c r="C1373" i="1"/>
  <c r="Q1374" i="1"/>
  <c r="R1374" i="1" s="1"/>
  <c r="P1375" i="1"/>
  <c r="R1375" i="1" s="1"/>
  <c r="Q1376" i="1"/>
  <c r="R1376" i="1" s="1"/>
  <c r="B1376" i="1"/>
  <c r="M1389" i="1"/>
  <c r="P1389" i="1" s="1"/>
  <c r="R1389" i="1" s="1"/>
  <c r="C1389" i="1"/>
  <c r="Q1390" i="1"/>
  <c r="P1391" i="1"/>
  <c r="R1391" i="1" s="1"/>
  <c r="Q1392" i="1"/>
  <c r="B1392" i="1"/>
  <c r="M1405" i="1"/>
  <c r="P1405" i="1" s="1"/>
  <c r="C1405" i="1"/>
  <c r="Q1406" i="1"/>
  <c r="P1407" i="1"/>
  <c r="R1407" i="1" s="1"/>
  <c r="Q1408" i="1"/>
  <c r="B1408" i="1"/>
  <c r="M1421" i="1"/>
  <c r="P1421" i="1" s="1"/>
  <c r="R1421" i="1" s="1"/>
  <c r="C1421" i="1"/>
  <c r="Q1422" i="1"/>
  <c r="P1423" i="1"/>
  <c r="R1423" i="1" s="1"/>
  <c r="Q1424" i="1"/>
  <c r="B1424" i="1"/>
  <c r="Q1430" i="1"/>
  <c r="P1431" i="1"/>
  <c r="R1431" i="1" s="1"/>
  <c r="P1432" i="1"/>
  <c r="P1435" i="1"/>
  <c r="R1435" i="1" s="1"/>
  <c r="Q1436" i="1"/>
  <c r="B1436" i="1"/>
  <c r="N1436" i="1"/>
  <c r="P1436" i="1" s="1"/>
  <c r="R1436" i="1" s="1"/>
  <c r="M1437" i="1"/>
  <c r="C1437" i="1"/>
  <c r="N1437" i="1"/>
  <c r="B1437" i="1"/>
  <c r="Q1440" i="1"/>
  <c r="B1440" i="1"/>
  <c r="M1440" i="1"/>
  <c r="P1440" i="1" s="1"/>
  <c r="R1440" i="1" s="1"/>
  <c r="C1440" i="1"/>
  <c r="N1440" i="1"/>
  <c r="Q1446" i="1"/>
  <c r="P1447" i="1"/>
  <c r="R1447" i="1" s="1"/>
  <c r="P1448" i="1"/>
  <c r="R1448" i="1" s="1"/>
  <c r="P1451" i="1"/>
  <c r="R1451" i="1" s="1"/>
  <c r="Q1452" i="1"/>
  <c r="B1452" i="1"/>
  <c r="N1452" i="1"/>
  <c r="M1453" i="1"/>
  <c r="C1453" i="1"/>
  <c r="N1453" i="1"/>
  <c r="B1453" i="1"/>
  <c r="Q1456" i="1"/>
  <c r="B1456" i="1"/>
  <c r="M1456" i="1"/>
  <c r="P1456" i="1" s="1"/>
  <c r="R1456" i="1" s="1"/>
  <c r="C1456" i="1"/>
  <c r="N1456" i="1"/>
  <c r="Q1462" i="1"/>
  <c r="P1463" i="1"/>
  <c r="R1463" i="1" s="1"/>
  <c r="P1464" i="1"/>
  <c r="P1467" i="1"/>
  <c r="R1467" i="1" s="1"/>
  <c r="Q1468" i="1"/>
  <c r="B1468" i="1"/>
  <c r="N1468" i="1"/>
  <c r="P1468" i="1" s="1"/>
  <c r="R1468" i="1" s="1"/>
  <c r="M1469" i="1"/>
  <c r="C1469" i="1"/>
  <c r="N1469" i="1"/>
  <c r="B1469" i="1"/>
  <c r="Q1472" i="1"/>
  <c r="B1472" i="1"/>
  <c r="M1472" i="1"/>
  <c r="P1472" i="1" s="1"/>
  <c r="R1472" i="1" s="1"/>
  <c r="C1472" i="1"/>
  <c r="N1472" i="1"/>
  <c r="Q1478" i="1"/>
  <c r="P1479" i="1"/>
  <c r="R1479" i="1" s="1"/>
  <c r="P1480" i="1"/>
  <c r="R1480" i="1" s="1"/>
  <c r="P1483" i="1"/>
  <c r="R1483" i="1" s="1"/>
  <c r="Q1484" i="1"/>
  <c r="B1484" i="1"/>
  <c r="N1484" i="1"/>
  <c r="M1485" i="1"/>
  <c r="C1485" i="1"/>
  <c r="N1485" i="1"/>
  <c r="B1485" i="1"/>
  <c r="Q1488" i="1"/>
  <c r="B1488" i="1"/>
  <c r="M1488" i="1"/>
  <c r="P1488" i="1" s="1"/>
  <c r="R1488" i="1" s="1"/>
  <c r="C1488" i="1"/>
  <c r="N1488" i="1"/>
  <c r="Q1494" i="1"/>
  <c r="P1495" i="1"/>
  <c r="R1495" i="1" s="1"/>
  <c r="P1496" i="1"/>
  <c r="P1499" i="1"/>
  <c r="R1499" i="1" s="1"/>
  <c r="Q1500" i="1"/>
  <c r="B1500" i="1"/>
  <c r="N1500" i="1"/>
  <c r="M1501" i="1"/>
  <c r="C1501" i="1"/>
  <c r="N1501" i="1"/>
  <c r="B1501" i="1"/>
  <c r="Q1504" i="1"/>
  <c r="B1504" i="1"/>
  <c r="M1504" i="1"/>
  <c r="P1504" i="1" s="1"/>
  <c r="R1504" i="1" s="1"/>
  <c r="C1504" i="1"/>
  <c r="N1504" i="1"/>
  <c r="Q1510" i="1"/>
  <c r="P1511" i="1"/>
  <c r="R1511" i="1" s="1"/>
  <c r="P1512" i="1"/>
  <c r="R1512" i="1" s="1"/>
  <c r="P1515" i="1"/>
  <c r="R1515" i="1" s="1"/>
  <c r="Q1516" i="1"/>
  <c r="B1516" i="1"/>
  <c r="N1516" i="1"/>
  <c r="P1516" i="1" s="1"/>
  <c r="R1516" i="1" s="1"/>
  <c r="M1517" i="1"/>
  <c r="C1517" i="1"/>
  <c r="N1517" i="1"/>
  <c r="B1517" i="1"/>
  <c r="Q1520" i="1"/>
  <c r="B1520" i="1"/>
  <c r="M1520" i="1"/>
  <c r="P1520" i="1" s="1"/>
  <c r="R1520" i="1" s="1"/>
  <c r="C1520" i="1"/>
  <c r="N1520" i="1"/>
  <c r="Q1526" i="1"/>
  <c r="P1527" i="1"/>
  <c r="R1527" i="1" s="1"/>
  <c r="P1528" i="1"/>
  <c r="P1531" i="1"/>
  <c r="R1531" i="1" s="1"/>
  <c r="Q1532" i="1"/>
  <c r="B1532" i="1"/>
  <c r="N1532" i="1"/>
  <c r="M1533" i="1"/>
  <c r="C1533" i="1"/>
  <c r="N1533" i="1"/>
  <c r="B1533" i="1"/>
  <c r="Q1536" i="1"/>
  <c r="B1536" i="1"/>
  <c r="M1536" i="1"/>
  <c r="P1536" i="1" s="1"/>
  <c r="R1536" i="1" s="1"/>
  <c r="C1536" i="1"/>
  <c r="N1536" i="1"/>
  <c r="Q1542" i="1"/>
  <c r="P1543" i="1"/>
  <c r="R1543" i="1" s="1"/>
  <c r="P1544" i="1"/>
  <c r="R1544" i="1" s="1"/>
  <c r="P1547" i="1"/>
  <c r="R1547" i="1" s="1"/>
  <c r="Q1548" i="1"/>
  <c r="B1548" i="1"/>
  <c r="N1548" i="1"/>
  <c r="P1548" i="1" s="1"/>
  <c r="R1548" i="1" s="1"/>
  <c r="M1549" i="1"/>
  <c r="C1549" i="1"/>
  <c r="N1549" i="1"/>
  <c r="B1549" i="1"/>
  <c r="Q1552" i="1"/>
  <c r="B1552" i="1"/>
  <c r="M1552" i="1"/>
  <c r="P1552" i="1" s="1"/>
  <c r="R1552" i="1" s="1"/>
  <c r="C1552" i="1"/>
  <c r="N1552" i="1"/>
  <c r="Q1558" i="1"/>
  <c r="P1559" i="1"/>
  <c r="R1559" i="1" s="1"/>
  <c r="P1560" i="1"/>
  <c r="P1563" i="1"/>
  <c r="R1563" i="1" s="1"/>
  <c r="Q1564" i="1"/>
  <c r="B1564" i="1"/>
  <c r="N1564" i="1"/>
  <c r="P1564" i="1" s="1"/>
  <c r="R1564" i="1" s="1"/>
  <c r="M1565" i="1"/>
  <c r="C1565" i="1"/>
  <c r="N1565" i="1"/>
  <c r="B1565" i="1"/>
  <c r="Q1568" i="1"/>
  <c r="B1568" i="1"/>
  <c r="M1568" i="1"/>
  <c r="P1568" i="1" s="1"/>
  <c r="R1568" i="1" s="1"/>
  <c r="C1568" i="1"/>
  <c r="N1568" i="1"/>
  <c r="Q1574" i="1"/>
  <c r="P1575" i="1"/>
  <c r="R1575" i="1" s="1"/>
  <c r="P1576" i="1"/>
  <c r="R1576" i="1" s="1"/>
  <c r="P1579" i="1"/>
  <c r="R1579" i="1" s="1"/>
  <c r="Q1580" i="1"/>
  <c r="B1580" i="1"/>
  <c r="N1580" i="1"/>
  <c r="M1581" i="1"/>
  <c r="C1581" i="1"/>
  <c r="N1581" i="1"/>
  <c r="B1581" i="1"/>
  <c r="Q1584" i="1"/>
  <c r="B1584" i="1"/>
  <c r="M1584" i="1"/>
  <c r="P1584" i="1" s="1"/>
  <c r="R1584" i="1" s="1"/>
  <c r="C1584" i="1"/>
  <c r="N1584" i="1"/>
  <c r="M1593" i="1"/>
  <c r="P1593" i="1" s="1"/>
  <c r="R1593" i="1" s="1"/>
  <c r="C1593" i="1"/>
  <c r="Q1593" i="1"/>
  <c r="P1611" i="1"/>
  <c r="R1611" i="1" s="1"/>
  <c r="R1618" i="1"/>
  <c r="P1624" i="1"/>
  <c r="N1626" i="1"/>
  <c r="M1626" i="1"/>
  <c r="P1626" i="1" s="1"/>
  <c r="R1626" i="1" s="1"/>
  <c r="C1626" i="1"/>
  <c r="Q1628" i="1"/>
  <c r="B1628" i="1"/>
  <c r="N1628" i="1"/>
  <c r="N1630" i="1"/>
  <c r="M1630" i="1"/>
  <c r="C1630" i="1"/>
  <c r="B1630" i="1"/>
  <c r="Q1632" i="1"/>
  <c r="B1632" i="1"/>
  <c r="N1632" i="1"/>
  <c r="M1632" i="1"/>
  <c r="P1632" i="1" s="1"/>
  <c r="R1632" i="1" s="1"/>
  <c r="C1632" i="1"/>
  <c r="B1641" i="1"/>
  <c r="R1673" i="1"/>
  <c r="R1675" i="1"/>
  <c r="R1737" i="1"/>
  <c r="R1739" i="1"/>
  <c r="M1393" i="1"/>
  <c r="C1393" i="1"/>
  <c r="Q1394" i="1"/>
  <c r="Q1396" i="1"/>
  <c r="B1396" i="1"/>
  <c r="M1409" i="1"/>
  <c r="P1409" i="1" s="1"/>
  <c r="R1409" i="1" s="1"/>
  <c r="C1409" i="1"/>
  <c r="Q1410" i="1"/>
  <c r="Q1412" i="1"/>
  <c r="B1412" i="1"/>
  <c r="M1425" i="1"/>
  <c r="C1425" i="1"/>
  <c r="Q1426" i="1"/>
  <c r="Q1428" i="1"/>
  <c r="B1428" i="1"/>
  <c r="R1476" i="1"/>
  <c r="R1540" i="1"/>
  <c r="M1597" i="1"/>
  <c r="P1597" i="1" s="1"/>
  <c r="C1597" i="1"/>
  <c r="N1597" i="1"/>
  <c r="B1597" i="1"/>
  <c r="Q1597" i="1"/>
  <c r="R1604" i="1"/>
  <c r="M1609" i="1"/>
  <c r="C1609" i="1"/>
  <c r="Q1609" i="1"/>
  <c r="P1628" i="1"/>
  <c r="R1628" i="1" s="1"/>
  <c r="N1642" i="1"/>
  <c r="M1642" i="1"/>
  <c r="P1642" i="1" s="1"/>
  <c r="R1642" i="1" s="1"/>
  <c r="C1642" i="1"/>
  <c r="Q1644" i="1"/>
  <c r="B1644" i="1"/>
  <c r="N1644" i="1"/>
  <c r="M1644" i="1"/>
  <c r="C1644" i="1"/>
  <c r="R1652" i="1"/>
  <c r="R1695" i="1"/>
  <c r="R1759" i="1"/>
  <c r="M1253" i="1"/>
  <c r="P1253" i="1" s="1"/>
  <c r="R1253" i="1" s="1"/>
  <c r="C1253" i="1"/>
  <c r="Q1254" i="1"/>
  <c r="P1255" i="1"/>
  <c r="R1255" i="1" s="1"/>
  <c r="Q1256" i="1"/>
  <c r="R1256" i="1" s="1"/>
  <c r="B1256" i="1"/>
  <c r="M1269" i="1"/>
  <c r="P1269" i="1" s="1"/>
  <c r="R1269" i="1" s="1"/>
  <c r="C1269" i="1"/>
  <c r="Q1270" i="1"/>
  <c r="P1271" i="1"/>
  <c r="R1271" i="1" s="1"/>
  <c r="Q1272" i="1"/>
  <c r="R1272" i="1" s="1"/>
  <c r="B1272" i="1"/>
  <c r="M1285" i="1"/>
  <c r="P1285" i="1" s="1"/>
  <c r="R1285" i="1" s="1"/>
  <c r="C1285" i="1"/>
  <c r="Q1286" i="1"/>
  <c r="P1287" i="1"/>
  <c r="R1287" i="1" s="1"/>
  <c r="Q1288" i="1"/>
  <c r="B1288" i="1"/>
  <c r="M1301" i="1"/>
  <c r="P1301" i="1" s="1"/>
  <c r="R1301" i="1" s="1"/>
  <c r="C1301" i="1"/>
  <c r="Q1302" i="1"/>
  <c r="P1303" i="1"/>
  <c r="R1303" i="1" s="1"/>
  <c r="Q1304" i="1"/>
  <c r="R1304" i="1" s="1"/>
  <c r="B1304" i="1"/>
  <c r="M1317" i="1"/>
  <c r="P1317" i="1" s="1"/>
  <c r="R1317" i="1" s="1"/>
  <c r="C1317" i="1"/>
  <c r="Q1318" i="1"/>
  <c r="P1319" i="1"/>
  <c r="R1319" i="1" s="1"/>
  <c r="Q1320" i="1"/>
  <c r="B1320" i="1"/>
  <c r="M1333" i="1"/>
  <c r="P1333" i="1" s="1"/>
  <c r="R1333" i="1" s="1"/>
  <c r="C1333" i="1"/>
  <c r="Q1334" i="1"/>
  <c r="P1335" i="1"/>
  <c r="R1335" i="1" s="1"/>
  <c r="Q1336" i="1"/>
  <c r="R1336" i="1" s="1"/>
  <c r="B1336" i="1"/>
  <c r="M1349" i="1"/>
  <c r="P1349" i="1" s="1"/>
  <c r="R1349" i="1" s="1"/>
  <c r="C1349" i="1"/>
  <c r="Q1350" i="1"/>
  <c r="P1351" i="1"/>
  <c r="R1351" i="1" s="1"/>
  <c r="Q1352" i="1"/>
  <c r="R1352" i="1" s="1"/>
  <c r="B1352" i="1"/>
  <c r="M1365" i="1"/>
  <c r="P1365" i="1" s="1"/>
  <c r="R1365" i="1" s="1"/>
  <c r="C1365" i="1"/>
  <c r="Q1366" i="1"/>
  <c r="P1367" i="1"/>
  <c r="R1367" i="1" s="1"/>
  <c r="Q1368" i="1"/>
  <c r="R1368" i="1" s="1"/>
  <c r="B1368" i="1"/>
  <c r="M1381" i="1"/>
  <c r="P1381" i="1" s="1"/>
  <c r="R1381" i="1" s="1"/>
  <c r="C1381" i="1"/>
  <c r="Q1382" i="1"/>
  <c r="R1382" i="1" s="1"/>
  <c r="P1383" i="1"/>
  <c r="R1383" i="1" s="1"/>
  <c r="Q1384" i="1"/>
  <c r="B1384" i="1"/>
  <c r="C1390" i="1"/>
  <c r="M1390" i="1"/>
  <c r="P1390" i="1" s="1"/>
  <c r="N1392" i="1"/>
  <c r="B1393" i="1"/>
  <c r="N1393" i="1"/>
  <c r="B1394" i="1"/>
  <c r="C1396" i="1"/>
  <c r="M1396" i="1"/>
  <c r="P1396" i="1" s="1"/>
  <c r="R1396" i="1" s="1"/>
  <c r="M1397" i="1"/>
  <c r="P1397" i="1" s="1"/>
  <c r="R1397" i="1" s="1"/>
  <c r="C1397" i="1"/>
  <c r="Q1398" i="1"/>
  <c r="R1398" i="1" s="1"/>
  <c r="P1399" i="1"/>
  <c r="R1399" i="1" s="1"/>
  <c r="Q1400" i="1"/>
  <c r="R1400" i="1" s="1"/>
  <c r="B1400" i="1"/>
  <c r="C1406" i="1"/>
  <c r="M1406" i="1"/>
  <c r="P1406" i="1" s="1"/>
  <c r="R1406" i="1" s="1"/>
  <c r="N1408" i="1"/>
  <c r="P1408" i="1" s="1"/>
  <c r="R1408" i="1" s="1"/>
  <c r="B1409" i="1"/>
  <c r="N1409" i="1"/>
  <c r="B1410" i="1"/>
  <c r="C1412" i="1"/>
  <c r="M1412" i="1"/>
  <c r="M1413" i="1"/>
  <c r="P1413" i="1" s="1"/>
  <c r="R1413" i="1" s="1"/>
  <c r="C1413" i="1"/>
  <c r="Q1414" i="1"/>
  <c r="R1414" i="1" s="1"/>
  <c r="P1415" i="1"/>
  <c r="R1415" i="1" s="1"/>
  <c r="Q1416" i="1"/>
  <c r="R1416" i="1" s="1"/>
  <c r="B1416" i="1"/>
  <c r="C1422" i="1"/>
  <c r="M1422" i="1"/>
  <c r="P1422" i="1" s="1"/>
  <c r="N1424" i="1"/>
  <c r="B1425" i="1"/>
  <c r="N1425" i="1"/>
  <c r="B1426" i="1"/>
  <c r="C1428" i="1"/>
  <c r="M1428" i="1"/>
  <c r="P1428" i="1" s="1"/>
  <c r="M1429" i="1"/>
  <c r="P1429" i="1" s="1"/>
  <c r="R1429" i="1" s="1"/>
  <c r="C1429" i="1"/>
  <c r="Q1429" i="1"/>
  <c r="B1430" i="1"/>
  <c r="N1434" i="1"/>
  <c r="M1434" i="1"/>
  <c r="C1434" i="1"/>
  <c r="N1438" i="1"/>
  <c r="P1438" i="1" s="1"/>
  <c r="R1438" i="1" s="1"/>
  <c r="B1438" i="1"/>
  <c r="M1445" i="1"/>
  <c r="P1445" i="1" s="1"/>
  <c r="C1445" i="1"/>
  <c r="Q1445" i="1"/>
  <c r="B1446" i="1"/>
  <c r="N1450" i="1"/>
  <c r="M1450" i="1"/>
  <c r="C1450" i="1"/>
  <c r="N1454" i="1"/>
  <c r="P1454" i="1" s="1"/>
  <c r="R1454" i="1" s="1"/>
  <c r="B1454" i="1"/>
  <c r="M1461" i="1"/>
  <c r="P1461" i="1" s="1"/>
  <c r="C1461" i="1"/>
  <c r="Q1461" i="1"/>
  <c r="B1462" i="1"/>
  <c r="N1466" i="1"/>
  <c r="M1466" i="1"/>
  <c r="P1466" i="1" s="1"/>
  <c r="R1466" i="1" s="1"/>
  <c r="C1466" i="1"/>
  <c r="N1470" i="1"/>
  <c r="P1470" i="1" s="1"/>
  <c r="R1470" i="1" s="1"/>
  <c r="B1470" i="1"/>
  <c r="M1477" i="1"/>
  <c r="P1477" i="1" s="1"/>
  <c r="R1477" i="1" s="1"/>
  <c r="C1477" i="1"/>
  <c r="Q1477" i="1"/>
  <c r="B1478" i="1"/>
  <c r="N1482" i="1"/>
  <c r="M1482" i="1"/>
  <c r="P1482" i="1" s="1"/>
  <c r="R1482" i="1" s="1"/>
  <c r="C1482" i="1"/>
  <c r="N1486" i="1"/>
  <c r="P1486" i="1" s="1"/>
  <c r="R1486" i="1" s="1"/>
  <c r="B1486" i="1"/>
  <c r="M1493" i="1"/>
  <c r="P1493" i="1" s="1"/>
  <c r="R1493" i="1" s="1"/>
  <c r="C1493" i="1"/>
  <c r="Q1493" i="1"/>
  <c r="B1494" i="1"/>
  <c r="N1498" i="1"/>
  <c r="M1498" i="1"/>
  <c r="C1498" i="1"/>
  <c r="N1502" i="1"/>
  <c r="P1502" i="1" s="1"/>
  <c r="R1502" i="1" s="1"/>
  <c r="B1502" i="1"/>
  <c r="M1509" i="1"/>
  <c r="P1509" i="1" s="1"/>
  <c r="C1509" i="1"/>
  <c r="Q1509" i="1"/>
  <c r="B1510" i="1"/>
  <c r="N1514" i="1"/>
  <c r="M1514" i="1"/>
  <c r="C1514" i="1"/>
  <c r="N1518" i="1"/>
  <c r="P1518" i="1" s="1"/>
  <c r="R1518" i="1" s="1"/>
  <c r="B1518" i="1"/>
  <c r="M1525" i="1"/>
  <c r="P1525" i="1" s="1"/>
  <c r="C1525" i="1"/>
  <c r="Q1525" i="1"/>
  <c r="B1526" i="1"/>
  <c r="N1530" i="1"/>
  <c r="M1530" i="1"/>
  <c r="P1530" i="1" s="1"/>
  <c r="R1530" i="1" s="1"/>
  <c r="C1530" i="1"/>
  <c r="N1534" i="1"/>
  <c r="P1534" i="1" s="1"/>
  <c r="R1534" i="1" s="1"/>
  <c r="B1534" i="1"/>
  <c r="M1541" i="1"/>
  <c r="P1541" i="1" s="1"/>
  <c r="R1541" i="1" s="1"/>
  <c r="C1541" i="1"/>
  <c r="Q1541" i="1"/>
  <c r="B1542" i="1"/>
  <c r="N1546" i="1"/>
  <c r="M1546" i="1"/>
  <c r="P1546" i="1" s="1"/>
  <c r="R1546" i="1" s="1"/>
  <c r="C1546" i="1"/>
  <c r="N1550" i="1"/>
  <c r="P1550" i="1" s="1"/>
  <c r="R1550" i="1" s="1"/>
  <c r="B1550" i="1"/>
  <c r="M1557" i="1"/>
  <c r="P1557" i="1" s="1"/>
  <c r="R1557" i="1" s="1"/>
  <c r="C1557" i="1"/>
  <c r="Q1557" i="1"/>
  <c r="B1558" i="1"/>
  <c r="N1562" i="1"/>
  <c r="M1562" i="1"/>
  <c r="C1562" i="1"/>
  <c r="N1566" i="1"/>
  <c r="P1566" i="1" s="1"/>
  <c r="R1566" i="1" s="1"/>
  <c r="B1566" i="1"/>
  <c r="M1573" i="1"/>
  <c r="P1573" i="1" s="1"/>
  <c r="C1573" i="1"/>
  <c r="Q1573" i="1"/>
  <c r="B1574" i="1"/>
  <c r="N1578" i="1"/>
  <c r="M1578" i="1"/>
  <c r="C1578" i="1"/>
  <c r="N1582" i="1"/>
  <c r="B1582" i="1"/>
  <c r="N1594" i="1"/>
  <c r="M1594" i="1"/>
  <c r="P1594" i="1" s="1"/>
  <c r="R1594" i="1" s="1"/>
  <c r="C1594" i="1"/>
  <c r="Q1596" i="1"/>
  <c r="B1596" i="1"/>
  <c r="N1596" i="1"/>
  <c r="N1598" i="1"/>
  <c r="M1598" i="1"/>
  <c r="C1598" i="1"/>
  <c r="B1598" i="1"/>
  <c r="Q1600" i="1"/>
  <c r="B1600" i="1"/>
  <c r="N1600" i="1"/>
  <c r="M1600" i="1"/>
  <c r="P1600" i="1" s="1"/>
  <c r="R1600" i="1" s="1"/>
  <c r="C1600" i="1"/>
  <c r="B1609" i="1"/>
  <c r="N1609" i="1"/>
  <c r="M1613" i="1"/>
  <c r="P1613" i="1" s="1"/>
  <c r="C1613" i="1"/>
  <c r="N1613" i="1"/>
  <c r="B1613" i="1"/>
  <c r="Q1613" i="1"/>
  <c r="M1625" i="1"/>
  <c r="C1625" i="1"/>
  <c r="Q1625" i="1"/>
  <c r="B1642" i="1"/>
  <c r="Q1642" i="1"/>
  <c r="R1679" i="1"/>
  <c r="R1743" i="1"/>
  <c r="R1775" i="1"/>
  <c r="M1145" i="1"/>
  <c r="P1145" i="1" s="1"/>
  <c r="R1145" i="1" s="1"/>
  <c r="C1145" i="1"/>
  <c r="Q1146" i="1"/>
  <c r="R1146" i="1" s="1"/>
  <c r="Q1148" i="1"/>
  <c r="R1148" i="1" s="1"/>
  <c r="B1148" i="1"/>
  <c r="M1161" i="1"/>
  <c r="P1161" i="1" s="1"/>
  <c r="R1161" i="1" s="1"/>
  <c r="C1161" i="1"/>
  <c r="Q1162" i="1"/>
  <c r="R1162" i="1" s="1"/>
  <c r="Q1164" i="1"/>
  <c r="R1164" i="1" s="1"/>
  <c r="B1164" i="1"/>
  <c r="M1177" i="1"/>
  <c r="P1177" i="1" s="1"/>
  <c r="R1177" i="1" s="1"/>
  <c r="C1177" i="1"/>
  <c r="Q1178" i="1"/>
  <c r="R1178" i="1" s="1"/>
  <c r="Q1180" i="1"/>
  <c r="R1180" i="1" s="1"/>
  <c r="B1180" i="1"/>
  <c r="M1193" i="1"/>
  <c r="P1193" i="1" s="1"/>
  <c r="R1193" i="1" s="1"/>
  <c r="C1193" i="1"/>
  <c r="Q1194" i="1"/>
  <c r="R1194" i="1" s="1"/>
  <c r="Q1196" i="1"/>
  <c r="R1196" i="1" s="1"/>
  <c r="B1196" i="1"/>
  <c r="M1209" i="1"/>
  <c r="P1209" i="1" s="1"/>
  <c r="R1209" i="1" s="1"/>
  <c r="C1209" i="1"/>
  <c r="Q1210" i="1"/>
  <c r="R1210" i="1" s="1"/>
  <c r="Q1212" i="1"/>
  <c r="R1212" i="1" s="1"/>
  <c r="B1212" i="1"/>
  <c r="M1225" i="1"/>
  <c r="P1225" i="1" s="1"/>
  <c r="R1225" i="1" s="1"/>
  <c r="C1225" i="1"/>
  <c r="Q1226" i="1"/>
  <c r="R1226" i="1" s="1"/>
  <c r="Q1228" i="1"/>
  <c r="B1228" i="1"/>
  <c r="M1241" i="1"/>
  <c r="P1241" i="1" s="1"/>
  <c r="R1241" i="1" s="1"/>
  <c r="C1241" i="1"/>
  <c r="Q1242" i="1"/>
  <c r="R1242" i="1" s="1"/>
  <c r="Q1244" i="1"/>
  <c r="R1244" i="1" s="1"/>
  <c r="B1244" i="1"/>
  <c r="M1257" i="1"/>
  <c r="P1257" i="1" s="1"/>
  <c r="R1257" i="1" s="1"/>
  <c r="C1257" i="1"/>
  <c r="Q1258" i="1"/>
  <c r="R1258" i="1" s="1"/>
  <c r="Q1260" i="1"/>
  <c r="R1260" i="1" s="1"/>
  <c r="B1260" i="1"/>
  <c r="M1273" i="1"/>
  <c r="C1273" i="1"/>
  <c r="Q1274" i="1"/>
  <c r="R1274" i="1" s="1"/>
  <c r="Q1276" i="1"/>
  <c r="R1276" i="1" s="1"/>
  <c r="B1276" i="1"/>
  <c r="M1289" i="1"/>
  <c r="C1289" i="1"/>
  <c r="Q1290" i="1"/>
  <c r="R1290" i="1" s="1"/>
  <c r="Q1292" i="1"/>
  <c r="B1292" i="1"/>
  <c r="M1305" i="1"/>
  <c r="C1305" i="1"/>
  <c r="Q1306" i="1"/>
  <c r="Q1308" i="1"/>
  <c r="R1308" i="1" s="1"/>
  <c r="B1308" i="1"/>
  <c r="M1321" i="1"/>
  <c r="P1321" i="1" s="1"/>
  <c r="R1321" i="1" s="1"/>
  <c r="C1321" i="1"/>
  <c r="Q1322" i="1"/>
  <c r="R1322" i="1" s="1"/>
  <c r="Q1324" i="1"/>
  <c r="R1324" i="1" s="1"/>
  <c r="B1324" i="1"/>
  <c r="M1337" i="1"/>
  <c r="C1337" i="1"/>
  <c r="Q1338" i="1"/>
  <c r="R1338" i="1" s="1"/>
  <c r="Q1340" i="1"/>
  <c r="R1340" i="1" s="1"/>
  <c r="B1340" i="1"/>
  <c r="M1353" i="1"/>
  <c r="C1353" i="1"/>
  <c r="Q1354" i="1"/>
  <c r="R1354" i="1" s="1"/>
  <c r="Q1356" i="1"/>
  <c r="B1356" i="1"/>
  <c r="M1369" i="1"/>
  <c r="C1369" i="1"/>
  <c r="Q1370" i="1"/>
  <c r="Q1372" i="1"/>
  <c r="R1372" i="1" s="1"/>
  <c r="B1372" i="1"/>
  <c r="M1385" i="1"/>
  <c r="P1385" i="1" s="1"/>
  <c r="R1385" i="1" s="1"/>
  <c r="C1385" i="1"/>
  <c r="Q1386" i="1"/>
  <c r="R1386" i="1" s="1"/>
  <c r="P1387" i="1"/>
  <c r="R1387" i="1" s="1"/>
  <c r="Q1388" i="1"/>
  <c r="R1388" i="1" s="1"/>
  <c r="B1388" i="1"/>
  <c r="Q1389" i="1"/>
  <c r="C1394" i="1"/>
  <c r="M1394" i="1"/>
  <c r="P1394" i="1" s="1"/>
  <c r="R1394" i="1" s="1"/>
  <c r="N1396" i="1"/>
  <c r="M1401" i="1"/>
  <c r="P1401" i="1" s="1"/>
  <c r="R1401" i="1" s="1"/>
  <c r="C1401" i="1"/>
  <c r="Q1402" i="1"/>
  <c r="R1402" i="1" s="1"/>
  <c r="P1403" i="1"/>
  <c r="R1403" i="1" s="1"/>
  <c r="Q1404" i="1"/>
  <c r="B1404" i="1"/>
  <c r="Q1405" i="1"/>
  <c r="C1410" i="1"/>
  <c r="M1410" i="1"/>
  <c r="P1410" i="1" s="1"/>
  <c r="R1410" i="1" s="1"/>
  <c r="N1412" i="1"/>
  <c r="M1417" i="1"/>
  <c r="P1417" i="1" s="1"/>
  <c r="R1417" i="1" s="1"/>
  <c r="C1417" i="1"/>
  <c r="Q1418" i="1"/>
  <c r="P1419" i="1"/>
  <c r="R1419" i="1" s="1"/>
  <c r="Q1420" i="1"/>
  <c r="R1420" i="1" s="1"/>
  <c r="B1420" i="1"/>
  <c r="Q1421" i="1"/>
  <c r="C1426" i="1"/>
  <c r="M1426" i="1"/>
  <c r="P1426" i="1" s="1"/>
  <c r="R1426" i="1" s="1"/>
  <c r="N1428" i="1"/>
  <c r="C1430" i="1"/>
  <c r="M1430" i="1"/>
  <c r="P1430" i="1" s="1"/>
  <c r="R1430" i="1" s="1"/>
  <c r="Q1432" i="1"/>
  <c r="B1432" i="1"/>
  <c r="M1433" i="1"/>
  <c r="P1433" i="1" s="1"/>
  <c r="R1433" i="1" s="1"/>
  <c r="C1433" i="1"/>
  <c r="C1446" i="1"/>
  <c r="M1446" i="1"/>
  <c r="P1446" i="1" s="1"/>
  <c r="Q1448" i="1"/>
  <c r="B1448" i="1"/>
  <c r="M1449" i="1"/>
  <c r="P1449" i="1" s="1"/>
  <c r="R1449" i="1" s="1"/>
  <c r="C1449" i="1"/>
  <c r="C1462" i="1"/>
  <c r="M1462" i="1"/>
  <c r="P1462" i="1" s="1"/>
  <c r="R1462" i="1" s="1"/>
  <c r="Q1464" i="1"/>
  <c r="B1464" i="1"/>
  <c r="M1465" i="1"/>
  <c r="P1465" i="1" s="1"/>
  <c r="R1465" i="1" s="1"/>
  <c r="C1465" i="1"/>
  <c r="C1478" i="1"/>
  <c r="M1478" i="1"/>
  <c r="P1478" i="1" s="1"/>
  <c r="Q1480" i="1"/>
  <c r="B1480" i="1"/>
  <c r="M1481" i="1"/>
  <c r="P1481" i="1" s="1"/>
  <c r="R1481" i="1" s="1"/>
  <c r="C1481" i="1"/>
  <c r="C1494" i="1"/>
  <c r="M1494" i="1"/>
  <c r="P1494" i="1" s="1"/>
  <c r="R1494" i="1" s="1"/>
  <c r="Q1496" i="1"/>
  <c r="B1496" i="1"/>
  <c r="M1497" i="1"/>
  <c r="P1497" i="1" s="1"/>
  <c r="R1497" i="1" s="1"/>
  <c r="C1497" i="1"/>
  <c r="C1510" i="1"/>
  <c r="M1510" i="1"/>
  <c r="P1510" i="1" s="1"/>
  <c r="Q1512" i="1"/>
  <c r="B1512" i="1"/>
  <c r="M1513" i="1"/>
  <c r="P1513" i="1" s="1"/>
  <c r="R1513" i="1" s="1"/>
  <c r="C1513" i="1"/>
  <c r="C1526" i="1"/>
  <c r="M1526" i="1"/>
  <c r="P1526" i="1" s="1"/>
  <c r="R1526" i="1" s="1"/>
  <c r="Q1528" i="1"/>
  <c r="B1528" i="1"/>
  <c r="M1529" i="1"/>
  <c r="P1529" i="1" s="1"/>
  <c r="R1529" i="1" s="1"/>
  <c r="C1529" i="1"/>
  <c r="C1542" i="1"/>
  <c r="M1542" i="1"/>
  <c r="P1542" i="1" s="1"/>
  <c r="Q1544" i="1"/>
  <c r="B1544" i="1"/>
  <c r="M1545" i="1"/>
  <c r="P1545" i="1" s="1"/>
  <c r="R1545" i="1" s="1"/>
  <c r="C1545" i="1"/>
  <c r="C1558" i="1"/>
  <c r="M1558" i="1"/>
  <c r="P1558" i="1" s="1"/>
  <c r="R1558" i="1" s="1"/>
  <c r="Q1560" i="1"/>
  <c r="B1560" i="1"/>
  <c r="M1561" i="1"/>
  <c r="P1561" i="1" s="1"/>
  <c r="R1561" i="1" s="1"/>
  <c r="C1561" i="1"/>
  <c r="C1574" i="1"/>
  <c r="M1574" i="1"/>
  <c r="P1574" i="1" s="1"/>
  <c r="Q1576" i="1"/>
  <c r="B1576" i="1"/>
  <c r="M1577" i="1"/>
  <c r="P1577" i="1" s="1"/>
  <c r="R1577" i="1" s="1"/>
  <c r="C1577" i="1"/>
  <c r="C1582" i="1"/>
  <c r="M1582" i="1"/>
  <c r="B1594" i="1"/>
  <c r="Q1594" i="1"/>
  <c r="P1595" i="1"/>
  <c r="R1595" i="1" s="1"/>
  <c r="C1596" i="1"/>
  <c r="M1596" i="1"/>
  <c r="P1596" i="1" s="1"/>
  <c r="R1596" i="1" s="1"/>
  <c r="Q1598" i="1"/>
  <c r="P1608" i="1"/>
  <c r="N1610" i="1"/>
  <c r="M1610" i="1"/>
  <c r="P1610" i="1" s="1"/>
  <c r="R1610" i="1" s="1"/>
  <c r="C1610" i="1"/>
  <c r="Q1612" i="1"/>
  <c r="B1612" i="1"/>
  <c r="N1612" i="1"/>
  <c r="P1612" i="1" s="1"/>
  <c r="R1612" i="1" s="1"/>
  <c r="N1614" i="1"/>
  <c r="M1614" i="1"/>
  <c r="C1614" i="1"/>
  <c r="B1614" i="1"/>
  <c r="Q1616" i="1"/>
  <c r="B1616" i="1"/>
  <c r="N1616" i="1"/>
  <c r="M1616" i="1"/>
  <c r="P1616" i="1" s="1"/>
  <c r="R1616" i="1" s="1"/>
  <c r="C1616" i="1"/>
  <c r="B1625" i="1"/>
  <c r="N1625" i="1"/>
  <c r="M1629" i="1"/>
  <c r="P1629" i="1" s="1"/>
  <c r="C1629" i="1"/>
  <c r="N1629" i="1"/>
  <c r="B1629" i="1"/>
  <c r="Q1629" i="1"/>
  <c r="M1641" i="1"/>
  <c r="P1641" i="1" s="1"/>
  <c r="C1641" i="1"/>
  <c r="Q1641" i="1"/>
  <c r="R1689" i="1"/>
  <c r="R1753" i="1"/>
  <c r="M1645" i="1"/>
  <c r="P1645" i="1" s="1"/>
  <c r="R1645" i="1" s="1"/>
  <c r="C1645" i="1"/>
  <c r="Q1646" i="1"/>
  <c r="Q1648" i="1"/>
  <c r="B1648" i="1"/>
  <c r="B1657" i="1"/>
  <c r="N1657" i="1"/>
  <c r="B1658" i="1"/>
  <c r="C1660" i="1"/>
  <c r="M1660" i="1"/>
  <c r="P1660" i="1" s="1"/>
  <c r="R1660" i="1" s="1"/>
  <c r="M1661" i="1"/>
  <c r="P1661" i="1" s="1"/>
  <c r="R1661" i="1" s="1"/>
  <c r="C1661" i="1"/>
  <c r="Q1662" i="1"/>
  <c r="Q1664" i="1"/>
  <c r="B1664" i="1"/>
  <c r="C1683" i="1"/>
  <c r="C1699" i="1"/>
  <c r="C1715" i="1"/>
  <c r="C1731" i="1"/>
  <c r="C1747" i="1"/>
  <c r="C1763" i="1"/>
  <c r="C1779" i="1"/>
  <c r="R1805" i="1"/>
  <c r="R1822" i="1"/>
  <c r="M1828" i="1"/>
  <c r="P1828" i="1" s="1"/>
  <c r="C1828" i="1"/>
  <c r="N1828" i="1"/>
  <c r="B1828" i="1"/>
  <c r="Q1828" i="1"/>
  <c r="N1829" i="1"/>
  <c r="B1829" i="1"/>
  <c r="M1829" i="1"/>
  <c r="P1829" i="1" s="1"/>
  <c r="R1829" i="1" s="1"/>
  <c r="C1829" i="1"/>
  <c r="Q1829" i="1"/>
  <c r="R1861" i="1"/>
  <c r="P1887" i="1"/>
  <c r="R1887" i="1" s="1"/>
  <c r="R1893" i="1"/>
  <c r="P1919" i="1"/>
  <c r="R1919" i="1" s="1"/>
  <c r="R1925" i="1"/>
  <c r="P1951" i="1"/>
  <c r="R1951" i="1" s="1"/>
  <c r="R1957" i="1"/>
  <c r="R2023" i="1"/>
  <c r="R2027" i="1"/>
  <c r="M1441" i="1"/>
  <c r="P1441" i="1" s="1"/>
  <c r="R1441" i="1" s="1"/>
  <c r="C1441" i="1"/>
  <c r="Q1442" i="1"/>
  <c r="R1442" i="1" s="1"/>
  <c r="P1443" i="1"/>
  <c r="R1443" i="1" s="1"/>
  <c r="Q1444" i="1"/>
  <c r="R1444" i="1" s="1"/>
  <c r="B1444" i="1"/>
  <c r="M1457" i="1"/>
  <c r="P1457" i="1" s="1"/>
  <c r="R1457" i="1" s="1"/>
  <c r="C1457" i="1"/>
  <c r="Q1458" i="1"/>
  <c r="R1458" i="1" s="1"/>
  <c r="P1459" i="1"/>
  <c r="R1459" i="1" s="1"/>
  <c r="Q1460" i="1"/>
  <c r="R1460" i="1" s="1"/>
  <c r="B1460" i="1"/>
  <c r="M1473" i="1"/>
  <c r="P1473" i="1" s="1"/>
  <c r="R1473" i="1" s="1"/>
  <c r="C1473" i="1"/>
  <c r="Q1474" i="1"/>
  <c r="R1474" i="1" s="1"/>
  <c r="P1475" i="1"/>
  <c r="R1475" i="1" s="1"/>
  <c r="Q1476" i="1"/>
  <c r="B1476" i="1"/>
  <c r="M1489" i="1"/>
  <c r="P1489" i="1" s="1"/>
  <c r="R1489" i="1" s="1"/>
  <c r="C1489" i="1"/>
  <c r="Q1490" i="1"/>
  <c r="R1490" i="1" s="1"/>
  <c r="P1491" i="1"/>
  <c r="R1491" i="1" s="1"/>
  <c r="Q1492" i="1"/>
  <c r="R1492" i="1" s="1"/>
  <c r="B1492" i="1"/>
  <c r="M1505" i="1"/>
  <c r="P1505" i="1" s="1"/>
  <c r="R1505" i="1" s="1"/>
  <c r="C1505" i="1"/>
  <c r="Q1506" i="1"/>
  <c r="R1506" i="1" s="1"/>
  <c r="P1507" i="1"/>
  <c r="R1507" i="1" s="1"/>
  <c r="Q1508" i="1"/>
  <c r="R1508" i="1" s="1"/>
  <c r="B1508" i="1"/>
  <c r="M1521" i="1"/>
  <c r="P1521" i="1" s="1"/>
  <c r="R1521" i="1" s="1"/>
  <c r="C1521" i="1"/>
  <c r="Q1522" i="1"/>
  <c r="R1522" i="1" s="1"/>
  <c r="P1523" i="1"/>
  <c r="R1523" i="1" s="1"/>
  <c r="Q1524" i="1"/>
  <c r="R1524" i="1" s="1"/>
  <c r="B1524" i="1"/>
  <c r="M1537" i="1"/>
  <c r="P1537" i="1" s="1"/>
  <c r="R1537" i="1" s="1"/>
  <c r="C1537" i="1"/>
  <c r="Q1538" i="1"/>
  <c r="R1538" i="1" s="1"/>
  <c r="P1539" i="1"/>
  <c r="R1539" i="1" s="1"/>
  <c r="Q1540" i="1"/>
  <c r="B1540" i="1"/>
  <c r="M1553" i="1"/>
  <c r="P1553" i="1" s="1"/>
  <c r="R1553" i="1" s="1"/>
  <c r="C1553" i="1"/>
  <c r="Q1554" i="1"/>
  <c r="P1555" i="1"/>
  <c r="R1555" i="1" s="1"/>
  <c r="Q1556" i="1"/>
  <c r="R1556" i="1" s="1"/>
  <c r="B1556" i="1"/>
  <c r="M1569" i="1"/>
  <c r="P1569" i="1" s="1"/>
  <c r="R1569" i="1" s="1"/>
  <c r="C1569" i="1"/>
  <c r="Q1570" i="1"/>
  <c r="R1570" i="1" s="1"/>
  <c r="P1571" i="1"/>
  <c r="R1571" i="1" s="1"/>
  <c r="Q1572" i="1"/>
  <c r="R1572" i="1" s="1"/>
  <c r="B1572" i="1"/>
  <c r="M1585" i="1"/>
  <c r="P1585" i="1" s="1"/>
  <c r="R1585" i="1" s="1"/>
  <c r="C1585" i="1"/>
  <c r="Q1586" i="1"/>
  <c r="R1586" i="1" s="1"/>
  <c r="P1587" i="1"/>
  <c r="R1587" i="1" s="1"/>
  <c r="Q1588" i="1"/>
  <c r="R1588" i="1" s="1"/>
  <c r="B1588" i="1"/>
  <c r="M1601" i="1"/>
  <c r="P1601" i="1" s="1"/>
  <c r="R1601" i="1" s="1"/>
  <c r="C1601" i="1"/>
  <c r="Q1602" i="1"/>
  <c r="R1602" i="1" s="1"/>
  <c r="P1603" i="1"/>
  <c r="R1603" i="1" s="1"/>
  <c r="Q1604" i="1"/>
  <c r="B1604" i="1"/>
  <c r="M1617" i="1"/>
  <c r="P1617" i="1" s="1"/>
  <c r="R1617" i="1" s="1"/>
  <c r="C1617" i="1"/>
  <c r="Q1618" i="1"/>
  <c r="P1619" i="1"/>
  <c r="R1619" i="1" s="1"/>
  <c r="Q1620" i="1"/>
  <c r="R1620" i="1" s="1"/>
  <c r="B1620" i="1"/>
  <c r="M1633" i="1"/>
  <c r="P1633" i="1" s="1"/>
  <c r="R1633" i="1" s="1"/>
  <c r="C1633" i="1"/>
  <c r="Q1634" i="1"/>
  <c r="R1634" i="1" s="1"/>
  <c r="P1635" i="1"/>
  <c r="R1635" i="1" s="1"/>
  <c r="Q1636" i="1"/>
  <c r="B1636" i="1"/>
  <c r="B1645" i="1"/>
  <c r="N1645" i="1"/>
  <c r="B1646" i="1"/>
  <c r="C1648" i="1"/>
  <c r="M1648" i="1"/>
  <c r="P1648" i="1" s="1"/>
  <c r="R1648" i="1" s="1"/>
  <c r="M1649" i="1"/>
  <c r="P1649" i="1" s="1"/>
  <c r="R1649" i="1" s="1"/>
  <c r="C1649" i="1"/>
  <c r="Q1650" i="1"/>
  <c r="R1650" i="1" s="1"/>
  <c r="P1651" i="1"/>
  <c r="R1651" i="1" s="1"/>
  <c r="Q1652" i="1"/>
  <c r="B1652" i="1"/>
  <c r="C1658" i="1"/>
  <c r="M1658" i="1"/>
  <c r="P1658" i="1" s="1"/>
  <c r="R1658" i="1" s="1"/>
  <c r="B1661" i="1"/>
  <c r="N1661" i="1"/>
  <c r="B1662" i="1"/>
  <c r="C1664" i="1"/>
  <c r="M1664" i="1"/>
  <c r="P1664" i="1" s="1"/>
  <c r="M1665" i="1"/>
  <c r="P1665" i="1" s="1"/>
  <c r="R1665" i="1" s="1"/>
  <c r="C1665" i="1"/>
  <c r="Q1666" i="1"/>
  <c r="R1666" i="1" s="1"/>
  <c r="P1667" i="1"/>
  <c r="R1667" i="1" s="1"/>
  <c r="Q1668" i="1"/>
  <c r="R1668" i="1" s="1"/>
  <c r="B1668" i="1"/>
  <c r="Q1670" i="1"/>
  <c r="R1670" i="1" s="1"/>
  <c r="M1676" i="1"/>
  <c r="P1676" i="1" s="1"/>
  <c r="C1676" i="1"/>
  <c r="Q1676" i="1"/>
  <c r="B1677" i="1"/>
  <c r="N1681" i="1"/>
  <c r="M1681" i="1"/>
  <c r="C1681" i="1"/>
  <c r="N1685" i="1"/>
  <c r="P1685" i="1" s="1"/>
  <c r="R1685" i="1" s="1"/>
  <c r="B1685" i="1"/>
  <c r="M1692" i="1"/>
  <c r="P1692" i="1" s="1"/>
  <c r="C1692" i="1"/>
  <c r="Q1692" i="1"/>
  <c r="B1693" i="1"/>
  <c r="N1697" i="1"/>
  <c r="M1697" i="1"/>
  <c r="P1697" i="1" s="1"/>
  <c r="R1697" i="1" s="1"/>
  <c r="C1697" i="1"/>
  <c r="N1701" i="1"/>
  <c r="P1701" i="1" s="1"/>
  <c r="R1701" i="1" s="1"/>
  <c r="B1701" i="1"/>
  <c r="M1708" i="1"/>
  <c r="P1708" i="1" s="1"/>
  <c r="R1708" i="1" s="1"/>
  <c r="C1708" i="1"/>
  <c r="Q1708" i="1"/>
  <c r="B1709" i="1"/>
  <c r="N1713" i="1"/>
  <c r="M1713" i="1"/>
  <c r="P1713" i="1" s="1"/>
  <c r="R1713" i="1" s="1"/>
  <c r="C1713" i="1"/>
  <c r="N1717" i="1"/>
  <c r="P1717" i="1" s="1"/>
  <c r="R1717" i="1" s="1"/>
  <c r="B1717" i="1"/>
  <c r="M1724" i="1"/>
  <c r="P1724" i="1" s="1"/>
  <c r="R1724" i="1" s="1"/>
  <c r="C1724" i="1"/>
  <c r="Q1724" i="1"/>
  <c r="B1725" i="1"/>
  <c r="N1729" i="1"/>
  <c r="M1729" i="1"/>
  <c r="C1729" i="1"/>
  <c r="N1733" i="1"/>
  <c r="P1733" i="1" s="1"/>
  <c r="R1733" i="1" s="1"/>
  <c r="B1733" i="1"/>
  <c r="M1740" i="1"/>
  <c r="P1740" i="1" s="1"/>
  <c r="C1740" i="1"/>
  <c r="Q1740" i="1"/>
  <c r="B1741" i="1"/>
  <c r="N1745" i="1"/>
  <c r="M1745" i="1"/>
  <c r="C1745" i="1"/>
  <c r="N1749" i="1"/>
  <c r="P1749" i="1" s="1"/>
  <c r="R1749" i="1" s="1"/>
  <c r="B1749" i="1"/>
  <c r="M1756" i="1"/>
  <c r="P1756" i="1" s="1"/>
  <c r="C1756" i="1"/>
  <c r="Q1756" i="1"/>
  <c r="B1757" i="1"/>
  <c r="N1761" i="1"/>
  <c r="M1761" i="1"/>
  <c r="P1761" i="1" s="1"/>
  <c r="R1761" i="1" s="1"/>
  <c r="C1761" i="1"/>
  <c r="N1765" i="1"/>
  <c r="P1765" i="1" s="1"/>
  <c r="R1765" i="1" s="1"/>
  <c r="B1765" i="1"/>
  <c r="M1772" i="1"/>
  <c r="P1772" i="1" s="1"/>
  <c r="R1772" i="1" s="1"/>
  <c r="C1772" i="1"/>
  <c r="Q1772" i="1"/>
  <c r="B1773" i="1"/>
  <c r="N1777" i="1"/>
  <c r="M1777" i="1"/>
  <c r="P1777" i="1" s="1"/>
  <c r="R1777" i="1" s="1"/>
  <c r="C1777" i="1"/>
  <c r="N1781" i="1"/>
  <c r="B1781" i="1"/>
  <c r="M1788" i="1"/>
  <c r="P1788" i="1" s="1"/>
  <c r="R1788" i="1" s="1"/>
  <c r="C1788" i="1"/>
  <c r="Q1788" i="1"/>
  <c r="M1796" i="1"/>
  <c r="P1796" i="1" s="1"/>
  <c r="C1796" i="1"/>
  <c r="N1796" i="1"/>
  <c r="B1796" i="1"/>
  <c r="Q1796" i="1"/>
  <c r="R1803" i="1"/>
  <c r="Q1815" i="1"/>
  <c r="B1815" i="1"/>
  <c r="M1815" i="1"/>
  <c r="P1815" i="1" s="1"/>
  <c r="R1815" i="1" s="1"/>
  <c r="C1815" i="1"/>
  <c r="N1815" i="1"/>
  <c r="R1838" i="1"/>
  <c r="M1844" i="1"/>
  <c r="C1844" i="1"/>
  <c r="N1844" i="1"/>
  <c r="B1844" i="1"/>
  <c r="Q1844" i="1"/>
  <c r="N1845" i="1"/>
  <c r="B1845" i="1"/>
  <c r="M1845" i="1"/>
  <c r="P1845" i="1" s="1"/>
  <c r="R1845" i="1" s="1"/>
  <c r="C1845" i="1"/>
  <c r="Q1845" i="1"/>
  <c r="P1859" i="1"/>
  <c r="R2005" i="1"/>
  <c r="M1589" i="1"/>
  <c r="P1589" i="1" s="1"/>
  <c r="R1589" i="1" s="1"/>
  <c r="C1589" i="1"/>
  <c r="Q1590" i="1"/>
  <c r="R1590" i="1" s="1"/>
  <c r="P1591" i="1"/>
  <c r="R1591" i="1" s="1"/>
  <c r="Q1592" i="1"/>
  <c r="R1592" i="1" s="1"/>
  <c r="B1592" i="1"/>
  <c r="M1605" i="1"/>
  <c r="P1605" i="1" s="1"/>
  <c r="R1605" i="1" s="1"/>
  <c r="C1605" i="1"/>
  <c r="Q1606" i="1"/>
  <c r="R1606" i="1" s="1"/>
  <c r="P1607" i="1"/>
  <c r="R1607" i="1" s="1"/>
  <c r="Q1608" i="1"/>
  <c r="B1608" i="1"/>
  <c r="M1621" i="1"/>
  <c r="P1621" i="1" s="1"/>
  <c r="R1621" i="1" s="1"/>
  <c r="C1621" i="1"/>
  <c r="Q1622" i="1"/>
  <c r="R1622" i="1" s="1"/>
  <c r="P1623" i="1"/>
  <c r="R1623" i="1" s="1"/>
  <c r="Q1624" i="1"/>
  <c r="B1624" i="1"/>
  <c r="M1637" i="1"/>
  <c r="P1637" i="1" s="1"/>
  <c r="R1637" i="1" s="1"/>
  <c r="C1637" i="1"/>
  <c r="Q1638" i="1"/>
  <c r="R1638" i="1" s="1"/>
  <c r="P1639" i="1"/>
  <c r="R1639" i="1" s="1"/>
  <c r="Q1640" i="1"/>
  <c r="R1640" i="1" s="1"/>
  <c r="B1640" i="1"/>
  <c r="C1646" i="1"/>
  <c r="M1646" i="1"/>
  <c r="P1646" i="1" s="1"/>
  <c r="R1646" i="1" s="1"/>
  <c r="N1648" i="1"/>
  <c r="M1653" i="1"/>
  <c r="P1653" i="1" s="1"/>
  <c r="R1653" i="1" s="1"/>
  <c r="C1653" i="1"/>
  <c r="Q1654" i="1"/>
  <c r="R1654" i="1" s="1"/>
  <c r="P1655" i="1"/>
  <c r="R1655" i="1" s="1"/>
  <c r="Q1656" i="1"/>
  <c r="R1656" i="1" s="1"/>
  <c r="B1656" i="1"/>
  <c r="C1662" i="1"/>
  <c r="M1662" i="1"/>
  <c r="P1662" i="1" s="1"/>
  <c r="N1664" i="1"/>
  <c r="M1669" i="1"/>
  <c r="P1669" i="1" s="1"/>
  <c r="R1669" i="1" s="1"/>
  <c r="C1669" i="1"/>
  <c r="C1677" i="1"/>
  <c r="M1677" i="1"/>
  <c r="P1677" i="1" s="1"/>
  <c r="R1677" i="1" s="1"/>
  <c r="Q1679" i="1"/>
  <c r="B1679" i="1"/>
  <c r="M1680" i="1"/>
  <c r="P1680" i="1" s="1"/>
  <c r="R1680" i="1" s="1"/>
  <c r="C1680" i="1"/>
  <c r="C1693" i="1"/>
  <c r="M1693" i="1"/>
  <c r="P1693" i="1" s="1"/>
  <c r="R1693" i="1" s="1"/>
  <c r="Q1695" i="1"/>
  <c r="B1695" i="1"/>
  <c r="M1696" i="1"/>
  <c r="P1696" i="1" s="1"/>
  <c r="R1696" i="1" s="1"/>
  <c r="C1696" i="1"/>
  <c r="C1709" i="1"/>
  <c r="M1709" i="1"/>
  <c r="P1709" i="1" s="1"/>
  <c r="R1709" i="1" s="1"/>
  <c r="Q1711" i="1"/>
  <c r="R1711" i="1" s="1"/>
  <c r="B1711" i="1"/>
  <c r="M1712" i="1"/>
  <c r="P1712" i="1" s="1"/>
  <c r="R1712" i="1" s="1"/>
  <c r="C1712" i="1"/>
  <c r="C1725" i="1"/>
  <c r="M1725" i="1"/>
  <c r="P1725" i="1" s="1"/>
  <c r="R1725" i="1" s="1"/>
  <c r="Q1727" i="1"/>
  <c r="R1727" i="1" s="1"/>
  <c r="B1727" i="1"/>
  <c r="M1728" i="1"/>
  <c r="P1728" i="1" s="1"/>
  <c r="R1728" i="1" s="1"/>
  <c r="C1728" i="1"/>
  <c r="C1741" i="1"/>
  <c r="M1741" i="1"/>
  <c r="P1741" i="1" s="1"/>
  <c r="R1741" i="1" s="1"/>
  <c r="Q1743" i="1"/>
  <c r="B1743" i="1"/>
  <c r="M1744" i="1"/>
  <c r="P1744" i="1" s="1"/>
  <c r="R1744" i="1" s="1"/>
  <c r="C1744" i="1"/>
  <c r="C1757" i="1"/>
  <c r="M1757" i="1"/>
  <c r="P1757" i="1" s="1"/>
  <c r="R1757" i="1" s="1"/>
  <c r="Q1759" i="1"/>
  <c r="B1759" i="1"/>
  <c r="M1760" i="1"/>
  <c r="P1760" i="1" s="1"/>
  <c r="R1760" i="1" s="1"/>
  <c r="C1760" i="1"/>
  <c r="B1772" i="1"/>
  <c r="N1772" i="1"/>
  <c r="C1773" i="1"/>
  <c r="M1773" i="1"/>
  <c r="P1773" i="1" s="1"/>
  <c r="R1773" i="1" s="1"/>
  <c r="Q1775" i="1"/>
  <c r="B1775" i="1"/>
  <c r="M1776" i="1"/>
  <c r="P1776" i="1" s="1"/>
  <c r="R1776" i="1" s="1"/>
  <c r="C1776" i="1"/>
  <c r="B1777" i="1"/>
  <c r="C1781" i="1"/>
  <c r="M1781" i="1"/>
  <c r="P1781" i="1" s="1"/>
  <c r="R1781" i="1" s="1"/>
  <c r="B1788" i="1"/>
  <c r="N1788" i="1"/>
  <c r="C1789" i="1"/>
  <c r="M1789" i="1"/>
  <c r="P1789" i="1" s="1"/>
  <c r="R1789" i="1" s="1"/>
  <c r="Q1791" i="1"/>
  <c r="B1791" i="1"/>
  <c r="M1792" i="1"/>
  <c r="P1792" i="1" s="1"/>
  <c r="R1792" i="1" s="1"/>
  <c r="C1792" i="1"/>
  <c r="N1797" i="1"/>
  <c r="P1797" i="1" s="1"/>
  <c r="R1797" i="1" s="1"/>
  <c r="B1797" i="1"/>
  <c r="Q1799" i="1"/>
  <c r="B1799" i="1"/>
  <c r="M1799" i="1"/>
  <c r="P1799" i="1" s="1"/>
  <c r="R1799" i="1" s="1"/>
  <c r="C1799" i="1"/>
  <c r="N1799" i="1"/>
  <c r="Q1831" i="1"/>
  <c r="B1831" i="1"/>
  <c r="M1831" i="1"/>
  <c r="P1831" i="1" s="1"/>
  <c r="R1831" i="1" s="1"/>
  <c r="C1831" i="1"/>
  <c r="N1831" i="1"/>
  <c r="R1849" i="1"/>
  <c r="M1860" i="1"/>
  <c r="P1860" i="1" s="1"/>
  <c r="C1860" i="1"/>
  <c r="N1860" i="1"/>
  <c r="B1860" i="1"/>
  <c r="Q1860" i="1"/>
  <c r="R1913" i="1"/>
  <c r="R2037" i="1"/>
  <c r="M1657" i="1"/>
  <c r="P1657" i="1" s="1"/>
  <c r="R1657" i="1" s="1"/>
  <c r="C1657" i="1"/>
  <c r="Q1658" i="1"/>
  <c r="Q1660" i="1"/>
  <c r="B1660" i="1"/>
  <c r="Q1671" i="1"/>
  <c r="B1671" i="1"/>
  <c r="M1671" i="1"/>
  <c r="P1671" i="1" s="1"/>
  <c r="R1671" i="1" s="1"/>
  <c r="C1671" i="1"/>
  <c r="N1671" i="1"/>
  <c r="Q1683" i="1"/>
  <c r="B1683" i="1"/>
  <c r="N1683" i="1"/>
  <c r="P1683" i="1" s="1"/>
  <c r="R1683" i="1" s="1"/>
  <c r="M1684" i="1"/>
  <c r="C1684" i="1"/>
  <c r="N1684" i="1"/>
  <c r="B1684" i="1"/>
  <c r="Q1687" i="1"/>
  <c r="B1687" i="1"/>
  <c r="M1687" i="1"/>
  <c r="P1687" i="1" s="1"/>
  <c r="R1687" i="1" s="1"/>
  <c r="C1687" i="1"/>
  <c r="N1687" i="1"/>
  <c r="Q1699" i="1"/>
  <c r="B1699" i="1"/>
  <c r="N1699" i="1"/>
  <c r="P1699" i="1" s="1"/>
  <c r="R1699" i="1" s="1"/>
  <c r="M1700" i="1"/>
  <c r="C1700" i="1"/>
  <c r="N1700" i="1"/>
  <c r="B1700" i="1"/>
  <c r="Q1703" i="1"/>
  <c r="B1703" i="1"/>
  <c r="M1703" i="1"/>
  <c r="P1703" i="1" s="1"/>
  <c r="R1703" i="1" s="1"/>
  <c r="C1703" i="1"/>
  <c r="N1703" i="1"/>
  <c r="Q1715" i="1"/>
  <c r="B1715" i="1"/>
  <c r="N1715" i="1"/>
  <c r="P1715" i="1" s="1"/>
  <c r="R1715" i="1" s="1"/>
  <c r="M1716" i="1"/>
  <c r="C1716" i="1"/>
  <c r="N1716" i="1"/>
  <c r="B1716" i="1"/>
  <c r="Q1719" i="1"/>
  <c r="B1719" i="1"/>
  <c r="M1719" i="1"/>
  <c r="P1719" i="1" s="1"/>
  <c r="R1719" i="1" s="1"/>
  <c r="C1719" i="1"/>
  <c r="N1719" i="1"/>
  <c r="Q1731" i="1"/>
  <c r="B1731" i="1"/>
  <c r="N1731" i="1"/>
  <c r="P1731" i="1" s="1"/>
  <c r="R1731" i="1" s="1"/>
  <c r="M1732" i="1"/>
  <c r="C1732" i="1"/>
  <c r="N1732" i="1"/>
  <c r="B1732" i="1"/>
  <c r="Q1735" i="1"/>
  <c r="B1735" i="1"/>
  <c r="M1735" i="1"/>
  <c r="P1735" i="1" s="1"/>
  <c r="R1735" i="1" s="1"/>
  <c r="C1735" i="1"/>
  <c r="N1735" i="1"/>
  <c r="Q1747" i="1"/>
  <c r="B1747" i="1"/>
  <c r="N1747" i="1"/>
  <c r="P1747" i="1" s="1"/>
  <c r="R1747" i="1" s="1"/>
  <c r="M1748" i="1"/>
  <c r="C1748" i="1"/>
  <c r="N1748" i="1"/>
  <c r="B1748" i="1"/>
  <c r="Q1751" i="1"/>
  <c r="B1751" i="1"/>
  <c r="M1751" i="1"/>
  <c r="P1751" i="1" s="1"/>
  <c r="R1751" i="1" s="1"/>
  <c r="C1751" i="1"/>
  <c r="N1751" i="1"/>
  <c r="Q1763" i="1"/>
  <c r="B1763" i="1"/>
  <c r="N1763" i="1"/>
  <c r="P1763" i="1" s="1"/>
  <c r="R1763" i="1" s="1"/>
  <c r="M1764" i="1"/>
  <c r="C1764" i="1"/>
  <c r="N1764" i="1"/>
  <c r="B1764" i="1"/>
  <c r="Q1767" i="1"/>
  <c r="B1767" i="1"/>
  <c r="M1767" i="1"/>
  <c r="P1767" i="1" s="1"/>
  <c r="R1767" i="1" s="1"/>
  <c r="C1767" i="1"/>
  <c r="N1767" i="1"/>
  <c r="Q1779" i="1"/>
  <c r="B1779" i="1"/>
  <c r="N1779" i="1"/>
  <c r="P1779" i="1" s="1"/>
  <c r="R1779" i="1" s="1"/>
  <c r="M1780" i="1"/>
  <c r="C1780" i="1"/>
  <c r="N1780" i="1"/>
  <c r="B1780" i="1"/>
  <c r="Q1783" i="1"/>
  <c r="B1783" i="1"/>
  <c r="M1783" i="1"/>
  <c r="P1783" i="1" s="1"/>
  <c r="R1783" i="1" s="1"/>
  <c r="C1783" i="1"/>
  <c r="N1783" i="1"/>
  <c r="P1791" i="1"/>
  <c r="M1812" i="1"/>
  <c r="P1812" i="1" s="1"/>
  <c r="C1812" i="1"/>
  <c r="N1812" i="1"/>
  <c r="B1812" i="1"/>
  <c r="Q1812" i="1"/>
  <c r="N1813" i="1"/>
  <c r="B1813" i="1"/>
  <c r="M1813" i="1"/>
  <c r="P1813" i="1" s="1"/>
  <c r="R1813" i="1" s="1"/>
  <c r="C1813" i="1"/>
  <c r="Q1813" i="1"/>
  <c r="R1835" i="1"/>
  <c r="Q1847" i="1"/>
  <c r="B1847" i="1"/>
  <c r="M1847" i="1"/>
  <c r="C1847" i="1"/>
  <c r="N1847" i="1"/>
  <c r="R2011" i="1"/>
  <c r="R2053" i="1"/>
  <c r="R2103" i="1"/>
  <c r="M1804" i="1"/>
  <c r="P1804" i="1" s="1"/>
  <c r="C1804" i="1"/>
  <c r="Q1805" i="1"/>
  <c r="Q1807" i="1"/>
  <c r="B1807" i="1"/>
  <c r="M1820" i="1"/>
  <c r="C1820" i="1"/>
  <c r="Q1821" i="1"/>
  <c r="R1821" i="1" s="1"/>
  <c r="Q1823" i="1"/>
  <c r="B1823" i="1"/>
  <c r="M1836" i="1"/>
  <c r="C1836" i="1"/>
  <c r="Q1837" i="1"/>
  <c r="R1837" i="1" s="1"/>
  <c r="Q1839" i="1"/>
  <c r="B1839" i="1"/>
  <c r="M1852" i="1"/>
  <c r="C1852" i="1"/>
  <c r="Q1853" i="1"/>
  <c r="R1853" i="1" s="1"/>
  <c r="Q1855" i="1"/>
  <c r="B1855" i="1"/>
  <c r="M1868" i="1"/>
  <c r="P1868" i="1" s="1"/>
  <c r="C1868" i="1"/>
  <c r="Q1869" i="1"/>
  <c r="P1870" i="1"/>
  <c r="R1870" i="1" s="1"/>
  <c r="Q1871" i="1"/>
  <c r="B1871" i="1"/>
  <c r="M1884" i="1"/>
  <c r="P1884" i="1" s="1"/>
  <c r="C1884" i="1"/>
  <c r="Q1885" i="1"/>
  <c r="P1886" i="1"/>
  <c r="R1886" i="1" s="1"/>
  <c r="Q1887" i="1"/>
  <c r="B1887" i="1"/>
  <c r="M1900" i="1"/>
  <c r="P1900" i="1" s="1"/>
  <c r="C1900" i="1"/>
  <c r="Q1901" i="1"/>
  <c r="P1902" i="1"/>
  <c r="R1902" i="1" s="1"/>
  <c r="Q1903" i="1"/>
  <c r="B1903" i="1"/>
  <c r="M1916" i="1"/>
  <c r="P1916" i="1" s="1"/>
  <c r="C1916" i="1"/>
  <c r="Q1917" i="1"/>
  <c r="P1918" i="1"/>
  <c r="R1918" i="1" s="1"/>
  <c r="Q1919" i="1"/>
  <c r="B1919" i="1"/>
  <c r="M1932" i="1"/>
  <c r="P1932" i="1" s="1"/>
  <c r="C1932" i="1"/>
  <c r="Q1933" i="1"/>
  <c r="P1934" i="1"/>
  <c r="R1934" i="1" s="1"/>
  <c r="Q1935" i="1"/>
  <c r="B1935" i="1"/>
  <c r="M1948" i="1"/>
  <c r="P1948" i="1" s="1"/>
  <c r="C1948" i="1"/>
  <c r="Q1949" i="1"/>
  <c r="P1950" i="1"/>
  <c r="R1950" i="1" s="1"/>
  <c r="Q1951" i="1"/>
  <c r="B1951" i="1"/>
  <c r="Q1961" i="1"/>
  <c r="P1962" i="1"/>
  <c r="R1962" i="1" s="1"/>
  <c r="P1963" i="1"/>
  <c r="P1966" i="1"/>
  <c r="R1966" i="1" s="1"/>
  <c r="Q1967" i="1"/>
  <c r="B1967" i="1"/>
  <c r="N1967" i="1"/>
  <c r="M1968" i="1"/>
  <c r="P1968" i="1" s="1"/>
  <c r="R1968" i="1" s="1"/>
  <c r="C1968" i="1"/>
  <c r="N1968" i="1"/>
  <c r="B1968" i="1"/>
  <c r="Q1971" i="1"/>
  <c r="B1971" i="1"/>
  <c r="M1971" i="1"/>
  <c r="C1971" i="1"/>
  <c r="N1971" i="1"/>
  <c r="Q1977" i="1"/>
  <c r="P1978" i="1"/>
  <c r="R1978" i="1" s="1"/>
  <c r="P1979" i="1"/>
  <c r="P1982" i="1"/>
  <c r="R1982" i="1" s="1"/>
  <c r="Q1983" i="1"/>
  <c r="B1983" i="1"/>
  <c r="N1983" i="1"/>
  <c r="M1984" i="1"/>
  <c r="P1984" i="1" s="1"/>
  <c r="R1984" i="1" s="1"/>
  <c r="C1984" i="1"/>
  <c r="N1984" i="1"/>
  <c r="B1984" i="1"/>
  <c r="Q1987" i="1"/>
  <c r="B1987" i="1"/>
  <c r="M1987" i="1"/>
  <c r="C1987" i="1"/>
  <c r="N1987" i="1"/>
  <c r="Q1993" i="1"/>
  <c r="P1994" i="1"/>
  <c r="R1994" i="1" s="1"/>
  <c r="P1998" i="1"/>
  <c r="R1998" i="1" s="1"/>
  <c r="Q1999" i="1"/>
  <c r="B1999" i="1"/>
  <c r="N1999" i="1"/>
  <c r="M2000" i="1"/>
  <c r="C2000" i="1"/>
  <c r="N2000" i="1"/>
  <c r="B2000" i="1"/>
  <c r="Q2003" i="1"/>
  <c r="B2003" i="1"/>
  <c r="M2003" i="1"/>
  <c r="P2003" i="1" s="1"/>
  <c r="R2003" i="1" s="1"/>
  <c r="C2003" i="1"/>
  <c r="N2003" i="1"/>
  <c r="Q2009" i="1"/>
  <c r="P2010" i="1"/>
  <c r="R2010" i="1" s="1"/>
  <c r="Q2015" i="1"/>
  <c r="B2015" i="1"/>
  <c r="N2015" i="1"/>
  <c r="M2016" i="1"/>
  <c r="P2016" i="1" s="1"/>
  <c r="R2016" i="1" s="1"/>
  <c r="C2016" i="1"/>
  <c r="N2016" i="1"/>
  <c r="B2016" i="1"/>
  <c r="Q2019" i="1"/>
  <c r="B2019" i="1"/>
  <c r="M2019" i="1"/>
  <c r="C2019" i="1"/>
  <c r="N2019" i="1"/>
  <c r="Q2031" i="1"/>
  <c r="B2031" i="1"/>
  <c r="N2031" i="1"/>
  <c r="M2032" i="1"/>
  <c r="P2032" i="1" s="1"/>
  <c r="R2032" i="1" s="1"/>
  <c r="C2032" i="1"/>
  <c r="N2032" i="1"/>
  <c r="B2032" i="1"/>
  <c r="Q2035" i="1"/>
  <c r="B2035" i="1"/>
  <c r="M2035" i="1"/>
  <c r="C2035" i="1"/>
  <c r="N2035" i="1"/>
  <c r="Q2047" i="1"/>
  <c r="B2047" i="1"/>
  <c r="N2047" i="1"/>
  <c r="M2048" i="1"/>
  <c r="P2048" i="1" s="1"/>
  <c r="C2048" i="1"/>
  <c r="N2048" i="1"/>
  <c r="B2048" i="1"/>
  <c r="Q2051" i="1"/>
  <c r="B2051" i="1"/>
  <c r="M2051" i="1"/>
  <c r="C2051" i="1"/>
  <c r="N2051" i="1"/>
  <c r="Q2059" i="1"/>
  <c r="B2059" i="1"/>
  <c r="Q2063" i="1"/>
  <c r="B2063" i="1"/>
  <c r="N2063" i="1"/>
  <c r="P2075" i="1"/>
  <c r="P2079" i="1"/>
  <c r="N2105" i="1"/>
  <c r="B2105" i="1"/>
  <c r="M2108" i="1"/>
  <c r="C2108" i="1"/>
  <c r="Q2115" i="1"/>
  <c r="B2115" i="1"/>
  <c r="M2115" i="1"/>
  <c r="P2115" i="1" s="1"/>
  <c r="R2115" i="1" s="1"/>
  <c r="C2115" i="1"/>
  <c r="N2115" i="1"/>
  <c r="R2167" i="1"/>
  <c r="Q1793" i="1"/>
  <c r="P1794" i="1"/>
  <c r="R1794" i="1" s="1"/>
  <c r="Q1795" i="1"/>
  <c r="B1795" i="1"/>
  <c r="B1804" i="1"/>
  <c r="N1804" i="1"/>
  <c r="B1805" i="1"/>
  <c r="C1807" i="1"/>
  <c r="M1807" i="1"/>
  <c r="P1807" i="1" s="1"/>
  <c r="M1808" i="1"/>
  <c r="P1808" i="1" s="1"/>
  <c r="R1808" i="1" s="1"/>
  <c r="C1808" i="1"/>
  <c r="Q1809" i="1"/>
  <c r="P1810" i="1"/>
  <c r="R1810" i="1" s="1"/>
  <c r="Q1811" i="1"/>
  <c r="B1811" i="1"/>
  <c r="B1820" i="1"/>
  <c r="N1820" i="1"/>
  <c r="B1821" i="1"/>
  <c r="C1823" i="1"/>
  <c r="M1823" i="1"/>
  <c r="P1823" i="1" s="1"/>
  <c r="R1823" i="1" s="1"/>
  <c r="M1824" i="1"/>
  <c r="P1824" i="1" s="1"/>
  <c r="R1824" i="1" s="1"/>
  <c r="C1824" i="1"/>
  <c r="Q1825" i="1"/>
  <c r="P1826" i="1"/>
  <c r="R1826" i="1" s="1"/>
  <c r="Q1827" i="1"/>
  <c r="B1827" i="1"/>
  <c r="B1836" i="1"/>
  <c r="N1836" i="1"/>
  <c r="B1837" i="1"/>
  <c r="C1839" i="1"/>
  <c r="M1839" i="1"/>
  <c r="P1839" i="1" s="1"/>
  <c r="R1839" i="1" s="1"/>
  <c r="M1840" i="1"/>
  <c r="P1840" i="1" s="1"/>
  <c r="R1840" i="1" s="1"/>
  <c r="C1840" i="1"/>
  <c r="Q1841" i="1"/>
  <c r="P1842" i="1"/>
  <c r="R1842" i="1" s="1"/>
  <c r="Q1843" i="1"/>
  <c r="B1843" i="1"/>
  <c r="B1852" i="1"/>
  <c r="N1852" i="1"/>
  <c r="B1853" i="1"/>
  <c r="C1855" i="1"/>
  <c r="M1855" i="1"/>
  <c r="P1855" i="1" s="1"/>
  <c r="R1855" i="1" s="1"/>
  <c r="M1856" i="1"/>
  <c r="P1856" i="1" s="1"/>
  <c r="R1856" i="1" s="1"/>
  <c r="C1856" i="1"/>
  <c r="Q1857" i="1"/>
  <c r="P1858" i="1"/>
  <c r="R1858" i="1" s="1"/>
  <c r="Q1859" i="1"/>
  <c r="B1859" i="1"/>
  <c r="M1872" i="1"/>
  <c r="P1872" i="1" s="1"/>
  <c r="R1872" i="1" s="1"/>
  <c r="C1872" i="1"/>
  <c r="Q1873" i="1"/>
  <c r="Q1875" i="1"/>
  <c r="B1875" i="1"/>
  <c r="M1888" i="1"/>
  <c r="C1888" i="1"/>
  <c r="Q1889" i="1"/>
  <c r="Q1891" i="1"/>
  <c r="B1891" i="1"/>
  <c r="M1904" i="1"/>
  <c r="P1904" i="1" s="1"/>
  <c r="R1904" i="1" s="1"/>
  <c r="C1904" i="1"/>
  <c r="Q1905" i="1"/>
  <c r="Q1907" i="1"/>
  <c r="B1907" i="1"/>
  <c r="M1920" i="1"/>
  <c r="C1920" i="1"/>
  <c r="Q1921" i="1"/>
  <c r="Q1923" i="1"/>
  <c r="B1923" i="1"/>
  <c r="M1936" i="1"/>
  <c r="P1936" i="1" s="1"/>
  <c r="R1936" i="1" s="1"/>
  <c r="C1936" i="1"/>
  <c r="Q1937" i="1"/>
  <c r="Q1939" i="1"/>
  <c r="B1939" i="1"/>
  <c r="M1952" i="1"/>
  <c r="C1952" i="1"/>
  <c r="Q1953" i="1"/>
  <c r="Q1955" i="1"/>
  <c r="B1955" i="1"/>
  <c r="R1959" i="1"/>
  <c r="C1967" i="1"/>
  <c r="M1967" i="1"/>
  <c r="P1967" i="1" s="1"/>
  <c r="Q1968" i="1"/>
  <c r="C1983" i="1"/>
  <c r="M1983" i="1"/>
  <c r="P1983" i="1" s="1"/>
  <c r="Q1984" i="1"/>
  <c r="R1991" i="1"/>
  <c r="C1999" i="1"/>
  <c r="M1999" i="1"/>
  <c r="P1999" i="1" s="1"/>
  <c r="Q2000" i="1"/>
  <c r="C2015" i="1"/>
  <c r="M2015" i="1"/>
  <c r="Q2016" i="1"/>
  <c r="C2031" i="1"/>
  <c r="M2031" i="1"/>
  <c r="P2031" i="1" s="1"/>
  <c r="R2031" i="1" s="1"/>
  <c r="Q2032" i="1"/>
  <c r="C2047" i="1"/>
  <c r="M2047" i="1"/>
  <c r="P2047" i="1" s="1"/>
  <c r="R2047" i="1" s="1"/>
  <c r="Q2048" i="1"/>
  <c r="P2058" i="1"/>
  <c r="R2058" i="1" s="1"/>
  <c r="C2059" i="1"/>
  <c r="M2059" i="1"/>
  <c r="P2059" i="1" s="1"/>
  <c r="R2059" i="1" s="1"/>
  <c r="C2063" i="1"/>
  <c r="M2063" i="1"/>
  <c r="P2063" i="1" s="1"/>
  <c r="N2089" i="1"/>
  <c r="B2089" i="1"/>
  <c r="M2092" i="1"/>
  <c r="P2092" i="1" s="1"/>
  <c r="R2092" i="1" s="1"/>
  <c r="C2092" i="1"/>
  <c r="M2096" i="1"/>
  <c r="C2096" i="1"/>
  <c r="N2096" i="1"/>
  <c r="B2096" i="1"/>
  <c r="Q2099" i="1"/>
  <c r="B2099" i="1"/>
  <c r="M2099" i="1"/>
  <c r="P2099" i="1" s="1"/>
  <c r="R2099" i="1" s="1"/>
  <c r="C2099" i="1"/>
  <c r="N2099" i="1"/>
  <c r="C2105" i="1"/>
  <c r="M2105" i="1"/>
  <c r="P2105" i="1" s="1"/>
  <c r="R2105" i="1" s="1"/>
  <c r="Q2107" i="1"/>
  <c r="B2107" i="1"/>
  <c r="B2108" i="1"/>
  <c r="N2108" i="1"/>
  <c r="Q2111" i="1"/>
  <c r="B2111" i="1"/>
  <c r="N2111" i="1"/>
  <c r="M2111" i="1"/>
  <c r="P2111" i="1" s="1"/>
  <c r="R2111" i="1" s="1"/>
  <c r="C2111" i="1"/>
  <c r="P2123" i="1"/>
  <c r="R2149" i="1"/>
  <c r="P2161" i="1"/>
  <c r="R2161" i="1" s="1"/>
  <c r="Q1861" i="1"/>
  <c r="P1862" i="1"/>
  <c r="R1862" i="1" s="1"/>
  <c r="Q1863" i="1"/>
  <c r="R1863" i="1" s="1"/>
  <c r="B1863" i="1"/>
  <c r="C1869" i="1"/>
  <c r="M1869" i="1"/>
  <c r="P1869" i="1" s="1"/>
  <c r="R1869" i="1" s="1"/>
  <c r="N1871" i="1"/>
  <c r="P1871" i="1" s="1"/>
  <c r="R1871" i="1" s="1"/>
  <c r="B1872" i="1"/>
  <c r="N1872" i="1"/>
  <c r="B1873" i="1"/>
  <c r="C1875" i="1"/>
  <c r="M1875" i="1"/>
  <c r="M1876" i="1"/>
  <c r="P1876" i="1" s="1"/>
  <c r="R1876" i="1" s="1"/>
  <c r="C1876" i="1"/>
  <c r="Q1877" i="1"/>
  <c r="R1877" i="1" s="1"/>
  <c r="P1878" i="1"/>
  <c r="R1878" i="1" s="1"/>
  <c r="Q1879" i="1"/>
  <c r="R1879" i="1" s="1"/>
  <c r="B1879" i="1"/>
  <c r="C1885" i="1"/>
  <c r="M1885" i="1"/>
  <c r="P1885" i="1" s="1"/>
  <c r="N1887" i="1"/>
  <c r="B1888" i="1"/>
  <c r="N1888" i="1"/>
  <c r="B1889" i="1"/>
  <c r="C1891" i="1"/>
  <c r="M1891" i="1"/>
  <c r="P1891" i="1" s="1"/>
  <c r="R1891" i="1" s="1"/>
  <c r="M1892" i="1"/>
  <c r="P1892" i="1" s="1"/>
  <c r="R1892" i="1" s="1"/>
  <c r="C1892" i="1"/>
  <c r="Q1893" i="1"/>
  <c r="P1894" i="1"/>
  <c r="R1894" i="1" s="1"/>
  <c r="Q1895" i="1"/>
  <c r="R1895" i="1" s="1"/>
  <c r="B1895" i="1"/>
  <c r="C1901" i="1"/>
  <c r="M1901" i="1"/>
  <c r="P1901" i="1" s="1"/>
  <c r="R1901" i="1" s="1"/>
  <c r="N1903" i="1"/>
  <c r="P1903" i="1" s="1"/>
  <c r="R1903" i="1" s="1"/>
  <c r="B1904" i="1"/>
  <c r="N1904" i="1"/>
  <c r="B1905" i="1"/>
  <c r="C1907" i="1"/>
  <c r="M1907" i="1"/>
  <c r="M1908" i="1"/>
  <c r="P1908" i="1" s="1"/>
  <c r="R1908" i="1" s="1"/>
  <c r="C1908" i="1"/>
  <c r="Q1909" i="1"/>
  <c r="R1909" i="1" s="1"/>
  <c r="P1910" i="1"/>
  <c r="R1910" i="1" s="1"/>
  <c r="Q1911" i="1"/>
  <c r="R1911" i="1" s="1"/>
  <c r="B1911" i="1"/>
  <c r="C1917" i="1"/>
  <c r="M1917" i="1"/>
  <c r="P1917" i="1" s="1"/>
  <c r="N1919" i="1"/>
  <c r="B1920" i="1"/>
  <c r="N1920" i="1"/>
  <c r="B1921" i="1"/>
  <c r="C1923" i="1"/>
  <c r="M1923" i="1"/>
  <c r="P1923" i="1" s="1"/>
  <c r="R1923" i="1" s="1"/>
  <c r="M1924" i="1"/>
  <c r="P1924" i="1" s="1"/>
  <c r="R1924" i="1" s="1"/>
  <c r="C1924" i="1"/>
  <c r="Q1925" i="1"/>
  <c r="P1926" i="1"/>
  <c r="R1926" i="1" s="1"/>
  <c r="Q1927" i="1"/>
  <c r="R1927" i="1" s="1"/>
  <c r="B1927" i="1"/>
  <c r="C1933" i="1"/>
  <c r="M1933" i="1"/>
  <c r="P1933" i="1" s="1"/>
  <c r="R1933" i="1" s="1"/>
  <c r="N1935" i="1"/>
  <c r="P1935" i="1" s="1"/>
  <c r="R1935" i="1" s="1"/>
  <c r="B1936" i="1"/>
  <c r="N1936" i="1"/>
  <c r="B1937" i="1"/>
  <c r="C1939" i="1"/>
  <c r="M1939" i="1"/>
  <c r="M1940" i="1"/>
  <c r="P1940" i="1" s="1"/>
  <c r="R1940" i="1" s="1"/>
  <c r="C1940" i="1"/>
  <c r="Q1941" i="1"/>
  <c r="R1941" i="1" s="1"/>
  <c r="P1942" i="1"/>
  <c r="R1942" i="1" s="1"/>
  <c r="Q1943" i="1"/>
  <c r="R1943" i="1" s="1"/>
  <c r="B1943" i="1"/>
  <c r="C1949" i="1"/>
  <c r="M1949" i="1"/>
  <c r="P1949" i="1" s="1"/>
  <c r="N1951" i="1"/>
  <c r="B1952" i="1"/>
  <c r="N1952" i="1"/>
  <c r="B1953" i="1"/>
  <c r="C1955" i="1"/>
  <c r="M1955" i="1"/>
  <c r="P1955" i="1" s="1"/>
  <c r="R1955" i="1" s="1"/>
  <c r="M1956" i="1"/>
  <c r="P1956" i="1" s="1"/>
  <c r="R1956" i="1" s="1"/>
  <c r="C1956" i="1"/>
  <c r="Q1957" i="1"/>
  <c r="M1960" i="1"/>
  <c r="P1960" i="1" s="1"/>
  <c r="R1960" i="1" s="1"/>
  <c r="C1960" i="1"/>
  <c r="Q1960" i="1"/>
  <c r="B1961" i="1"/>
  <c r="N1965" i="1"/>
  <c r="M1965" i="1"/>
  <c r="P1965" i="1" s="1"/>
  <c r="R1965" i="1" s="1"/>
  <c r="C1965" i="1"/>
  <c r="N1969" i="1"/>
  <c r="P1969" i="1" s="1"/>
  <c r="R1969" i="1" s="1"/>
  <c r="B1969" i="1"/>
  <c r="M1976" i="1"/>
  <c r="P1976" i="1" s="1"/>
  <c r="R1976" i="1" s="1"/>
  <c r="C1976" i="1"/>
  <c r="Q1976" i="1"/>
  <c r="B1977" i="1"/>
  <c r="N1981" i="1"/>
  <c r="M1981" i="1"/>
  <c r="C1981" i="1"/>
  <c r="N1985" i="1"/>
  <c r="P1985" i="1" s="1"/>
  <c r="R1985" i="1" s="1"/>
  <c r="B1985" i="1"/>
  <c r="M1992" i="1"/>
  <c r="P1992" i="1" s="1"/>
  <c r="C1992" i="1"/>
  <c r="Q1992" i="1"/>
  <c r="B1993" i="1"/>
  <c r="N1997" i="1"/>
  <c r="M1997" i="1"/>
  <c r="C1997" i="1"/>
  <c r="N2001" i="1"/>
  <c r="P2001" i="1" s="1"/>
  <c r="R2001" i="1" s="1"/>
  <c r="B2001" i="1"/>
  <c r="M2008" i="1"/>
  <c r="P2008" i="1" s="1"/>
  <c r="C2008" i="1"/>
  <c r="Q2008" i="1"/>
  <c r="B2009" i="1"/>
  <c r="N2013" i="1"/>
  <c r="M2013" i="1"/>
  <c r="P2013" i="1" s="1"/>
  <c r="R2013" i="1" s="1"/>
  <c r="C2013" i="1"/>
  <c r="N2017" i="1"/>
  <c r="P2017" i="1" s="1"/>
  <c r="R2017" i="1" s="1"/>
  <c r="B2017" i="1"/>
  <c r="M2024" i="1"/>
  <c r="C2024" i="1"/>
  <c r="Q2024" i="1"/>
  <c r="B2025" i="1"/>
  <c r="N2029" i="1"/>
  <c r="M2029" i="1"/>
  <c r="P2029" i="1" s="1"/>
  <c r="R2029" i="1" s="1"/>
  <c r="C2029" i="1"/>
  <c r="N2033" i="1"/>
  <c r="B2033" i="1"/>
  <c r="M2040" i="1"/>
  <c r="P2040" i="1" s="1"/>
  <c r="R2040" i="1" s="1"/>
  <c r="C2040" i="1"/>
  <c r="Q2040" i="1"/>
  <c r="B2041" i="1"/>
  <c r="N2045" i="1"/>
  <c r="M2045" i="1"/>
  <c r="C2045" i="1"/>
  <c r="N2049" i="1"/>
  <c r="B2049" i="1"/>
  <c r="N2059" i="1"/>
  <c r="N2073" i="1"/>
  <c r="B2073" i="1"/>
  <c r="M2076" i="1"/>
  <c r="P2076" i="1" s="1"/>
  <c r="R2076" i="1" s="1"/>
  <c r="C2076" i="1"/>
  <c r="M2080" i="1"/>
  <c r="C2080" i="1"/>
  <c r="N2080" i="1"/>
  <c r="B2080" i="1"/>
  <c r="Q2083" i="1"/>
  <c r="B2083" i="1"/>
  <c r="M2083" i="1"/>
  <c r="P2083" i="1" s="1"/>
  <c r="R2083" i="1" s="1"/>
  <c r="C2083" i="1"/>
  <c r="N2083" i="1"/>
  <c r="P2089" i="1"/>
  <c r="R2089" i="1" s="1"/>
  <c r="Q2091" i="1"/>
  <c r="B2091" i="1"/>
  <c r="Q2095" i="1"/>
  <c r="B2095" i="1"/>
  <c r="N2095" i="1"/>
  <c r="Q2105" i="1"/>
  <c r="Q2108" i="1"/>
  <c r="M2112" i="1"/>
  <c r="P2112" i="1" s="1"/>
  <c r="C2112" i="1"/>
  <c r="N2112" i="1"/>
  <c r="B2112" i="1"/>
  <c r="Q2112" i="1"/>
  <c r="M1672" i="1"/>
  <c r="P1672" i="1" s="1"/>
  <c r="R1672" i="1" s="1"/>
  <c r="C1672" i="1"/>
  <c r="Q1673" i="1"/>
  <c r="P1674" i="1"/>
  <c r="R1674" i="1" s="1"/>
  <c r="Q1675" i="1"/>
  <c r="B1675" i="1"/>
  <c r="M1688" i="1"/>
  <c r="P1688" i="1" s="1"/>
  <c r="R1688" i="1" s="1"/>
  <c r="C1688" i="1"/>
  <c r="Q1689" i="1"/>
  <c r="P1690" i="1"/>
  <c r="R1690" i="1" s="1"/>
  <c r="Q1691" i="1"/>
  <c r="R1691" i="1" s="1"/>
  <c r="B1691" i="1"/>
  <c r="M1704" i="1"/>
  <c r="P1704" i="1" s="1"/>
  <c r="R1704" i="1" s="1"/>
  <c r="C1704" i="1"/>
  <c r="Q1705" i="1"/>
  <c r="R1705" i="1" s="1"/>
  <c r="P1706" i="1"/>
  <c r="R1706" i="1" s="1"/>
  <c r="Q1707" i="1"/>
  <c r="R1707" i="1" s="1"/>
  <c r="B1707" i="1"/>
  <c r="M1720" i="1"/>
  <c r="P1720" i="1" s="1"/>
  <c r="R1720" i="1" s="1"/>
  <c r="C1720" i="1"/>
  <c r="Q1721" i="1"/>
  <c r="R1721" i="1" s="1"/>
  <c r="P1722" i="1"/>
  <c r="R1722" i="1" s="1"/>
  <c r="Q1723" i="1"/>
  <c r="R1723" i="1" s="1"/>
  <c r="B1723" i="1"/>
  <c r="M1736" i="1"/>
  <c r="P1736" i="1" s="1"/>
  <c r="R1736" i="1" s="1"/>
  <c r="C1736" i="1"/>
  <c r="Q1737" i="1"/>
  <c r="P1738" i="1"/>
  <c r="R1738" i="1" s="1"/>
  <c r="Q1739" i="1"/>
  <c r="B1739" i="1"/>
  <c r="M1752" i="1"/>
  <c r="P1752" i="1" s="1"/>
  <c r="R1752" i="1" s="1"/>
  <c r="C1752" i="1"/>
  <c r="Q1753" i="1"/>
  <c r="P1754" i="1"/>
  <c r="R1754" i="1" s="1"/>
  <c r="Q1755" i="1"/>
  <c r="R1755" i="1" s="1"/>
  <c r="B1755" i="1"/>
  <c r="M1768" i="1"/>
  <c r="P1768" i="1" s="1"/>
  <c r="R1768" i="1" s="1"/>
  <c r="C1768" i="1"/>
  <c r="Q1769" i="1"/>
  <c r="R1769" i="1" s="1"/>
  <c r="P1770" i="1"/>
  <c r="R1770" i="1" s="1"/>
  <c r="Q1771" i="1"/>
  <c r="R1771" i="1" s="1"/>
  <c r="B1771" i="1"/>
  <c r="M1784" i="1"/>
  <c r="P1784" i="1" s="1"/>
  <c r="R1784" i="1" s="1"/>
  <c r="C1784" i="1"/>
  <c r="Q1785" i="1"/>
  <c r="R1785" i="1" s="1"/>
  <c r="P1786" i="1"/>
  <c r="R1786" i="1" s="1"/>
  <c r="Q1787" i="1"/>
  <c r="R1787" i="1" s="1"/>
  <c r="B1787" i="1"/>
  <c r="C1793" i="1"/>
  <c r="M1793" i="1"/>
  <c r="P1793" i="1" s="1"/>
  <c r="R1793" i="1" s="1"/>
  <c r="N1795" i="1"/>
  <c r="P1795" i="1" s="1"/>
  <c r="R1795" i="1" s="1"/>
  <c r="M1800" i="1"/>
  <c r="P1800" i="1" s="1"/>
  <c r="R1800" i="1" s="1"/>
  <c r="C1800" i="1"/>
  <c r="Q1801" i="1"/>
  <c r="R1801" i="1" s="1"/>
  <c r="P1802" i="1"/>
  <c r="R1802" i="1" s="1"/>
  <c r="Q1803" i="1"/>
  <c r="B1803" i="1"/>
  <c r="Q1804" i="1"/>
  <c r="C1809" i="1"/>
  <c r="M1809" i="1"/>
  <c r="P1809" i="1" s="1"/>
  <c r="N1811" i="1"/>
  <c r="P1811" i="1" s="1"/>
  <c r="R1811" i="1" s="1"/>
  <c r="M1816" i="1"/>
  <c r="P1816" i="1" s="1"/>
  <c r="R1816" i="1" s="1"/>
  <c r="C1816" i="1"/>
  <c r="Q1817" i="1"/>
  <c r="R1817" i="1" s="1"/>
  <c r="P1818" i="1"/>
  <c r="R1818" i="1" s="1"/>
  <c r="Q1819" i="1"/>
  <c r="R1819" i="1" s="1"/>
  <c r="B1819" i="1"/>
  <c r="Q1820" i="1"/>
  <c r="C1825" i="1"/>
  <c r="M1825" i="1"/>
  <c r="P1825" i="1" s="1"/>
  <c r="R1825" i="1" s="1"/>
  <c r="N1827" i="1"/>
  <c r="P1827" i="1" s="1"/>
  <c r="R1827" i="1" s="1"/>
  <c r="M1832" i="1"/>
  <c r="P1832" i="1" s="1"/>
  <c r="R1832" i="1" s="1"/>
  <c r="C1832" i="1"/>
  <c r="Q1833" i="1"/>
  <c r="R1833" i="1" s="1"/>
  <c r="P1834" i="1"/>
  <c r="R1834" i="1" s="1"/>
  <c r="Q1835" i="1"/>
  <c r="B1835" i="1"/>
  <c r="Q1836" i="1"/>
  <c r="C1841" i="1"/>
  <c r="M1841" i="1"/>
  <c r="P1841" i="1" s="1"/>
  <c r="R1841" i="1" s="1"/>
  <c r="N1843" i="1"/>
  <c r="P1843" i="1" s="1"/>
  <c r="R1843" i="1" s="1"/>
  <c r="M1848" i="1"/>
  <c r="P1848" i="1" s="1"/>
  <c r="R1848" i="1" s="1"/>
  <c r="C1848" i="1"/>
  <c r="Q1849" i="1"/>
  <c r="P1850" i="1"/>
  <c r="R1850" i="1" s="1"/>
  <c r="Q1851" i="1"/>
  <c r="R1851" i="1" s="1"/>
  <c r="B1851" i="1"/>
  <c r="Q1852" i="1"/>
  <c r="C1857" i="1"/>
  <c r="M1857" i="1"/>
  <c r="P1857" i="1" s="1"/>
  <c r="R1857" i="1" s="1"/>
  <c r="N1859" i="1"/>
  <c r="M1864" i="1"/>
  <c r="P1864" i="1" s="1"/>
  <c r="R1864" i="1" s="1"/>
  <c r="C1864" i="1"/>
  <c r="Q1865" i="1"/>
  <c r="R1865" i="1" s="1"/>
  <c r="P1866" i="1"/>
  <c r="R1866" i="1" s="1"/>
  <c r="Q1867" i="1"/>
  <c r="R1867" i="1" s="1"/>
  <c r="B1867" i="1"/>
  <c r="Q1868" i="1"/>
  <c r="C1873" i="1"/>
  <c r="M1873" i="1"/>
  <c r="P1873" i="1" s="1"/>
  <c r="N1875" i="1"/>
  <c r="M1880" i="1"/>
  <c r="P1880" i="1" s="1"/>
  <c r="R1880" i="1" s="1"/>
  <c r="C1880" i="1"/>
  <c r="Q1881" i="1"/>
  <c r="R1881" i="1" s="1"/>
  <c r="P1882" i="1"/>
  <c r="R1882" i="1" s="1"/>
  <c r="Q1883" i="1"/>
  <c r="R1883" i="1" s="1"/>
  <c r="B1883" i="1"/>
  <c r="Q1884" i="1"/>
  <c r="C1889" i="1"/>
  <c r="M1889" i="1"/>
  <c r="P1889" i="1" s="1"/>
  <c r="R1889" i="1" s="1"/>
  <c r="N1891" i="1"/>
  <c r="M1896" i="1"/>
  <c r="P1896" i="1" s="1"/>
  <c r="R1896" i="1" s="1"/>
  <c r="C1896" i="1"/>
  <c r="Q1897" i="1"/>
  <c r="R1897" i="1" s="1"/>
  <c r="P1898" i="1"/>
  <c r="R1898" i="1" s="1"/>
  <c r="Q1899" i="1"/>
  <c r="R1899" i="1" s="1"/>
  <c r="B1899" i="1"/>
  <c r="Q1900" i="1"/>
  <c r="C1905" i="1"/>
  <c r="M1905" i="1"/>
  <c r="P1905" i="1" s="1"/>
  <c r="N1907" i="1"/>
  <c r="M1912" i="1"/>
  <c r="P1912" i="1" s="1"/>
  <c r="R1912" i="1" s="1"/>
  <c r="C1912" i="1"/>
  <c r="Q1913" i="1"/>
  <c r="P1914" i="1"/>
  <c r="R1914" i="1" s="1"/>
  <c r="Q1915" i="1"/>
  <c r="R1915" i="1" s="1"/>
  <c r="B1915" i="1"/>
  <c r="Q1916" i="1"/>
  <c r="C1921" i="1"/>
  <c r="M1921" i="1"/>
  <c r="P1921" i="1" s="1"/>
  <c r="R1921" i="1" s="1"/>
  <c r="N1923" i="1"/>
  <c r="M1928" i="1"/>
  <c r="P1928" i="1" s="1"/>
  <c r="R1928" i="1" s="1"/>
  <c r="C1928" i="1"/>
  <c r="Q1929" i="1"/>
  <c r="R1929" i="1" s="1"/>
  <c r="P1930" i="1"/>
  <c r="R1930" i="1" s="1"/>
  <c r="Q1931" i="1"/>
  <c r="R1931" i="1" s="1"/>
  <c r="B1931" i="1"/>
  <c r="Q1932" i="1"/>
  <c r="C1937" i="1"/>
  <c r="M1937" i="1"/>
  <c r="P1937" i="1" s="1"/>
  <c r="N1939" i="1"/>
  <c r="M1944" i="1"/>
  <c r="P1944" i="1" s="1"/>
  <c r="R1944" i="1" s="1"/>
  <c r="C1944" i="1"/>
  <c r="Q1945" i="1"/>
  <c r="R1945" i="1" s="1"/>
  <c r="P1946" i="1"/>
  <c r="R1946" i="1" s="1"/>
  <c r="Q1947" i="1"/>
  <c r="R1947" i="1" s="1"/>
  <c r="B1947" i="1"/>
  <c r="Q1948" i="1"/>
  <c r="C1953" i="1"/>
  <c r="M1953" i="1"/>
  <c r="P1953" i="1" s="1"/>
  <c r="R1953" i="1" s="1"/>
  <c r="N1955" i="1"/>
  <c r="C1961" i="1"/>
  <c r="M1961" i="1"/>
  <c r="P1961" i="1" s="1"/>
  <c r="Q1963" i="1"/>
  <c r="B1963" i="1"/>
  <c r="M1964" i="1"/>
  <c r="P1964" i="1" s="1"/>
  <c r="R1964" i="1" s="1"/>
  <c r="C1964" i="1"/>
  <c r="C1977" i="1"/>
  <c r="M1977" i="1"/>
  <c r="P1977" i="1" s="1"/>
  <c r="Q1979" i="1"/>
  <c r="B1979" i="1"/>
  <c r="M1980" i="1"/>
  <c r="P1980" i="1" s="1"/>
  <c r="R1980" i="1" s="1"/>
  <c r="C1980" i="1"/>
  <c r="C1993" i="1"/>
  <c r="M1993" i="1"/>
  <c r="P1993" i="1" s="1"/>
  <c r="Q1995" i="1"/>
  <c r="R1995" i="1" s="1"/>
  <c r="B1995" i="1"/>
  <c r="M1996" i="1"/>
  <c r="P1996" i="1" s="1"/>
  <c r="R1996" i="1" s="1"/>
  <c r="C1996" i="1"/>
  <c r="C2009" i="1"/>
  <c r="M2009" i="1"/>
  <c r="P2009" i="1" s="1"/>
  <c r="Q2011" i="1"/>
  <c r="B2011" i="1"/>
  <c r="M2012" i="1"/>
  <c r="P2012" i="1" s="1"/>
  <c r="R2012" i="1" s="1"/>
  <c r="C2012" i="1"/>
  <c r="B2024" i="1"/>
  <c r="N2024" i="1"/>
  <c r="C2025" i="1"/>
  <c r="M2025" i="1"/>
  <c r="P2025" i="1" s="1"/>
  <c r="R2025" i="1" s="1"/>
  <c r="Q2027" i="1"/>
  <c r="B2027" i="1"/>
  <c r="M2028" i="1"/>
  <c r="P2028" i="1" s="1"/>
  <c r="R2028" i="1" s="1"/>
  <c r="C2028" i="1"/>
  <c r="B2029" i="1"/>
  <c r="C2033" i="1"/>
  <c r="M2033" i="1"/>
  <c r="P2033" i="1" s="1"/>
  <c r="R2033" i="1" s="1"/>
  <c r="B2040" i="1"/>
  <c r="N2040" i="1"/>
  <c r="C2041" i="1"/>
  <c r="M2041" i="1"/>
  <c r="P2041" i="1" s="1"/>
  <c r="R2041" i="1" s="1"/>
  <c r="Q2043" i="1"/>
  <c r="R2043" i="1" s="1"/>
  <c r="B2043" i="1"/>
  <c r="M2044" i="1"/>
  <c r="P2044" i="1" s="1"/>
  <c r="R2044" i="1" s="1"/>
  <c r="C2044" i="1"/>
  <c r="B2045" i="1"/>
  <c r="C2049" i="1"/>
  <c r="M2049" i="1"/>
  <c r="P2049" i="1" s="1"/>
  <c r="R2049" i="1" s="1"/>
  <c r="N2057" i="1"/>
  <c r="P2057" i="1" s="1"/>
  <c r="R2057" i="1" s="1"/>
  <c r="B2057" i="1"/>
  <c r="M2060" i="1"/>
  <c r="P2060" i="1" s="1"/>
  <c r="R2060" i="1" s="1"/>
  <c r="C2060" i="1"/>
  <c r="M2064" i="1"/>
  <c r="P2064" i="1" s="1"/>
  <c r="R2064" i="1" s="1"/>
  <c r="C2064" i="1"/>
  <c r="N2064" i="1"/>
  <c r="B2064" i="1"/>
  <c r="Q2067" i="1"/>
  <c r="B2067" i="1"/>
  <c r="M2067" i="1"/>
  <c r="C2067" i="1"/>
  <c r="N2067" i="1"/>
  <c r="C2073" i="1"/>
  <c r="M2073" i="1"/>
  <c r="P2073" i="1" s="1"/>
  <c r="R2073" i="1" s="1"/>
  <c r="Q2075" i="1"/>
  <c r="B2075" i="1"/>
  <c r="B2076" i="1"/>
  <c r="N2076" i="1"/>
  <c r="P2078" i="1"/>
  <c r="R2078" i="1" s="1"/>
  <c r="Q2079" i="1"/>
  <c r="B2079" i="1"/>
  <c r="N2079" i="1"/>
  <c r="Q2080" i="1"/>
  <c r="P2090" i="1"/>
  <c r="R2090" i="1" s="1"/>
  <c r="C2091" i="1"/>
  <c r="M2091" i="1"/>
  <c r="P2091" i="1" s="1"/>
  <c r="C2095" i="1"/>
  <c r="M2095" i="1"/>
  <c r="P2095" i="1" s="1"/>
  <c r="R2095" i="1" s="1"/>
  <c r="N2107" i="1"/>
  <c r="P2107" i="1" s="1"/>
  <c r="R2107" i="1" s="1"/>
  <c r="Q2127" i="1"/>
  <c r="B2127" i="1"/>
  <c r="N2127" i="1"/>
  <c r="M2128" i="1"/>
  <c r="C2128" i="1"/>
  <c r="N2128" i="1"/>
  <c r="B2128" i="1"/>
  <c r="Q2131" i="1"/>
  <c r="B2131" i="1"/>
  <c r="M2131" i="1"/>
  <c r="P2131" i="1" s="1"/>
  <c r="R2131" i="1" s="1"/>
  <c r="C2131" i="1"/>
  <c r="N2131" i="1"/>
  <c r="P2139" i="1"/>
  <c r="R2139" i="1" s="1"/>
  <c r="Q2143" i="1"/>
  <c r="B2143" i="1"/>
  <c r="N2143" i="1"/>
  <c r="M2144" i="1"/>
  <c r="P2144" i="1" s="1"/>
  <c r="R2144" i="1" s="1"/>
  <c r="C2144" i="1"/>
  <c r="N2144" i="1"/>
  <c r="B2144" i="1"/>
  <c r="Q2147" i="1"/>
  <c r="B2147" i="1"/>
  <c r="M2147" i="1"/>
  <c r="C2147" i="1"/>
  <c r="N2147" i="1"/>
  <c r="C2155" i="1"/>
  <c r="M2155" i="1"/>
  <c r="P2155" i="1" s="1"/>
  <c r="B2156" i="1"/>
  <c r="N2156" i="1"/>
  <c r="Q2159" i="1"/>
  <c r="B2159" i="1"/>
  <c r="N2159" i="1"/>
  <c r="M2160" i="1"/>
  <c r="P2160" i="1" s="1"/>
  <c r="R2160" i="1" s="1"/>
  <c r="C2160" i="1"/>
  <c r="N2160" i="1"/>
  <c r="B2160" i="1"/>
  <c r="Q2163" i="1"/>
  <c r="B2163" i="1"/>
  <c r="M2163" i="1"/>
  <c r="C2163" i="1"/>
  <c r="N2163" i="1"/>
  <c r="C2171" i="1"/>
  <c r="M2171" i="1"/>
  <c r="P2171" i="1" s="1"/>
  <c r="B2172" i="1"/>
  <c r="N2172" i="1"/>
  <c r="Q2175" i="1"/>
  <c r="B2175" i="1"/>
  <c r="N2175" i="1"/>
  <c r="M2176" i="1"/>
  <c r="P2176" i="1" s="1"/>
  <c r="C2176" i="1"/>
  <c r="N2176" i="1"/>
  <c r="B2176" i="1"/>
  <c r="Q2179" i="1"/>
  <c r="B2179" i="1"/>
  <c r="M2179" i="1"/>
  <c r="C2179" i="1"/>
  <c r="N2179" i="1"/>
  <c r="M2188" i="1"/>
  <c r="P2188" i="1" s="1"/>
  <c r="R2188" i="1" s="1"/>
  <c r="C2188" i="1"/>
  <c r="Q2188" i="1"/>
  <c r="P2206" i="1"/>
  <c r="R2206" i="1" s="1"/>
  <c r="M2220" i="1"/>
  <c r="C2220" i="1"/>
  <c r="N2220" i="1"/>
  <c r="B2220" i="1"/>
  <c r="Q2220" i="1"/>
  <c r="C2127" i="1"/>
  <c r="M2127" i="1"/>
  <c r="Q2128" i="1"/>
  <c r="C2143" i="1"/>
  <c r="M2143" i="1"/>
  <c r="P2143" i="1" s="1"/>
  <c r="Q2144" i="1"/>
  <c r="C2159" i="1"/>
  <c r="M2159" i="1"/>
  <c r="P2159" i="1" s="1"/>
  <c r="R2159" i="1" s="1"/>
  <c r="Q2160" i="1"/>
  <c r="C2175" i="1"/>
  <c r="M2175" i="1"/>
  <c r="P2175" i="1" s="1"/>
  <c r="Q2176" i="1"/>
  <c r="B2188" i="1"/>
  <c r="N2188" i="1"/>
  <c r="M2192" i="1"/>
  <c r="P2192" i="1" s="1"/>
  <c r="C2192" i="1"/>
  <c r="N2192" i="1"/>
  <c r="B2192" i="1"/>
  <c r="Q2192" i="1"/>
  <c r="M2204" i="1"/>
  <c r="C2204" i="1"/>
  <c r="Q2204" i="1"/>
  <c r="P1958" i="1"/>
  <c r="R1958" i="1" s="1"/>
  <c r="Q1959" i="1"/>
  <c r="B1959" i="1"/>
  <c r="M1972" i="1"/>
  <c r="P1972" i="1" s="1"/>
  <c r="R1972" i="1" s="1"/>
  <c r="C1972" i="1"/>
  <c r="Q1973" i="1"/>
  <c r="R1973" i="1" s="1"/>
  <c r="P1974" i="1"/>
  <c r="R1974" i="1" s="1"/>
  <c r="Q1975" i="1"/>
  <c r="R1975" i="1" s="1"/>
  <c r="B1975" i="1"/>
  <c r="M1988" i="1"/>
  <c r="P1988" i="1" s="1"/>
  <c r="R1988" i="1" s="1"/>
  <c r="C1988" i="1"/>
  <c r="Q1989" i="1"/>
  <c r="R1989" i="1" s="1"/>
  <c r="P1990" i="1"/>
  <c r="R1990" i="1" s="1"/>
  <c r="Q1991" i="1"/>
  <c r="B1991" i="1"/>
  <c r="M2004" i="1"/>
  <c r="P2004" i="1" s="1"/>
  <c r="R2004" i="1" s="1"/>
  <c r="C2004" i="1"/>
  <c r="Q2005" i="1"/>
  <c r="P2006" i="1"/>
  <c r="R2006" i="1" s="1"/>
  <c r="Q2007" i="1"/>
  <c r="R2007" i="1" s="1"/>
  <c r="B2007" i="1"/>
  <c r="M2020" i="1"/>
  <c r="P2020" i="1" s="1"/>
  <c r="R2020" i="1" s="1"/>
  <c r="C2020" i="1"/>
  <c r="Q2021" i="1"/>
  <c r="R2021" i="1" s="1"/>
  <c r="P2022" i="1"/>
  <c r="R2022" i="1" s="1"/>
  <c r="Q2023" i="1"/>
  <c r="B2023" i="1"/>
  <c r="M2036" i="1"/>
  <c r="P2036" i="1" s="1"/>
  <c r="R2036" i="1" s="1"/>
  <c r="C2036" i="1"/>
  <c r="Q2037" i="1"/>
  <c r="P2038" i="1"/>
  <c r="R2038" i="1" s="1"/>
  <c r="Q2039" i="1"/>
  <c r="R2039" i="1" s="1"/>
  <c r="B2039" i="1"/>
  <c r="M2056" i="1"/>
  <c r="P2056" i="1" s="1"/>
  <c r="C2056" i="1"/>
  <c r="Q2056" i="1"/>
  <c r="N2061" i="1"/>
  <c r="M2061" i="1"/>
  <c r="C2061" i="1"/>
  <c r="N2065" i="1"/>
  <c r="P2065" i="1" s="1"/>
  <c r="R2065" i="1" s="1"/>
  <c r="B2065" i="1"/>
  <c r="M2072" i="1"/>
  <c r="P2072" i="1" s="1"/>
  <c r="C2072" i="1"/>
  <c r="Q2072" i="1"/>
  <c r="N2077" i="1"/>
  <c r="M2077" i="1"/>
  <c r="C2077" i="1"/>
  <c r="N2081" i="1"/>
  <c r="P2081" i="1" s="1"/>
  <c r="R2081" i="1" s="1"/>
  <c r="B2081" i="1"/>
  <c r="M2088" i="1"/>
  <c r="P2088" i="1" s="1"/>
  <c r="C2088" i="1"/>
  <c r="Q2088" i="1"/>
  <c r="N2093" i="1"/>
  <c r="M2093" i="1"/>
  <c r="C2093" i="1"/>
  <c r="N2097" i="1"/>
  <c r="P2097" i="1" s="1"/>
  <c r="R2097" i="1" s="1"/>
  <c r="B2097" i="1"/>
  <c r="M2104" i="1"/>
  <c r="P2104" i="1" s="1"/>
  <c r="C2104" i="1"/>
  <c r="Q2104" i="1"/>
  <c r="N2109" i="1"/>
  <c r="M2109" i="1"/>
  <c r="C2109" i="1"/>
  <c r="N2113" i="1"/>
  <c r="P2113" i="1" s="1"/>
  <c r="R2113" i="1" s="1"/>
  <c r="B2113" i="1"/>
  <c r="M2120" i="1"/>
  <c r="P2120" i="1" s="1"/>
  <c r="C2120" i="1"/>
  <c r="Q2120" i="1"/>
  <c r="B2121" i="1"/>
  <c r="N2125" i="1"/>
  <c r="M2125" i="1"/>
  <c r="P2125" i="1" s="1"/>
  <c r="R2125" i="1" s="1"/>
  <c r="C2125" i="1"/>
  <c r="N2129" i="1"/>
  <c r="P2129" i="1" s="1"/>
  <c r="R2129" i="1" s="1"/>
  <c r="B2129" i="1"/>
  <c r="M2136" i="1"/>
  <c r="P2136" i="1" s="1"/>
  <c r="R2136" i="1" s="1"/>
  <c r="C2136" i="1"/>
  <c r="Q2136" i="1"/>
  <c r="B2137" i="1"/>
  <c r="N2141" i="1"/>
  <c r="M2141" i="1"/>
  <c r="P2141" i="1" s="1"/>
  <c r="R2141" i="1" s="1"/>
  <c r="C2141" i="1"/>
  <c r="N2145" i="1"/>
  <c r="P2145" i="1" s="1"/>
  <c r="R2145" i="1" s="1"/>
  <c r="B2145" i="1"/>
  <c r="M2152" i="1"/>
  <c r="P2152" i="1" s="1"/>
  <c r="R2152" i="1" s="1"/>
  <c r="C2152" i="1"/>
  <c r="Q2152" i="1"/>
  <c r="B2153" i="1"/>
  <c r="N2157" i="1"/>
  <c r="M2157" i="1"/>
  <c r="C2157" i="1"/>
  <c r="N2161" i="1"/>
  <c r="B2161" i="1"/>
  <c r="M2168" i="1"/>
  <c r="P2168" i="1" s="1"/>
  <c r="C2168" i="1"/>
  <c r="Q2168" i="1"/>
  <c r="B2169" i="1"/>
  <c r="N2173" i="1"/>
  <c r="M2173" i="1"/>
  <c r="C2173" i="1"/>
  <c r="N2177" i="1"/>
  <c r="P2177" i="1" s="1"/>
  <c r="R2177" i="1" s="1"/>
  <c r="B2177" i="1"/>
  <c r="P2187" i="1"/>
  <c r="N2189" i="1"/>
  <c r="M2189" i="1"/>
  <c r="P2189" i="1" s="1"/>
  <c r="R2189" i="1" s="1"/>
  <c r="C2189" i="1"/>
  <c r="Q2191" i="1"/>
  <c r="B2191" i="1"/>
  <c r="N2191" i="1"/>
  <c r="P2191" i="1" s="1"/>
  <c r="R2191" i="1" s="1"/>
  <c r="N2193" i="1"/>
  <c r="M2193" i="1"/>
  <c r="C2193" i="1"/>
  <c r="B2193" i="1"/>
  <c r="Q2195" i="1"/>
  <c r="B2195" i="1"/>
  <c r="N2195" i="1"/>
  <c r="M2195" i="1"/>
  <c r="P2195" i="1" s="1"/>
  <c r="R2195" i="1" s="1"/>
  <c r="C2195" i="1"/>
  <c r="B2204" i="1"/>
  <c r="N2204" i="1"/>
  <c r="M2208" i="1"/>
  <c r="P2208" i="1" s="1"/>
  <c r="C2208" i="1"/>
  <c r="N2208" i="1"/>
  <c r="B2208" i="1"/>
  <c r="Q2208" i="1"/>
  <c r="C2121" i="1"/>
  <c r="M2121" i="1"/>
  <c r="P2121" i="1" s="1"/>
  <c r="R2121" i="1" s="1"/>
  <c r="Q2123" i="1"/>
  <c r="B2123" i="1"/>
  <c r="M2124" i="1"/>
  <c r="P2124" i="1" s="1"/>
  <c r="R2124" i="1" s="1"/>
  <c r="C2124" i="1"/>
  <c r="C2137" i="1"/>
  <c r="M2137" i="1"/>
  <c r="P2137" i="1" s="1"/>
  <c r="R2137" i="1" s="1"/>
  <c r="Q2139" i="1"/>
  <c r="B2139" i="1"/>
  <c r="M2140" i="1"/>
  <c r="P2140" i="1" s="1"/>
  <c r="R2140" i="1" s="1"/>
  <c r="C2140" i="1"/>
  <c r="P2153" i="1"/>
  <c r="R2153" i="1" s="1"/>
  <c r="Q2155" i="1"/>
  <c r="B2155" i="1"/>
  <c r="M2156" i="1"/>
  <c r="C2156" i="1"/>
  <c r="Q2171" i="1"/>
  <c r="B2171" i="1"/>
  <c r="M2172" i="1"/>
  <c r="C2172" i="1"/>
  <c r="P2190" i="1"/>
  <c r="R2190" i="1" s="1"/>
  <c r="P2203" i="1"/>
  <c r="N2205" i="1"/>
  <c r="M2205" i="1"/>
  <c r="P2205" i="1" s="1"/>
  <c r="R2205" i="1" s="1"/>
  <c r="C2205" i="1"/>
  <c r="Q2207" i="1"/>
  <c r="B2207" i="1"/>
  <c r="N2207" i="1"/>
  <c r="P2207" i="1" s="1"/>
  <c r="R2207" i="1" s="1"/>
  <c r="R2281" i="1"/>
  <c r="M2052" i="1"/>
  <c r="P2052" i="1" s="1"/>
  <c r="R2052" i="1" s="1"/>
  <c r="C2052" i="1"/>
  <c r="Q2053" i="1"/>
  <c r="P2054" i="1"/>
  <c r="R2054" i="1" s="1"/>
  <c r="Q2055" i="1"/>
  <c r="R2055" i="1" s="1"/>
  <c r="B2055" i="1"/>
  <c r="M2068" i="1"/>
  <c r="P2068" i="1" s="1"/>
  <c r="R2068" i="1" s="1"/>
  <c r="C2068" i="1"/>
  <c r="Q2069" i="1"/>
  <c r="R2069" i="1" s="1"/>
  <c r="P2070" i="1"/>
  <c r="R2070" i="1" s="1"/>
  <c r="Q2071" i="1"/>
  <c r="R2071" i="1" s="1"/>
  <c r="B2071" i="1"/>
  <c r="M2084" i="1"/>
  <c r="P2084" i="1" s="1"/>
  <c r="R2084" i="1" s="1"/>
  <c r="C2084" i="1"/>
  <c r="Q2085" i="1"/>
  <c r="R2085" i="1" s="1"/>
  <c r="P2086" i="1"/>
  <c r="R2086" i="1" s="1"/>
  <c r="Q2087" i="1"/>
  <c r="R2087" i="1" s="1"/>
  <c r="B2087" i="1"/>
  <c r="M2100" i="1"/>
  <c r="P2100" i="1" s="1"/>
  <c r="R2100" i="1" s="1"/>
  <c r="C2100" i="1"/>
  <c r="Q2101" i="1"/>
  <c r="R2101" i="1" s="1"/>
  <c r="P2102" i="1"/>
  <c r="R2102" i="1" s="1"/>
  <c r="Q2103" i="1"/>
  <c r="B2103" i="1"/>
  <c r="M2116" i="1"/>
  <c r="P2116" i="1" s="1"/>
  <c r="R2116" i="1" s="1"/>
  <c r="C2116" i="1"/>
  <c r="Q2117" i="1"/>
  <c r="R2117" i="1" s="1"/>
  <c r="P2118" i="1"/>
  <c r="R2118" i="1" s="1"/>
  <c r="Q2119" i="1"/>
  <c r="R2119" i="1" s="1"/>
  <c r="B2119" i="1"/>
  <c r="M2132" i="1"/>
  <c r="P2132" i="1" s="1"/>
  <c r="R2132" i="1" s="1"/>
  <c r="C2132" i="1"/>
  <c r="Q2133" i="1"/>
  <c r="R2133" i="1" s="1"/>
  <c r="P2134" i="1"/>
  <c r="R2134" i="1" s="1"/>
  <c r="Q2135" i="1"/>
  <c r="R2135" i="1" s="1"/>
  <c r="B2135" i="1"/>
  <c r="M2148" i="1"/>
  <c r="P2148" i="1" s="1"/>
  <c r="R2148" i="1" s="1"/>
  <c r="C2148" i="1"/>
  <c r="Q2149" i="1"/>
  <c r="P2150" i="1"/>
  <c r="R2150" i="1" s="1"/>
  <c r="Q2151" i="1"/>
  <c r="R2151" i="1" s="1"/>
  <c r="B2151" i="1"/>
  <c r="M2164" i="1"/>
  <c r="P2164" i="1" s="1"/>
  <c r="R2164" i="1" s="1"/>
  <c r="C2164" i="1"/>
  <c r="Q2165" i="1"/>
  <c r="R2165" i="1" s="1"/>
  <c r="P2166" i="1"/>
  <c r="R2166" i="1" s="1"/>
  <c r="Q2167" i="1"/>
  <c r="B2167" i="1"/>
  <c r="M2180" i="1"/>
  <c r="P2180" i="1" s="1"/>
  <c r="R2180" i="1" s="1"/>
  <c r="C2180" i="1"/>
  <c r="Q2181" i="1"/>
  <c r="R2181" i="1" s="1"/>
  <c r="P2182" i="1"/>
  <c r="R2182" i="1" s="1"/>
  <c r="Q2183" i="1"/>
  <c r="R2183" i="1" s="1"/>
  <c r="B2183" i="1"/>
  <c r="M2196" i="1"/>
  <c r="P2196" i="1" s="1"/>
  <c r="R2196" i="1" s="1"/>
  <c r="C2196" i="1"/>
  <c r="Q2197" i="1"/>
  <c r="R2197" i="1" s="1"/>
  <c r="P2198" i="1"/>
  <c r="R2198" i="1" s="1"/>
  <c r="Q2199" i="1"/>
  <c r="R2199" i="1" s="1"/>
  <c r="B2199" i="1"/>
  <c r="B2209" i="1"/>
  <c r="C2211" i="1"/>
  <c r="M2211" i="1"/>
  <c r="P2211" i="1" s="1"/>
  <c r="M2212" i="1"/>
  <c r="P2212" i="1" s="1"/>
  <c r="R2212" i="1" s="1"/>
  <c r="C2212" i="1"/>
  <c r="Q2213" i="1"/>
  <c r="R2213" i="1" s="1"/>
  <c r="P2214" i="1"/>
  <c r="R2214" i="1" s="1"/>
  <c r="Q2215" i="1"/>
  <c r="R2215" i="1" s="1"/>
  <c r="B2215" i="1"/>
  <c r="C2221" i="1"/>
  <c r="M2221" i="1"/>
  <c r="P2221" i="1" s="1"/>
  <c r="B2224" i="1"/>
  <c r="B2225" i="1"/>
  <c r="C2227" i="1"/>
  <c r="M2227" i="1"/>
  <c r="P2227" i="1" s="1"/>
  <c r="M2228" i="1"/>
  <c r="P2228" i="1" s="1"/>
  <c r="R2228" i="1" s="1"/>
  <c r="C2228" i="1"/>
  <c r="Q2229" i="1"/>
  <c r="R2229" i="1" s="1"/>
  <c r="P2230" i="1"/>
  <c r="R2230" i="1" s="1"/>
  <c r="Q2231" i="1"/>
  <c r="R2231" i="1" s="1"/>
  <c r="B2231" i="1"/>
  <c r="C2237" i="1"/>
  <c r="M2237" i="1"/>
  <c r="P2237" i="1" s="1"/>
  <c r="B2240" i="1"/>
  <c r="B2241" i="1"/>
  <c r="C2243" i="1"/>
  <c r="M2243" i="1"/>
  <c r="P2243" i="1" s="1"/>
  <c r="M2244" i="1"/>
  <c r="P2244" i="1" s="1"/>
  <c r="R2244" i="1" s="1"/>
  <c r="C2244" i="1"/>
  <c r="Q2245" i="1"/>
  <c r="R2245" i="1" s="1"/>
  <c r="P2246" i="1"/>
  <c r="R2246" i="1" s="1"/>
  <c r="Q2247" i="1"/>
  <c r="R2247" i="1" s="1"/>
  <c r="B2247" i="1"/>
  <c r="C2253" i="1"/>
  <c r="M2253" i="1"/>
  <c r="P2253" i="1" s="1"/>
  <c r="B2256" i="1"/>
  <c r="B2257" i="1"/>
  <c r="C2259" i="1"/>
  <c r="M2259" i="1"/>
  <c r="P2259" i="1" s="1"/>
  <c r="M2260" i="1"/>
  <c r="P2260" i="1" s="1"/>
  <c r="R2260" i="1" s="1"/>
  <c r="C2260" i="1"/>
  <c r="Q2261" i="1"/>
  <c r="R2261" i="1" s="1"/>
  <c r="P2262" i="1"/>
  <c r="R2262" i="1" s="1"/>
  <c r="Q2263" i="1"/>
  <c r="R2263" i="1" s="1"/>
  <c r="B2263" i="1"/>
  <c r="C2269" i="1"/>
  <c r="M2269" i="1"/>
  <c r="P2269" i="1" s="1"/>
  <c r="B2272" i="1"/>
  <c r="B2273" i="1"/>
  <c r="C2275" i="1"/>
  <c r="M2275" i="1"/>
  <c r="P2275" i="1" s="1"/>
  <c r="M2276" i="1"/>
  <c r="P2276" i="1" s="1"/>
  <c r="R2276" i="1" s="1"/>
  <c r="C2276" i="1"/>
  <c r="Q2277" i="1"/>
  <c r="R2277" i="1" s="1"/>
  <c r="P2278" i="1"/>
  <c r="R2278" i="1" s="1"/>
  <c r="Q2279" i="1"/>
  <c r="R2279" i="1" s="1"/>
  <c r="B2279" i="1"/>
  <c r="C2285" i="1"/>
  <c r="M2285" i="1"/>
  <c r="P2285" i="1" s="1"/>
  <c r="B2288" i="1"/>
  <c r="B2289" i="1"/>
  <c r="C2291" i="1"/>
  <c r="M2291" i="1"/>
  <c r="P2291" i="1" s="1"/>
  <c r="M2292" i="1"/>
  <c r="P2292" i="1" s="1"/>
  <c r="R2292" i="1" s="1"/>
  <c r="C2292" i="1"/>
  <c r="Q2293" i="1"/>
  <c r="R2293" i="1" s="1"/>
  <c r="P2294" i="1"/>
  <c r="R2294" i="1" s="1"/>
  <c r="Q2295" i="1"/>
  <c r="R2295" i="1" s="1"/>
  <c r="B2295" i="1"/>
  <c r="C2301" i="1"/>
  <c r="M2301" i="1"/>
  <c r="P2301" i="1" s="1"/>
  <c r="B2304" i="1"/>
  <c r="B2305" i="1"/>
  <c r="C2307" i="1"/>
  <c r="M2307" i="1"/>
  <c r="P2307" i="1" s="1"/>
  <c r="M2308" i="1"/>
  <c r="P2308" i="1" s="1"/>
  <c r="R2308" i="1" s="1"/>
  <c r="C2308" i="1"/>
  <c r="Q2309" i="1"/>
  <c r="R2309" i="1" s="1"/>
  <c r="P2310" i="1"/>
  <c r="R2310" i="1" s="1"/>
  <c r="Q2311" i="1"/>
  <c r="R2311" i="1" s="1"/>
  <c r="B2311" i="1"/>
  <c r="C2317" i="1"/>
  <c r="M2317" i="1"/>
  <c r="P2317" i="1" s="1"/>
  <c r="N2320" i="1"/>
  <c r="P2320" i="1" s="1"/>
  <c r="R2320" i="1" s="1"/>
  <c r="B2320" i="1"/>
  <c r="M2327" i="1"/>
  <c r="P2327" i="1" s="1"/>
  <c r="C2327" i="1"/>
  <c r="Q2327" i="1"/>
  <c r="B2328" i="1"/>
  <c r="N2332" i="1"/>
  <c r="M2332" i="1"/>
  <c r="C2332" i="1"/>
  <c r="N2336" i="1"/>
  <c r="P2336" i="1" s="1"/>
  <c r="R2336" i="1" s="1"/>
  <c r="B2336" i="1"/>
  <c r="M2343" i="1"/>
  <c r="P2343" i="1" s="1"/>
  <c r="C2343" i="1"/>
  <c r="Q2343" i="1"/>
  <c r="B2344" i="1"/>
  <c r="N2348" i="1"/>
  <c r="M2348" i="1"/>
  <c r="C2348" i="1"/>
  <c r="N2352" i="1"/>
  <c r="P2352" i="1" s="1"/>
  <c r="R2352" i="1" s="1"/>
  <c r="B2352" i="1"/>
  <c r="M2359" i="1"/>
  <c r="C2359" i="1"/>
  <c r="Q2359" i="1"/>
  <c r="B2363" i="1"/>
  <c r="M2367" i="1"/>
  <c r="C2367" i="1"/>
  <c r="N2367" i="1"/>
  <c r="B2367" i="1"/>
  <c r="Q2367" i="1"/>
  <c r="M2379" i="1"/>
  <c r="C2379" i="1"/>
  <c r="Q2379" i="1"/>
  <c r="P2397" i="1"/>
  <c r="R2397" i="1" s="1"/>
  <c r="C2398" i="1"/>
  <c r="P2410" i="1"/>
  <c r="R2422" i="1"/>
  <c r="M2184" i="1"/>
  <c r="P2184" i="1" s="1"/>
  <c r="R2184" i="1" s="1"/>
  <c r="C2184" i="1"/>
  <c r="Q2185" i="1"/>
  <c r="R2185" i="1" s="1"/>
  <c r="P2186" i="1"/>
  <c r="R2186" i="1" s="1"/>
  <c r="Q2187" i="1"/>
  <c r="B2187" i="1"/>
  <c r="M2200" i="1"/>
  <c r="P2200" i="1" s="1"/>
  <c r="R2200" i="1" s="1"/>
  <c r="C2200" i="1"/>
  <c r="Q2201" i="1"/>
  <c r="R2201" i="1" s="1"/>
  <c r="P2202" i="1"/>
  <c r="R2202" i="1" s="1"/>
  <c r="Q2203" i="1"/>
  <c r="B2203" i="1"/>
  <c r="C2209" i="1"/>
  <c r="M2209" i="1"/>
  <c r="P2209" i="1" s="1"/>
  <c r="M2216" i="1"/>
  <c r="P2216" i="1" s="1"/>
  <c r="R2216" i="1" s="1"/>
  <c r="C2216" i="1"/>
  <c r="Q2217" i="1"/>
  <c r="R2217" i="1" s="1"/>
  <c r="P2218" i="1"/>
  <c r="R2218" i="1" s="1"/>
  <c r="Q2219" i="1"/>
  <c r="R2219" i="1" s="1"/>
  <c r="B2219" i="1"/>
  <c r="C2225" i="1"/>
  <c r="M2225" i="1"/>
  <c r="P2225" i="1" s="1"/>
  <c r="M2232" i="1"/>
  <c r="P2232" i="1" s="1"/>
  <c r="R2232" i="1" s="1"/>
  <c r="C2232" i="1"/>
  <c r="Q2233" i="1"/>
  <c r="R2233" i="1" s="1"/>
  <c r="P2234" i="1"/>
  <c r="R2234" i="1" s="1"/>
  <c r="Q2235" i="1"/>
  <c r="R2235" i="1" s="1"/>
  <c r="B2235" i="1"/>
  <c r="C2241" i="1"/>
  <c r="M2241" i="1"/>
  <c r="P2241" i="1" s="1"/>
  <c r="M2248" i="1"/>
  <c r="P2248" i="1" s="1"/>
  <c r="R2248" i="1" s="1"/>
  <c r="C2248" i="1"/>
  <c r="Q2249" i="1"/>
  <c r="R2249" i="1" s="1"/>
  <c r="P2250" i="1"/>
  <c r="R2250" i="1" s="1"/>
  <c r="Q2251" i="1"/>
  <c r="R2251" i="1" s="1"/>
  <c r="B2251" i="1"/>
  <c r="C2257" i="1"/>
  <c r="M2257" i="1"/>
  <c r="P2257" i="1" s="1"/>
  <c r="M2264" i="1"/>
  <c r="P2264" i="1" s="1"/>
  <c r="R2264" i="1" s="1"/>
  <c r="C2264" i="1"/>
  <c r="Q2265" i="1"/>
  <c r="R2265" i="1" s="1"/>
  <c r="P2266" i="1"/>
  <c r="R2266" i="1" s="1"/>
  <c r="Q2267" i="1"/>
  <c r="R2267" i="1" s="1"/>
  <c r="B2267" i="1"/>
  <c r="C2273" i="1"/>
  <c r="M2273" i="1"/>
  <c r="P2273" i="1" s="1"/>
  <c r="M2280" i="1"/>
  <c r="P2280" i="1" s="1"/>
  <c r="R2280" i="1" s="1"/>
  <c r="C2280" i="1"/>
  <c r="Q2281" i="1"/>
  <c r="P2282" i="1"/>
  <c r="R2282" i="1" s="1"/>
  <c r="Q2283" i="1"/>
  <c r="R2283" i="1" s="1"/>
  <c r="B2283" i="1"/>
  <c r="C2289" i="1"/>
  <c r="M2289" i="1"/>
  <c r="P2289" i="1" s="1"/>
  <c r="M2296" i="1"/>
  <c r="P2296" i="1" s="1"/>
  <c r="R2296" i="1" s="1"/>
  <c r="C2296" i="1"/>
  <c r="Q2297" i="1"/>
  <c r="R2297" i="1" s="1"/>
  <c r="P2298" i="1"/>
  <c r="R2298" i="1" s="1"/>
  <c r="Q2299" i="1"/>
  <c r="R2299" i="1" s="1"/>
  <c r="B2299" i="1"/>
  <c r="C2305" i="1"/>
  <c r="M2305" i="1"/>
  <c r="P2305" i="1" s="1"/>
  <c r="M2312" i="1"/>
  <c r="P2312" i="1" s="1"/>
  <c r="R2312" i="1" s="1"/>
  <c r="C2312" i="1"/>
  <c r="Q2313" i="1"/>
  <c r="R2313" i="1" s="1"/>
  <c r="P2314" i="1"/>
  <c r="R2314" i="1" s="1"/>
  <c r="Q2315" i="1"/>
  <c r="R2315" i="1" s="1"/>
  <c r="B2315" i="1"/>
  <c r="C2328" i="1"/>
  <c r="M2328" i="1"/>
  <c r="P2328" i="1" s="1"/>
  <c r="R2328" i="1" s="1"/>
  <c r="Q2330" i="1"/>
  <c r="R2330" i="1" s="1"/>
  <c r="B2330" i="1"/>
  <c r="M2331" i="1"/>
  <c r="P2331" i="1" s="1"/>
  <c r="R2331" i="1" s="1"/>
  <c r="C2331" i="1"/>
  <c r="C2344" i="1"/>
  <c r="M2344" i="1"/>
  <c r="P2344" i="1" s="1"/>
  <c r="R2344" i="1" s="1"/>
  <c r="Q2346" i="1"/>
  <c r="R2346" i="1" s="1"/>
  <c r="B2346" i="1"/>
  <c r="M2347" i="1"/>
  <c r="P2347" i="1" s="1"/>
  <c r="R2347" i="1" s="1"/>
  <c r="C2347" i="1"/>
  <c r="B2359" i="1"/>
  <c r="N2359" i="1"/>
  <c r="P2362" i="1"/>
  <c r="N2364" i="1"/>
  <c r="M2364" i="1"/>
  <c r="C2364" i="1"/>
  <c r="Q2366" i="1"/>
  <c r="B2366" i="1"/>
  <c r="N2366" i="1"/>
  <c r="N2368" i="1"/>
  <c r="B2368" i="1"/>
  <c r="M2368" i="1"/>
  <c r="C2368" i="1"/>
  <c r="Q2370" i="1"/>
  <c r="B2370" i="1"/>
  <c r="M2370" i="1"/>
  <c r="C2370" i="1"/>
  <c r="N2370" i="1"/>
  <c r="B2379" i="1"/>
  <c r="N2379" i="1"/>
  <c r="M2383" i="1"/>
  <c r="C2383" i="1"/>
  <c r="N2383" i="1"/>
  <c r="B2383" i="1"/>
  <c r="Q2383" i="1"/>
  <c r="M2395" i="1"/>
  <c r="P2395" i="1" s="1"/>
  <c r="C2395" i="1"/>
  <c r="Q2395" i="1"/>
  <c r="M2415" i="1"/>
  <c r="C2415" i="1"/>
  <c r="N2415" i="1"/>
  <c r="B2415" i="1"/>
  <c r="Q2415" i="1"/>
  <c r="N2416" i="1"/>
  <c r="B2416" i="1"/>
  <c r="M2416" i="1"/>
  <c r="C2416" i="1"/>
  <c r="Q2416" i="1"/>
  <c r="Q2221" i="1"/>
  <c r="Q2223" i="1"/>
  <c r="B2223" i="1"/>
  <c r="M2236" i="1"/>
  <c r="C2236" i="1"/>
  <c r="Q2237" i="1"/>
  <c r="Q2239" i="1"/>
  <c r="B2239" i="1"/>
  <c r="M2252" i="1"/>
  <c r="C2252" i="1"/>
  <c r="Q2253" i="1"/>
  <c r="Q2255" i="1"/>
  <c r="B2255" i="1"/>
  <c r="M2268" i="1"/>
  <c r="C2268" i="1"/>
  <c r="Q2269" i="1"/>
  <c r="Q2271" i="1"/>
  <c r="B2271" i="1"/>
  <c r="M2284" i="1"/>
  <c r="C2284" i="1"/>
  <c r="Q2285" i="1"/>
  <c r="Q2287" i="1"/>
  <c r="B2287" i="1"/>
  <c r="M2300" i="1"/>
  <c r="C2300" i="1"/>
  <c r="Q2301" i="1"/>
  <c r="Q2303" i="1"/>
  <c r="B2303" i="1"/>
  <c r="M2316" i="1"/>
  <c r="C2316" i="1"/>
  <c r="Q2317" i="1"/>
  <c r="M2319" i="1"/>
  <c r="C2319" i="1"/>
  <c r="N2319" i="1"/>
  <c r="B2319" i="1"/>
  <c r="Q2322" i="1"/>
  <c r="B2322" i="1"/>
  <c r="M2322" i="1"/>
  <c r="C2322" i="1"/>
  <c r="N2322" i="1"/>
  <c r="Q2334" i="1"/>
  <c r="B2334" i="1"/>
  <c r="N2334" i="1"/>
  <c r="M2335" i="1"/>
  <c r="C2335" i="1"/>
  <c r="N2335" i="1"/>
  <c r="B2335" i="1"/>
  <c r="Q2338" i="1"/>
  <c r="B2338" i="1"/>
  <c r="M2338" i="1"/>
  <c r="C2338" i="1"/>
  <c r="N2338" i="1"/>
  <c r="Q2350" i="1"/>
  <c r="B2350" i="1"/>
  <c r="N2350" i="1"/>
  <c r="M2351" i="1"/>
  <c r="C2351" i="1"/>
  <c r="N2351" i="1"/>
  <c r="B2351" i="1"/>
  <c r="Q2354" i="1"/>
  <c r="B2354" i="1"/>
  <c r="M2354" i="1"/>
  <c r="C2354" i="1"/>
  <c r="N2354" i="1"/>
  <c r="P2366" i="1"/>
  <c r="N2380" i="1"/>
  <c r="M2380" i="1"/>
  <c r="C2380" i="1"/>
  <c r="Q2382" i="1"/>
  <c r="B2382" i="1"/>
  <c r="N2382" i="1"/>
  <c r="N2384" i="1"/>
  <c r="B2384" i="1"/>
  <c r="M2384" i="1"/>
  <c r="C2384" i="1"/>
  <c r="Q2386" i="1"/>
  <c r="B2386" i="1"/>
  <c r="M2386" i="1"/>
  <c r="C2386" i="1"/>
  <c r="N2386" i="1"/>
  <c r="M2399" i="1"/>
  <c r="C2399" i="1"/>
  <c r="N2399" i="1"/>
  <c r="B2399" i="1"/>
  <c r="Q2399" i="1"/>
  <c r="R2424" i="1"/>
  <c r="R2488" i="1"/>
  <c r="Q2209" i="1"/>
  <c r="Q2211" i="1"/>
  <c r="B2211" i="1"/>
  <c r="B2221" i="1"/>
  <c r="C2223" i="1"/>
  <c r="M2223" i="1"/>
  <c r="P2223" i="1" s="1"/>
  <c r="M2224" i="1"/>
  <c r="P2224" i="1" s="1"/>
  <c r="R2224" i="1" s="1"/>
  <c r="C2224" i="1"/>
  <c r="Q2225" i="1"/>
  <c r="Q2227" i="1"/>
  <c r="B2227" i="1"/>
  <c r="B2236" i="1"/>
  <c r="N2236" i="1"/>
  <c r="B2237" i="1"/>
  <c r="C2239" i="1"/>
  <c r="M2239" i="1"/>
  <c r="P2239" i="1" s="1"/>
  <c r="R2239" i="1" s="1"/>
  <c r="M2240" i="1"/>
  <c r="P2240" i="1" s="1"/>
  <c r="R2240" i="1" s="1"/>
  <c r="C2240" i="1"/>
  <c r="Q2241" i="1"/>
  <c r="Q2243" i="1"/>
  <c r="B2243" i="1"/>
  <c r="B2252" i="1"/>
  <c r="N2252" i="1"/>
  <c r="B2253" i="1"/>
  <c r="C2255" i="1"/>
  <c r="M2255" i="1"/>
  <c r="P2255" i="1" s="1"/>
  <c r="M2256" i="1"/>
  <c r="P2256" i="1" s="1"/>
  <c r="R2256" i="1" s="1"/>
  <c r="C2256" i="1"/>
  <c r="Q2257" i="1"/>
  <c r="Q2259" i="1"/>
  <c r="B2259" i="1"/>
  <c r="B2268" i="1"/>
  <c r="N2268" i="1"/>
  <c r="B2269" i="1"/>
  <c r="C2271" i="1"/>
  <c r="M2271" i="1"/>
  <c r="P2271" i="1" s="1"/>
  <c r="M2272" i="1"/>
  <c r="P2272" i="1" s="1"/>
  <c r="R2272" i="1" s="1"/>
  <c r="C2272" i="1"/>
  <c r="Q2273" i="1"/>
  <c r="Q2275" i="1"/>
  <c r="B2275" i="1"/>
  <c r="B2284" i="1"/>
  <c r="N2284" i="1"/>
  <c r="B2285" i="1"/>
  <c r="C2287" i="1"/>
  <c r="M2287" i="1"/>
  <c r="P2287" i="1" s="1"/>
  <c r="M2288" i="1"/>
  <c r="P2288" i="1" s="1"/>
  <c r="R2288" i="1" s="1"/>
  <c r="C2288" i="1"/>
  <c r="Q2289" i="1"/>
  <c r="Q2291" i="1"/>
  <c r="B2291" i="1"/>
  <c r="B2300" i="1"/>
  <c r="N2300" i="1"/>
  <c r="B2301" i="1"/>
  <c r="C2303" i="1"/>
  <c r="M2303" i="1"/>
  <c r="P2303" i="1" s="1"/>
  <c r="R2303" i="1" s="1"/>
  <c r="M2304" i="1"/>
  <c r="P2304" i="1" s="1"/>
  <c r="R2304" i="1" s="1"/>
  <c r="C2304" i="1"/>
  <c r="Q2305" i="1"/>
  <c r="Q2307" i="1"/>
  <c r="B2307" i="1"/>
  <c r="B2316" i="1"/>
  <c r="N2316" i="1"/>
  <c r="B2317" i="1"/>
  <c r="Q2319" i="1"/>
  <c r="C2334" i="1"/>
  <c r="M2334" i="1"/>
  <c r="P2334" i="1" s="1"/>
  <c r="Q2335" i="1"/>
  <c r="C2350" i="1"/>
  <c r="M2350" i="1"/>
  <c r="Q2351" i="1"/>
  <c r="M2363" i="1"/>
  <c r="P2363" i="1" s="1"/>
  <c r="R2363" i="1" s="1"/>
  <c r="C2363" i="1"/>
  <c r="Q2363" i="1"/>
  <c r="B2380" i="1"/>
  <c r="Q2380" i="1"/>
  <c r="P2381" i="1"/>
  <c r="R2381" i="1" s="1"/>
  <c r="C2382" i="1"/>
  <c r="M2382" i="1"/>
  <c r="P2382" i="1" s="1"/>
  <c r="R2382" i="1" s="1"/>
  <c r="Q2384" i="1"/>
  <c r="P2394" i="1"/>
  <c r="N2396" i="1"/>
  <c r="M2396" i="1"/>
  <c r="P2396" i="1" s="1"/>
  <c r="R2396" i="1" s="1"/>
  <c r="C2396" i="1"/>
  <c r="Q2398" i="1"/>
  <c r="B2398" i="1"/>
  <c r="N2398" i="1"/>
  <c r="P2398" i="1" s="1"/>
  <c r="R2398" i="1" s="1"/>
  <c r="N2400" i="1"/>
  <c r="B2400" i="1"/>
  <c r="M2400" i="1"/>
  <c r="C2400" i="1"/>
  <c r="Q2402" i="1"/>
  <c r="B2402" i="1"/>
  <c r="M2402" i="1"/>
  <c r="C2402" i="1"/>
  <c r="N2402" i="1"/>
  <c r="Q2418" i="1"/>
  <c r="B2418" i="1"/>
  <c r="M2418" i="1"/>
  <c r="C2418" i="1"/>
  <c r="N2418" i="1"/>
  <c r="Q2360" i="1"/>
  <c r="R2360" i="1" s="1"/>
  <c r="P2361" i="1"/>
  <c r="R2361" i="1" s="1"/>
  <c r="Q2362" i="1"/>
  <c r="B2362" i="1"/>
  <c r="M2375" i="1"/>
  <c r="P2375" i="1" s="1"/>
  <c r="C2375" i="1"/>
  <c r="Q2376" i="1"/>
  <c r="R2376" i="1" s="1"/>
  <c r="P2377" i="1"/>
  <c r="R2377" i="1" s="1"/>
  <c r="Q2378" i="1"/>
  <c r="R2378" i="1" s="1"/>
  <c r="B2378" i="1"/>
  <c r="M2391" i="1"/>
  <c r="P2391" i="1" s="1"/>
  <c r="C2391" i="1"/>
  <c r="Q2392" i="1"/>
  <c r="R2392" i="1" s="1"/>
  <c r="P2393" i="1"/>
  <c r="R2393" i="1" s="1"/>
  <c r="Q2394" i="1"/>
  <c r="B2394" i="1"/>
  <c r="M2407" i="1"/>
  <c r="P2407" i="1" s="1"/>
  <c r="C2407" i="1"/>
  <c r="Q2408" i="1"/>
  <c r="R2408" i="1" s="1"/>
  <c r="P2409" i="1"/>
  <c r="R2409" i="1" s="1"/>
  <c r="Q2410" i="1"/>
  <c r="B2410" i="1"/>
  <c r="M2423" i="1"/>
  <c r="P2423" i="1" s="1"/>
  <c r="C2423" i="1"/>
  <c r="Q2424" i="1"/>
  <c r="P2425" i="1"/>
  <c r="R2425" i="1" s="1"/>
  <c r="Q2426" i="1"/>
  <c r="R2426" i="1" s="1"/>
  <c r="B2426" i="1"/>
  <c r="C2432" i="1"/>
  <c r="M2432" i="1"/>
  <c r="P2432" i="1" s="1"/>
  <c r="M2439" i="1"/>
  <c r="P2439" i="1" s="1"/>
  <c r="C2439" i="1"/>
  <c r="Q2440" i="1"/>
  <c r="R2440" i="1" s="1"/>
  <c r="P2441" i="1"/>
  <c r="R2441" i="1" s="1"/>
  <c r="Q2442" i="1"/>
  <c r="R2442" i="1" s="1"/>
  <c r="B2442" i="1"/>
  <c r="C2448" i="1"/>
  <c r="M2448" i="1"/>
  <c r="P2448" i="1" s="1"/>
  <c r="M2455" i="1"/>
  <c r="P2455" i="1" s="1"/>
  <c r="C2455" i="1"/>
  <c r="Q2456" i="1"/>
  <c r="R2456" i="1" s="1"/>
  <c r="P2457" i="1"/>
  <c r="R2457" i="1" s="1"/>
  <c r="Q2458" i="1"/>
  <c r="R2458" i="1" s="1"/>
  <c r="B2458" i="1"/>
  <c r="C2464" i="1"/>
  <c r="M2464" i="1"/>
  <c r="P2464" i="1" s="1"/>
  <c r="M2471" i="1"/>
  <c r="P2471" i="1" s="1"/>
  <c r="C2471" i="1"/>
  <c r="Q2472" i="1"/>
  <c r="R2472" i="1" s="1"/>
  <c r="P2473" i="1"/>
  <c r="R2473" i="1" s="1"/>
  <c r="Q2474" i="1"/>
  <c r="R2474" i="1" s="1"/>
  <c r="B2474" i="1"/>
  <c r="C2480" i="1"/>
  <c r="M2480" i="1"/>
  <c r="P2480" i="1" s="1"/>
  <c r="R2480" i="1" s="1"/>
  <c r="M2487" i="1"/>
  <c r="P2487" i="1" s="1"/>
  <c r="C2487" i="1"/>
  <c r="Q2488" i="1"/>
  <c r="P2489" i="1"/>
  <c r="R2489" i="1" s="1"/>
  <c r="Q2490" i="1"/>
  <c r="R2490" i="1" s="1"/>
  <c r="B2490" i="1"/>
  <c r="Q2494" i="1"/>
  <c r="B2494" i="1"/>
  <c r="M2495" i="1"/>
  <c r="P2495" i="1" s="1"/>
  <c r="R2495" i="1" s="1"/>
  <c r="C2495" i="1"/>
  <c r="C2508" i="1"/>
  <c r="M2508" i="1"/>
  <c r="P2508" i="1" s="1"/>
  <c r="Q2510" i="1"/>
  <c r="B2510" i="1"/>
  <c r="M2511" i="1"/>
  <c r="P2511" i="1" s="1"/>
  <c r="R2511" i="1" s="1"/>
  <c r="C2511" i="1"/>
  <c r="M2523" i="1"/>
  <c r="C2523" i="1"/>
  <c r="Q2523" i="1"/>
  <c r="P2541" i="1"/>
  <c r="R2541" i="1" s="1"/>
  <c r="P2554" i="1"/>
  <c r="N2556" i="1"/>
  <c r="M2556" i="1"/>
  <c r="C2556" i="1"/>
  <c r="Q2558" i="1"/>
  <c r="B2558" i="1"/>
  <c r="N2558" i="1"/>
  <c r="P2558" i="1" s="1"/>
  <c r="N2560" i="1"/>
  <c r="B2560" i="1"/>
  <c r="M2560" i="1"/>
  <c r="C2560" i="1"/>
  <c r="Q2562" i="1"/>
  <c r="B2562" i="1"/>
  <c r="M2562" i="1"/>
  <c r="C2562" i="1"/>
  <c r="N2562" i="1"/>
  <c r="B2571" i="1"/>
  <c r="M2411" i="1"/>
  <c r="P2411" i="1" s="1"/>
  <c r="R2411" i="1" s="1"/>
  <c r="C2411" i="1"/>
  <c r="Q2412" i="1"/>
  <c r="P2413" i="1"/>
  <c r="R2413" i="1" s="1"/>
  <c r="Q2414" i="1"/>
  <c r="B2414" i="1"/>
  <c r="M2427" i="1"/>
  <c r="P2427" i="1" s="1"/>
  <c r="R2427" i="1" s="1"/>
  <c r="C2427" i="1"/>
  <c r="Q2428" i="1"/>
  <c r="P2429" i="1"/>
  <c r="R2429" i="1" s="1"/>
  <c r="Q2430" i="1"/>
  <c r="B2430" i="1"/>
  <c r="M2443" i="1"/>
  <c r="P2443" i="1" s="1"/>
  <c r="R2443" i="1" s="1"/>
  <c r="C2443" i="1"/>
  <c r="Q2444" i="1"/>
  <c r="P2445" i="1"/>
  <c r="R2445" i="1" s="1"/>
  <c r="Q2446" i="1"/>
  <c r="B2446" i="1"/>
  <c r="M2459" i="1"/>
  <c r="P2459" i="1" s="1"/>
  <c r="R2459" i="1" s="1"/>
  <c r="C2459" i="1"/>
  <c r="Q2460" i="1"/>
  <c r="P2461" i="1"/>
  <c r="R2461" i="1" s="1"/>
  <c r="Q2462" i="1"/>
  <c r="B2462" i="1"/>
  <c r="M2475" i="1"/>
  <c r="P2475" i="1" s="1"/>
  <c r="R2475" i="1" s="1"/>
  <c r="C2475" i="1"/>
  <c r="Q2476" i="1"/>
  <c r="P2477" i="1"/>
  <c r="R2477" i="1" s="1"/>
  <c r="Q2478" i="1"/>
  <c r="B2478" i="1"/>
  <c r="M2491" i="1"/>
  <c r="P2491" i="1" s="1"/>
  <c r="R2491" i="1" s="1"/>
  <c r="C2491" i="1"/>
  <c r="Q2492" i="1"/>
  <c r="P2493" i="1"/>
  <c r="R2493" i="1" s="1"/>
  <c r="P2494" i="1"/>
  <c r="R2494" i="1" s="1"/>
  <c r="P2497" i="1"/>
  <c r="R2497" i="1" s="1"/>
  <c r="Q2498" i="1"/>
  <c r="B2498" i="1"/>
  <c r="N2498" i="1"/>
  <c r="P2498" i="1" s="1"/>
  <c r="M2499" i="1"/>
  <c r="C2499" i="1"/>
  <c r="N2499" i="1"/>
  <c r="B2499" i="1"/>
  <c r="Q2502" i="1"/>
  <c r="B2502" i="1"/>
  <c r="M2502" i="1"/>
  <c r="C2502" i="1"/>
  <c r="N2502" i="1"/>
  <c r="Q2508" i="1"/>
  <c r="P2509" i="1"/>
  <c r="R2509" i="1" s="1"/>
  <c r="P2510" i="1"/>
  <c r="R2510" i="1" s="1"/>
  <c r="Q2514" i="1"/>
  <c r="B2514" i="1"/>
  <c r="M2514" i="1"/>
  <c r="C2514" i="1"/>
  <c r="N2514" i="1"/>
  <c r="B2523" i="1"/>
  <c r="N2523" i="1"/>
  <c r="M2527" i="1"/>
  <c r="C2527" i="1"/>
  <c r="N2527" i="1"/>
  <c r="B2527" i="1"/>
  <c r="Q2527" i="1"/>
  <c r="M2539" i="1"/>
  <c r="P2539" i="1" s="1"/>
  <c r="C2539" i="1"/>
  <c r="Q2539" i="1"/>
  <c r="P2557" i="1"/>
  <c r="R2557" i="1" s="1"/>
  <c r="P2570" i="1"/>
  <c r="M2431" i="1"/>
  <c r="C2431" i="1"/>
  <c r="Q2432" i="1"/>
  <c r="Q2434" i="1"/>
  <c r="B2434" i="1"/>
  <c r="M2447" i="1"/>
  <c r="C2447" i="1"/>
  <c r="Q2448" i="1"/>
  <c r="Q2450" i="1"/>
  <c r="B2450" i="1"/>
  <c r="M2463" i="1"/>
  <c r="C2463" i="1"/>
  <c r="Q2464" i="1"/>
  <c r="Q2466" i="1"/>
  <c r="B2466" i="1"/>
  <c r="M2479" i="1"/>
  <c r="C2479" i="1"/>
  <c r="Q2480" i="1"/>
  <c r="Q2482" i="1"/>
  <c r="B2482" i="1"/>
  <c r="R2522" i="1"/>
  <c r="N2524" i="1"/>
  <c r="M2524" i="1"/>
  <c r="C2524" i="1"/>
  <c r="Q2526" i="1"/>
  <c r="B2526" i="1"/>
  <c r="N2526" i="1"/>
  <c r="N2528" i="1"/>
  <c r="B2528" i="1"/>
  <c r="M2528" i="1"/>
  <c r="C2528" i="1"/>
  <c r="Q2530" i="1"/>
  <c r="B2530" i="1"/>
  <c r="M2530" i="1"/>
  <c r="C2530" i="1"/>
  <c r="N2530" i="1"/>
  <c r="M2543" i="1"/>
  <c r="P2543" i="1" s="1"/>
  <c r="C2543" i="1"/>
  <c r="N2543" i="1"/>
  <c r="B2543" i="1"/>
  <c r="Q2543" i="1"/>
  <c r="M2555" i="1"/>
  <c r="C2555" i="1"/>
  <c r="Q2555" i="1"/>
  <c r="M2575" i="1"/>
  <c r="C2575" i="1"/>
  <c r="N2575" i="1"/>
  <c r="B2575" i="1"/>
  <c r="Q2575" i="1"/>
  <c r="M2323" i="1"/>
  <c r="P2323" i="1" s="1"/>
  <c r="R2323" i="1" s="1"/>
  <c r="C2323" i="1"/>
  <c r="Q2324" i="1"/>
  <c r="R2324" i="1" s="1"/>
  <c r="P2325" i="1"/>
  <c r="R2325" i="1" s="1"/>
  <c r="Q2326" i="1"/>
  <c r="R2326" i="1" s="1"/>
  <c r="B2326" i="1"/>
  <c r="M2339" i="1"/>
  <c r="P2339" i="1" s="1"/>
  <c r="R2339" i="1" s="1"/>
  <c r="C2339" i="1"/>
  <c r="Q2340" i="1"/>
  <c r="R2340" i="1" s="1"/>
  <c r="P2341" i="1"/>
  <c r="R2341" i="1" s="1"/>
  <c r="Q2342" i="1"/>
  <c r="R2342" i="1" s="1"/>
  <c r="B2342" i="1"/>
  <c r="M2355" i="1"/>
  <c r="P2355" i="1" s="1"/>
  <c r="R2355" i="1" s="1"/>
  <c r="C2355" i="1"/>
  <c r="Q2356" i="1"/>
  <c r="R2356" i="1" s="1"/>
  <c r="P2357" i="1"/>
  <c r="R2357" i="1" s="1"/>
  <c r="Q2358" i="1"/>
  <c r="R2358" i="1" s="1"/>
  <c r="B2358" i="1"/>
  <c r="M2371" i="1"/>
  <c r="P2371" i="1" s="1"/>
  <c r="R2371" i="1" s="1"/>
  <c r="C2371" i="1"/>
  <c r="Q2372" i="1"/>
  <c r="R2372" i="1" s="1"/>
  <c r="P2373" i="1"/>
  <c r="R2373" i="1" s="1"/>
  <c r="Q2374" i="1"/>
  <c r="R2374" i="1" s="1"/>
  <c r="B2374" i="1"/>
  <c r="Q2375" i="1"/>
  <c r="M2387" i="1"/>
  <c r="P2387" i="1" s="1"/>
  <c r="R2387" i="1" s="1"/>
  <c r="C2387" i="1"/>
  <c r="Q2388" i="1"/>
  <c r="R2388" i="1" s="1"/>
  <c r="P2389" i="1"/>
  <c r="R2389" i="1" s="1"/>
  <c r="Q2390" i="1"/>
  <c r="R2390" i="1" s="1"/>
  <c r="B2390" i="1"/>
  <c r="Q2391" i="1"/>
  <c r="M2403" i="1"/>
  <c r="P2403" i="1" s="1"/>
  <c r="R2403" i="1" s="1"/>
  <c r="C2403" i="1"/>
  <c r="Q2404" i="1"/>
  <c r="R2404" i="1" s="1"/>
  <c r="P2405" i="1"/>
  <c r="R2405" i="1" s="1"/>
  <c r="Q2406" i="1"/>
  <c r="R2406" i="1" s="1"/>
  <c r="B2406" i="1"/>
  <c r="Q2407" i="1"/>
  <c r="C2412" i="1"/>
  <c r="M2412" i="1"/>
  <c r="P2412" i="1" s="1"/>
  <c r="N2414" i="1"/>
  <c r="P2414" i="1" s="1"/>
  <c r="R2414" i="1" s="1"/>
  <c r="M2419" i="1"/>
  <c r="P2419" i="1" s="1"/>
  <c r="R2419" i="1" s="1"/>
  <c r="C2419" i="1"/>
  <c r="Q2420" i="1"/>
  <c r="R2420" i="1" s="1"/>
  <c r="P2421" i="1"/>
  <c r="R2421" i="1" s="1"/>
  <c r="Q2422" i="1"/>
  <c r="B2422" i="1"/>
  <c r="Q2423" i="1"/>
  <c r="C2428" i="1"/>
  <c r="M2428" i="1"/>
  <c r="P2428" i="1" s="1"/>
  <c r="N2430" i="1"/>
  <c r="P2430" i="1" s="1"/>
  <c r="B2431" i="1"/>
  <c r="N2431" i="1"/>
  <c r="B2432" i="1"/>
  <c r="C2434" i="1"/>
  <c r="M2434" i="1"/>
  <c r="P2434" i="1" s="1"/>
  <c r="R2434" i="1" s="1"/>
  <c r="M2435" i="1"/>
  <c r="P2435" i="1" s="1"/>
  <c r="R2435" i="1" s="1"/>
  <c r="C2435" i="1"/>
  <c r="Q2436" i="1"/>
  <c r="R2436" i="1" s="1"/>
  <c r="P2437" i="1"/>
  <c r="R2437" i="1" s="1"/>
  <c r="Q2438" i="1"/>
  <c r="R2438" i="1" s="1"/>
  <c r="B2438" i="1"/>
  <c r="Q2439" i="1"/>
  <c r="C2444" i="1"/>
  <c r="M2444" i="1"/>
  <c r="P2444" i="1" s="1"/>
  <c r="R2444" i="1" s="1"/>
  <c r="N2446" i="1"/>
  <c r="P2446" i="1" s="1"/>
  <c r="B2447" i="1"/>
  <c r="N2447" i="1"/>
  <c r="B2448" i="1"/>
  <c r="C2450" i="1"/>
  <c r="M2450" i="1"/>
  <c r="P2450" i="1" s="1"/>
  <c r="R2450" i="1" s="1"/>
  <c r="M2451" i="1"/>
  <c r="P2451" i="1" s="1"/>
  <c r="R2451" i="1" s="1"/>
  <c r="C2451" i="1"/>
  <c r="Q2452" i="1"/>
  <c r="R2452" i="1" s="1"/>
  <c r="P2453" i="1"/>
  <c r="R2453" i="1" s="1"/>
  <c r="Q2454" i="1"/>
  <c r="R2454" i="1" s="1"/>
  <c r="B2454" i="1"/>
  <c r="Q2455" i="1"/>
  <c r="C2460" i="1"/>
  <c r="M2460" i="1"/>
  <c r="P2460" i="1" s="1"/>
  <c r="R2460" i="1" s="1"/>
  <c r="N2462" i="1"/>
  <c r="P2462" i="1" s="1"/>
  <c r="R2462" i="1" s="1"/>
  <c r="B2463" i="1"/>
  <c r="N2463" i="1"/>
  <c r="B2464" i="1"/>
  <c r="C2466" i="1"/>
  <c r="M2466" i="1"/>
  <c r="P2466" i="1" s="1"/>
  <c r="M2467" i="1"/>
  <c r="P2467" i="1" s="1"/>
  <c r="R2467" i="1" s="1"/>
  <c r="C2467" i="1"/>
  <c r="Q2468" i="1"/>
  <c r="R2468" i="1" s="1"/>
  <c r="P2469" i="1"/>
  <c r="R2469" i="1" s="1"/>
  <c r="Q2470" i="1"/>
  <c r="R2470" i="1" s="1"/>
  <c r="B2470" i="1"/>
  <c r="Q2471" i="1"/>
  <c r="C2476" i="1"/>
  <c r="M2476" i="1"/>
  <c r="P2476" i="1" s="1"/>
  <c r="N2478" i="1"/>
  <c r="P2478" i="1" s="1"/>
  <c r="R2478" i="1" s="1"/>
  <c r="B2479" i="1"/>
  <c r="N2479" i="1"/>
  <c r="B2480" i="1"/>
  <c r="C2482" i="1"/>
  <c r="M2482" i="1"/>
  <c r="P2482" i="1" s="1"/>
  <c r="R2482" i="1" s="1"/>
  <c r="M2483" i="1"/>
  <c r="P2483" i="1" s="1"/>
  <c r="R2483" i="1" s="1"/>
  <c r="C2483" i="1"/>
  <c r="Q2484" i="1"/>
  <c r="R2484" i="1" s="1"/>
  <c r="P2485" i="1"/>
  <c r="R2485" i="1" s="1"/>
  <c r="Q2486" i="1"/>
  <c r="R2486" i="1" s="1"/>
  <c r="B2486" i="1"/>
  <c r="Q2487" i="1"/>
  <c r="C2492" i="1"/>
  <c r="M2492" i="1"/>
  <c r="P2492" i="1" s="1"/>
  <c r="N2496" i="1"/>
  <c r="M2496" i="1"/>
  <c r="C2496" i="1"/>
  <c r="N2500" i="1"/>
  <c r="P2500" i="1" s="1"/>
  <c r="R2500" i="1" s="1"/>
  <c r="B2500" i="1"/>
  <c r="M2507" i="1"/>
  <c r="P2507" i="1" s="1"/>
  <c r="R2507" i="1" s="1"/>
  <c r="C2507" i="1"/>
  <c r="Q2507" i="1"/>
  <c r="B2508" i="1"/>
  <c r="N2512" i="1"/>
  <c r="M2512" i="1"/>
  <c r="P2512" i="1" s="1"/>
  <c r="R2512" i="1" s="1"/>
  <c r="C2512" i="1"/>
  <c r="B2524" i="1"/>
  <c r="Q2524" i="1"/>
  <c r="P2525" i="1"/>
  <c r="R2525" i="1" s="1"/>
  <c r="C2526" i="1"/>
  <c r="M2526" i="1"/>
  <c r="Q2528" i="1"/>
  <c r="P2538" i="1"/>
  <c r="R2538" i="1" s="1"/>
  <c r="N2540" i="1"/>
  <c r="M2540" i="1"/>
  <c r="C2540" i="1"/>
  <c r="Q2542" i="1"/>
  <c r="B2542" i="1"/>
  <c r="N2542" i="1"/>
  <c r="P2542" i="1" s="1"/>
  <c r="N2544" i="1"/>
  <c r="B2544" i="1"/>
  <c r="M2544" i="1"/>
  <c r="C2544" i="1"/>
  <c r="Q2546" i="1"/>
  <c r="B2546" i="1"/>
  <c r="M2546" i="1"/>
  <c r="C2546" i="1"/>
  <c r="N2546" i="1"/>
  <c r="B2555" i="1"/>
  <c r="N2555" i="1"/>
  <c r="M2559" i="1"/>
  <c r="C2559" i="1"/>
  <c r="N2559" i="1"/>
  <c r="B2559" i="1"/>
  <c r="Q2559" i="1"/>
  <c r="M2571" i="1"/>
  <c r="P2571" i="1" s="1"/>
  <c r="R2571" i="1" s="1"/>
  <c r="C2571" i="1"/>
  <c r="Q2571" i="1"/>
  <c r="R2612" i="1"/>
  <c r="R2618" i="1"/>
  <c r="M2503" i="1"/>
  <c r="P2503" i="1" s="1"/>
  <c r="R2503" i="1" s="1"/>
  <c r="C2503" i="1"/>
  <c r="Q2504" i="1"/>
  <c r="R2504" i="1" s="1"/>
  <c r="P2505" i="1"/>
  <c r="R2505" i="1" s="1"/>
  <c r="Q2506" i="1"/>
  <c r="R2506" i="1" s="1"/>
  <c r="B2506" i="1"/>
  <c r="B2515" i="1"/>
  <c r="B2516" i="1"/>
  <c r="C2518" i="1"/>
  <c r="M2519" i="1"/>
  <c r="P2519" i="1" s="1"/>
  <c r="R2519" i="1" s="1"/>
  <c r="C2519" i="1"/>
  <c r="Q2520" i="1"/>
  <c r="R2520" i="1" s="1"/>
  <c r="P2521" i="1"/>
  <c r="R2521" i="1" s="1"/>
  <c r="Q2522" i="1"/>
  <c r="B2522" i="1"/>
  <c r="B2531" i="1"/>
  <c r="B2532" i="1"/>
  <c r="C2534" i="1"/>
  <c r="M2535" i="1"/>
  <c r="P2535" i="1" s="1"/>
  <c r="R2535" i="1" s="1"/>
  <c r="C2535" i="1"/>
  <c r="Q2536" i="1"/>
  <c r="R2536" i="1" s="1"/>
  <c r="P2537" i="1"/>
  <c r="R2537" i="1" s="1"/>
  <c r="Q2538" i="1"/>
  <c r="B2538" i="1"/>
  <c r="B2547" i="1"/>
  <c r="B2548" i="1"/>
  <c r="C2550" i="1"/>
  <c r="M2551" i="1"/>
  <c r="P2551" i="1" s="1"/>
  <c r="R2551" i="1" s="1"/>
  <c r="C2551" i="1"/>
  <c r="Q2552" i="1"/>
  <c r="R2552" i="1" s="1"/>
  <c r="P2553" i="1"/>
  <c r="R2553" i="1" s="1"/>
  <c r="Q2554" i="1"/>
  <c r="B2554" i="1"/>
  <c r="B2563" i="1"/>
  <c r="B2564" i="1"/>
  <c r="C2566" i="1"/>
  <c r="M2567" i="1"/>
  <c r="P2567" i="1" s="1"/>
  <c r="R2567" i="1" s="1"/>
  <c r="C2567" i="1"/>
  <c r="Q2568" i="1"/>
  <c r="R2568" i="1" s="1"/>
  <c r="P2569" i="1"/>
  <c r="R2569" i="1" s="1"/>
  <c r="Q2570" i="1"/>
  <c r="B2570" i="1"/>
  <c r="C2576" i="1"/>
  <c r="M2576" i="1"/>
  <c r="P2576" i="1" s="1"/>
  <c r="B2579" i="1"/>
  <c r="B2580" i="1"/>
  <c r="C2582" i="1"/>
  <c r="M2583" i="1"/>
  <c r="P2583" i="1" s="1"/>
  <c r="R2583" i="1" s="1"/>
  <c r="C2583" i="1"/>
  <c r="Q2584" i="1"/>
  <c r="R2584" i="1" s="1"/>
  <c r="P2585" i="1"/>
  <c r="R2585" i="1" s="1"/>
  <c r="Q2586" i="1"/>
  <c r="R2586" i="1" s="1"/>
  <c r="B2586" i="1"/>
  <c r="C2592" i="1"/>
  <c r="M2592" i="1"/>
  <c r="P2592" i="1" s="1"/>
  <c r="R2592" i="1" s="1"/>
  <c r="B2595" i="1"/>
  <c r="B2596" i="1"/>
  <c r="C2598" i="1"/>
  <c r="M2599" i="1"/>
  <c r="P2599" i="1" s="1"/>
  <c r="R2599" i="1" s="1"/>
  <c r="C2599" i="1"/>
  <c r="Q2600" i="1"/>
  <c r="R2600" i="1" s="1"/>
  <c r="P2601" i="1"/>
  <c r="R2601" i="1" s="1"/>
  <c r="Q2602" i="1"/>
  <c r="R2602" i="1" s="1"/>
  <c r="B2602" i="1"/>
  <c r="C2608" i="1"/>
  <c r="M2608" i="1"/>
  <c r="P2608" i="1" s="1"/>
  <c r="B2611" i="1"/>
  <c r="B2612" i="1"/>
  <c r="C2614" i="1"/>
  <c r="M2615" i="1"/>
  <c r="P2615" i="1" s="1"/>
  <c r="R2615" i="1" s="1"/>
  <c r="C2615" i="1"/>
  <c r="Q2616" i="1"/>
  <c r="R2616" i="1" s="1"/>
  <c r="P2617" i="1"/>
  <c r="R2617" i="1" s="1"/>
  <c r="Q2618" i="1"/>
  <c r="B2618" i="1"/>
  <c r="C2624" i="1"/>
  <c r="M2624" i="1"/>
  <c r="P2624" i="1" s="1"/>
  <c r="B2627" i="1"/>
  <c r="B2628" i="1"/>
  <c r="C2630" i="1"/>
  <c r="M2631" i="1"/>
  <c r="P2631" i="1" s="1"/>
  <c r="R2631" i="1" s="1"/>
  <c r="C2631" i="1"/>
  <c r="Q2632" i="1"/>
  <c r="R2632" i="1" s="1"/>
  <c r="P2633" i="1"/>
  <c r="R2633" i="1" s="1"/>
  <c r="Q2634" i="1"/>
  <c r="R2634" i="1" s="1"/>
  <c r="B2634" i="1"/>
  <c r="N2638" i="1"/>
  <c r="M2638" i="1"/>
  <c r="P2638" i="1" s="1"/>
  <c r="R2638" i="1" s="1"/>
  <c r="C2638" i="1"/>
  <c r="B2649" i="1"/>
  <c r="M2653" i="1"/>
  <c r="C2653" i="1"/>
  <c r="N2653" i="1"/>
  <c r="B2653" i="1"/>
  <c r="Q2653" i="1"/>
  <c r="M2665" i="1"/>
  <c r="P2665" i="1" s="1"/>
  <c r="R2665" i="1" s="1"/>
  <c r="C2665" i="1"/>
  <c r="Q2665" i="1"/>
  <c r="Q2572" i="1"/>
  <c r="P2573" i="1"/>
  <c r="R2573" i="1" s="1"/>
  <c r="Q2574" i="1"/>
  <c r="B2574" i="1"/>
  <c r="M2587" i="1"/>
  <c r="P2587" i="1" s="1"/>
  <c r="R2587" i="1" s="1"/>
  <c r="C2587" i="1"/>
  <c r="Q2588" i="1"/>
  <c r="P2589" i="1"/>
  <c r="R2589" i="1" s="1"/>
  <c r="Q2590" i="1"/>
  <c r="B2590" i="1"/>
  <c r="M2603" i="1"/>
  <c r="P2603" i="1" s="1"/>
  <c r="R2603" i="1" s="1"/>
  <c r="C2603" i="1"/>
  <c r="Q2604" i="1"/>
  <c r="P2605" i="1"/>
  <c r="R2605" i="1" s="1"/>
  <c r="Q2606" i="1"/>
  <c r="B2606" i="1"/>
  <c r="M2619" i="1"/>
  <c r="P2619" i="1" s="1"/>
  <c r="R2619" i="1" s="1"/>
  <c r="C2619" i="1"/>
  <c r="Q2620" i="1"/>
  <c r="P2621" i="1"/>
  <c r="R2621" i="1" s="1"/>
  <c r="Q2622" i="1"/>
  <c r="B2622" i="1"/>
  <c r="M2635" i="1"/>
  <c r="P2635" i="1" s="1"/>
  <c r="R2635" i="1" s="1"/>
  <c r="C2635" i="1"/>
  <c r="Q2636" i="1"/>
  <c r="P2637" i="1"/>
  <c r="R2637" i="1" s="1"/>
  <c r="P2648" i="1"/>
  <c r="N2650" i="1"/>
  <c r="M2650" i="1"/>
  <c r="C2650" i="1"/>
  <c r="Q2652" i="1"/>
  <c r="B2652" i="1"/>
  <c r="N2652" i="1"/>
  <c r="P2652" i="1" s="1"/>
  <c r="R2652" i="1" s="1"/>
  <c r="N2654" i="1"/>
  <c r="M2654" i="1"/>
  <c r="C2654" i="1"/>
  <c r="B2654" i="1"/>
  <c r="Q2656" i="1"/>
  <c r="B2656" i="1"/>
  <c r="N2656" i="1"/>
  <c r="M2656" i="1"/>
  <c r="C2656" i="1"/>
  <c r="M2669" i="1"/>
  <c r="C2669" i="1"/>
  <c r="N2669" i="1"/>
  <c r="B2669" i="1"/>
  <c r="Q2669" i="1"/>
  <c r="Q2684" i="1"/>
  <c r="B2684" i="1"/>
  <c r="N2684" i="1"/>
  <c r="M2684" i="1"/>
  <c r="C2684" i="1"/>
  <c r="R2722" i="1"/>
  <c r="Q2576" i="1"/>
  <c r="Q2578" i="1"/>
  <c r="B2578" i="1"/>
  <c r="M2591" i="1"/>
  <c r="C2591" i="1"/>
  <c r="Q2592" i="1"/>
  <c r="Q2594" i="1"/>
  <c r="B2594" i="1"/>
  <c r="M2607" i="1"/>
  <c r="C2607" i="1"/>
  <c r="Q2608" i="1"/>
  <c r="Q2610" i="1"/>
  <c r="B2610" i="1"/>
  <c r="M2623" i="1"/>
  <c r="C2623" i="1"/>
  <c r="Q2624" i="1"/>
  <c r="Q2626" i="1"/>
  <c r="B2626" i="1"/>
  <c r="Q2640" i="1"/>
  <c r="B2640" i="1"/>
  <c r="N2640" i="1"/>
  <c r="M2641" i="1"/>
  <c r="C2641" i="1"/>
  <c r="N2641" i="1"/>
  <c r="B2641" i="1"/>
  <c r="N2666" i="1"/>
  <c r="M2666" i="1"/>
  <c r="C2666" i="1"/>
  <c r="Q2668" i="1"/>
  <c r="B2668" i="1"/>
  <c r="N2668" i="1"/>
  <c r="M2515" i="1"/>
  <c r="P2515" i="1" s="1"/>
  <c r="R2515" i="1" s="1"/>
  <c r="C2515" i="1"/>
  <c r="Q2516" i="1"/>
  <c r="R2516" i="1" s="1"/>
  <c r="Q2518" i="1"/>
  <c r="R2518" i="1" s="1"/>
  <c r="B2518" i="1"/>
  <c r="M2531" i="1"/>
  <c r="P2531" i="1" s="1"/>
  <c r="R2531" i="1" s="1"/>
  <c r="C2531" i="1"/>
  <c r="Q2532" i="1"/>
  <c r="R2532" i="1" s="1"/>
  <c r="Q2534" i="1"/>
  <c r="R2534" i="1" s="1"/>
  <c r="B2534" i="1"/>
  <c r="M2547" i="1"/>
  <c r="P2547" i="1" s="1"/>
  <c r="R2547" i="1" s="1"/>
  <c r="C2547" i="1"/>
  <c r="Q2548" i="1"/>
  <c r="R2548" i="1" s="1"/>
  <c r="Q2550" i="1"/>
  <c r="R2550" i="1" s="1"/>
  <c r="B2550" i="1"/>
  <c r="M2563" i="1"/>
  <c r="P2563" i="1" s="1"/>
  <c r="R2563" i="1" s="1"/>
  <c r="C2563" i="1"/>
  <c r="Q2564" i="1"/>
  <c r="R2564" i="1" s="1"/>
  <c r="Q2566" i="1"/>
  <c r="R2566" i="1" s="1"/>
  <c r="B2566" i="1"/>
  <c r="C2572" i="1"/>
  <c r="M2572" i="1"/>
  <c r="P2572" i="1" s="1"/>
  <c r="N2574" i="1"/>
  <c r="P2574" i="1" s="1"/>
  <c r="R2574" i="1" s="1"/>
  <c r="B2576" i="1"/>
  <c r="C2578" i="1"/>
  <c r="M2578" i="1"/>
  <c r="P2578" i="1" s="1"/>
  <c r="R2578" i="1" s="1"/>
  <c r="M2579" i="1"/>
  <c r="P2579" i="1" s="1"/>
  <c r="R2579" i="1" s="1"/>
  <c r="C2579" i="1"/>
  <c r="Q2580" i="1"/>
  <c r="R2580" i="1" s="1"/>
  <c r="Q2582" i="1"/>
  <c r="R2582" i="1" s="1"/>
  <c r="B2582" i="1"/>
  <c r="C2588" i="1"/>
  <c r="M2588" i="1"/>
  <c r="P2588" i="1" s="1"/>
  <c r="N2590" i="1"/>
  <c r="P2590" i="1" s="1"/>
  <c r="R2590" i="1" s="1"/>
  <c r="B2591" i="1"/>
  <c r="N2591" i="1"/>
  <c r="B2592" i="1"/>
  <c r="C2594" i="1"/>
  <c r="M2594" i="1"/>
  <c r="P2594" i="1" s="1"/>
  <c r="M2595" i="1"/>
  <c r="P2595" i="1" s="1"/>
  <c r="R2595" i="1" s="1"/>
  <c r="C2595" i="1"/>
  <c r="Q2596" i="1"/>
  <c r="R2596" i="1" s="1"/>
  <c r="Q2598" i="1"/>
  <c r="R2598" i="1" s="1"/>
  <c r="B2598" i="1"/>
  <c r="C2604" i="1"/>
  <c r="M2604" i="1"/>
  <c r="P2604" i="1" s="1"/>
  <c r="N2606" i="1"/>
  <c r="P2606" i="1" s="1"/>
  <c r="R2606" i="1" s="1"/>
  <c r="B2607" i="1"/>
  <c r="N2607" i="1"/>
  <c r="B2608" i="1"/>
  <c r="C2610" i="1"/>
  <c r="M2610" i="1"/>
  <c r="P2610" i="1" s="1"/>
  <c r="R2610" i="1" s="1"/>
  <c r="M2611" i="1"/>
  <c r="P2611" i="1" s="1"/>
  <c r="R2611" i="1" s="1"/>
  <c r="C2611" i="1"/>
  <c r="Q2612" i="1"/>
  <c r="Q2614" i="1"/>
  <c r="R2614" i="1" s="1"/>
  <c r="B2614" i="1"/>
  <c r="C2620" i="1"/>
  <c r="M2620" i="1"/>
  <c r="P2620" i="1" s="1"/>
  <c r="R2620" i="1" s="1"/>
  <c r="N2622" i="1"/>
  <c r="P2622" i="1" s="1"/>
  <c r="R2622" i="1" s="1"/>
  <c r="B2623" i="1"/>
  <c r="N2623" i="1"/>
  <c r="B2624" i="1"/>
  <c r="C2626" i="1"/>
  <c r="M2626" i="1"/>
  <c r="P2626" i="1" s="1"/>
  <c r="R2626" i="1" s="1"/>
  <c r="M2627" i="1"/>
  <c r="P2627" i="1" s="1"/>
  <c r="R2627" i="1" s="1"/>
  <c r="C2627" i="1"/>
  <c r="Q2628" i="1"/>
  <c r="R2628" i="1" s="1"/>
  <c r="Q2630" i="1"/>
  <c r="R2630" i="1" s="1"/>
  <c r="B2630" i="1"/>
  <c r="C2636" i="1"/>
  <c r="M2636" i="1"/>
  <c r="P2636" i="1" s="1"/>
  <c r="R2636" i="1" s="1"/>
  <c r="C2640" i="1"/>
  <c r="M2640" i="1"/>
  <c r="Q2641" i="1"/>
  <c r="M2649" i="1"/>
  <c r="P2649" i="1" s="1"/>
  <c r="C2649" i="1"/>
  <c r="Q2649" i="1"/>
  <c r="B2666" i="1"/>
  <c r="Q2666" i="1"/>
  <c r="P2667" i="1"/>
  <c r="R2667" i="1" s="1"/>
  <c r="C2668" i="1"/>
  <c r="M2668" i="1"/>
  <c r="M2681" i="1"/>
  <c r="P2681" i="1" s="1"/>
  <c r="C2681" i="1"/>
  <c r="Q2681" i="1"/>
  <c r="N2681" i="1"/>
  <c r="B2681" i="1"/>
  <c r="N2682" i="1"/>
  <c r="M2682" i="1"/>
  <c r="C2682" i="1"/>
  <c r="B2682" i="1"/>
  <c r="Q2682" i="1"/>
  <c r="M2697" i="1"/>
  <c r="C2697" i="1"/>
  <c r="Q2698" i="1"/>
  <c r="Q2700" i="1"/>
  <c r="B2700" i="1"/>
  <c r="M2713" i="1"/>
  <c r="C2713" i="1"/>
  <c r="Q2714" i="1"/>
  <c r="Q2716" i="1"/>
  <c r="B2716" i="1"/>
  <c r="M2729" i="1"/>
  <c r="P2729" i="1" s="1"/>
  <c r="C2729" i="1"/>
  <c r="Q2730" i="1"/>
  <c r="R2730" i="1" s="1"/>
  <c r="P2731" i="1"/>
  <c r="R2731" i="1" s="1"/>
  <c r="Q2732" i="1"/>
  <c r="R2732" i="1" s="1"/>
  <c r="B2732" i="1"/>
  <c r="C2734" i="1"/>
  <c r="B2741" i="1"/>
  <c r="C2742" i="1"/>
  <c r="M2742" i="1"/>
  <c r="P2742" i="1" s="1"/>
  <c r="Q2744" i="1"/>
  <c r="B2744" i="1"/>
  <c r="M2745" i="1"/>
  <c r="P2745" i="1" s="1"/>
  <c r="R2745" i="1" s="1"/>
  <c r="C2745" i="1"/>
  <c r="C2750" i="1"/>
  <c r="B2757" i="1"/>
  <c r="P2760" i="1"/>
  <c r="N2762" i="1"/>
  <c r="M2762" i="1"/>
  <c r="C2762" i="1"/>
  <c r="Q2764" i="1"/>
  <c r="B2764" i="1"/>
  <c r="N2764" i="1"/>
  <c r="P2764" i="1" s="1"/>
  <c r="N2766" i="1"/>
  <c r="M2766" i="1"/>
  <c r="C2766" i="1"/>
  <c r="B2766" i="1"/>
  <c r="Q2768" i="1"/>
  <c r="B2768" i="1"/>
  <c r="N2768" i="1"/>
  <c r="M2768" i="1"/>
  <c r="C2768" i="1"/>
  <c r="B2777" i="1"/>
  <c r="M2781" i="1"/>
  <c r="P2781" i="1" s="1"/>
  <c r="C2781" i="1"/>
  <c r="N2781" i="1"/>
  <c r="B2781" i="1"/>
  <c r="Q2781" i="1"/>
  <c r="Q2670" i="1"/>
  <c r="Q2672" i="1"/>
  <c r="B2672" i="1"/>
  <c r="M2685" i="1"/>
  <c r="C2685" i="1"/>
  <c r="Q2686" i="1"/>
  <c r="Q2688" i="1"/>
  <c r="B2688" i="1"/>
  <c r="B2697" i="1"/>
  <c r="N2697" i="1"/>
  <c r="B2698" i="1"/>
  <c r="C2700" i="1"/>
  <c r="M2700" i="1"/>
  <c r="M2701" i="1"/>
  <c r="C2701" i="1"/>
  <c r="Q2702" i="1"/>
  <c r="Q2704" i="1"/>
  <c r="B2704" i="1"/>
  <c r="B2713" i="1"/>
  <c r="N2713" i="1"/>
  <c r="B2714" i="1"/>
  <c r="C2716" i="1"/>
  <c r="M2716" i="1"/>
  <c r="M2717" i="1"/>
  <c r="C2717" i="1"/>
  <c r="Q2718" i="1"/>
  <c r="P2719" i="1"/>
  <c r="R2719" i="1" s="1"/>
  <c r="Q2720" i="1"/>
  <c r="B2720" i="1"/>
  <c r="M2733" i="1"/>
  <c r="P2733" i="1" s="1"/>
  <c r="R2733" i="1" s="1"/>
  <c r="C2733" i="1"/>
  <c r="N2733" i="1"/>
  <c r="B2733" i="1"/>
  <c r="Q2736" i="1"/>
  <c r="B2736" i="1"/>
  <c r="M2736" i="1"/>
  <c r="C2736" i="1"/>
  <c r="N2736" i="1"/>
  <c r="Q2742" i="1"/>
  <c r="P2743" i="1"/>
  <c r="R2743" i="1" s="1"/>
  <c r="P2744" i="1"/>
  <c r="P2747" i="1"/>
  <c r="R2747" i="1" s="1"/>
  <c r="Q2748" i="1"/>
  <c r="B2748" i="1"/>
  <c r="N2748" i="1"/>
  <c r="M2749" i="1"/>
  <c r="P2749" i="1" s="1"/>
  <c r="C2749" i="1"/>
  <c r="N2749" i="1"/>
  <c r="B2749" i="1"/>
  <c r="Q2752" i="1"/>
  <c r="B2752" i="1"/>
  <c r="M2752" i="1"/>
  <c r="C2752" i="1"/>
  <c r="N2752" i="1"/>
  <c r="P2763" i="1"/>
  <c r="R2763" i="1" s="1"/>
  <c r="P2776" i="1"/>
  <c r="N2778" i="1"/>
  <c r="M2778" i="1"/>
  <c r="C2778" i="1"/>
  <c r="Q2780" i="1"/>
  <c r="B2780" i="1"/>
  <c r="N2780" i="1"/>
  <c r="N2782" i="1"/>
  <c r="M2782" i="1"/>
  <c r="C2782" i="1"/>
  <c r="B2782" i="1"/>
  <c r="Q2784" i="1"/>
  <c r="B2784" i="1"/>
  <c r="N2784" i="1"/>
  <c r="M2784" i="1"/>
  <c r="C2784" i="1"/>
  <c r="Q2642" i="1"/>
  <c r="R2642" i="1" s="1"/>
  <c r="Q2644" i="1"/>
  <c r="B2644" i="1"/>
  <c r="M2657" i="1"/>
  <c r="C2657" i="1"/>
  <c r="Q2658" i="1"/>
  <c r="R2658" i="1" s="1"/>
  <c r="Q2660" i="1"/>
  <c r="B2660" i="1"/>
  <c r="B2670" i="1"/>
  <c r="C2672" i="1"/>
  <c r="M2672" i="1"/>
  <c r="M2673" i="1"/>
  <c r="C2673" i="1"/>
  <c r="Q2674" i="1"/>
  <c r="R2674" i="1" s="1"/>
  <c r="Q2676" i="1"/>
  <c r="B2676" i="1"/>
  <c r="B2685" i="1"/>
  <c r="N2685" i="1"/>
  <c r="B2686" i="1"/>
  <c r="C2688" i="1"/>
  <c r="M2688" i="1"/>
  <c r="M2689" i="1"/>
  <c r="C2689" i="1"/>
  <c r="Q2690" i="1"/>
  <c r="R2690" i="1" s="1"/>
  <c r="Q2692" i="1"/>
  <c r="B2692" i="1"/>
  <c r="C2698" i="1"/>
  <c r="M2698" i="1"/>
  <c r="P2698" i="1" s="1"/>
  <c r="R2698" i="1" s="1"/>
  <c r="N2700" i="1"/>
  <c r="B2701" i="1"/>
  <c r="N2701" i="1"/>
  <c r="B2702" i="1"/>
  <c r="C2704" i="1"/>
  <c r="M2704" i="1"/>
  <c r="M2705" i="1"/>
  <c r="C2705" i="1"/>
  <c r="Q2706" i="1"/>
  <c r="R2706" i="1" s="1"/>
  <c r="Q2708" i="1"/>
  <c r="B2708" i="1"/>
  <c r="C2714" i="1"/>
  <c r="M2714" i="1"/>
  <c r="P2714" i="1" s="1"/>
  <c r="N2716" i="1"/>
  <c r="B2717" i="1"/>
  <c r="N2717" i="1"/>
  <c r="C2720" i="1"/>
  <c r="M2720" i="1"/>
  <c r="M2721" i="1"/>
  <c r="C2721" i="1"/>
  <c r="Q2722" i="1"/>
  <c r="Q2724" i="1"/>
  <c r="B2724" i="1"/>
  <c r="C2748" i="1"/>
  <c r="M2748" i="1"/>
  <c r="Q2749" i="1"/>
  <c r="M2761" i="1"/>
  <c r="C2761" i="1"/>
  <c r="Q2761" i="1"/>
  <c r="P2779" i="1"/>
  <c r="R2779" i="1" s="1"/>
  <c r="P2780" i="1"/>
  <c r="R2780" i="1" s="1"/>
  <c r="B2642" i="1"/>
  <c r="C2644" i="1"/>
  <c r="M2644" i="1"/>
  <c r="P2644" i="1" s="1"/>
  <c r="M2645" i="1"/>
  <c r="P2645" i="1" s="1"/>
  <c r="R2645" i="1" s="1"/>
  <c r="C2645" i="1"/>
  <c r="Q2646" i="1"/>
  <c r="R2646" i="1" s="1"/>
  <c r="P2647" i="1"/>
  <c r="R2647" i="1" s="1"/>
  <c r="Q2648" i="1"/>
  <c r="B2648" i="1"/>
  <c r="B2657" i="1"/>
  <c r="N2657" i="1"/>
  <c r="B2658" i="1"/>
  <c r="C2660" i="1"/>
  <c r="M2660" i="1"/>
  <c r="P2660" i="1" s="1"/>
  <c r="R2660" i="1" s="1"/>
  <c r="M2661" i="1"/>
  <c r="P2661" i="1" s="1"/>
  <c r="R2661" i="1" s="1"/>
  <c r="C2661" i="1"/>
  <c r="Q2662" i="1"/>
  <c r="R2662" i="1" s="1"/>
  <c r="P2663" i="1"/>
  <c r="R2663" i="1" s="1"/>
  <c r="Q2664" i="1"/>
  <c r="R2664" i="1" s="1"/>
  <c r="B2664" i="1"/>
  <c r="C2670" i="1"/>
  <c r="M2670" i="1"/>
  <c r="P2670" i="1" s="1"/>
  <c r="R2670" i="1" s="1"/>
  <c r="N2672" i="1"/>
  <c r="B2673" i="1"/>
  <c r="N2673" i="1"/>
  <c r="B2674" i="1"/>
  <c r="C2676" i="1"/>
  <c r="M2676" i="1"/>
  <c r="P2676" i="1" s="1"/>
  <c r="R2676" i="1" s="1"/>
  <c r="M2677" i="1"/>
  <c r="P2677" i="1" s="1"/>
  <c r="R2677" i="1" s="1"/>
  <c r="C2677" i="1"/>
  <c r="Q2678" i="1"/>
  <c r="R2678" i="1" s="1"/>
  <c r="P2679" i="1"/>
  <c r="R2679" i="1" s="1"/>
  <c r="Q2680" i="1"/>
  <c r="R2680" i="1" s="1"/>
  <c r="B2680" i="1"/>
  <c r="C2686" i="1"/>
  <c r="M2686" i="1"/>
  <c r="P2686" i="1" s="1"/>
  <c r="R2686" i="1" s="1"/>
  <c r="N2688" i="1"/>
  <c r="B2689" i="1"/>
  <c r="N2689" i="1"/>
  <c r="B2690" i="1"/>
  <c r="C2692" i="1"/>
  <c r="M2692" i="1"/>
  <c r="P2692" i="1" s="1"/>
  <c r="M2693" i="1"/>
  <c r="P2693" i="1" s="1"/>
  <c r="R2693" i="1" s="1"/>
  <c r="C2693" i="1"/>
  <c r="Q2694" i="1"/>
  <c r="R2694" i="1" s="1"/>
  <c r="P2695" i="1"/>
  <c r="R2695" i="1" s="1"/>
  <c r="Q2696" i="1"/>
  <c r="R2696" i="1" s="1"/>
  <c r="B2696" i="1"/>
  <c r="Q2697" i="1"/>
  <c r="C2702" i="1"/>
  <c r="M2702" i="1"/>
  <c r="P2702" i="1" s="1"/>
  <c r="N2704" i="1"/>
  <c r="B2705" i="1"/>
  <c r="N2705" i="1"/>
  <c r="B2706" i="1"/>
  <c r="C2708" i="1"/>
  <c r="M2708" i="1"/>
  <c r="P2708" i="1" s="1"/>
  <c r="M2709" i="1"/>
  <c r="P2709" i="1" s="1"/>
  <c r="R2709" i="1" s="1"/>
  <c r="C2709" i="1"/>
  <c r="Q2710" i="1"/>
  <c r="R2710" i="1" s="1"/>
  <c r="P2711" i="1"/>
  <c r="R2711" i="1" s="1"/>
  <c r="Q2712" i="1"/>
  <c r="R2712" i="1" s="1"/>
  <c r="B2712" i="1"/>
  <c r="Q2713" i="1"/>
  <c r="C2718" i="1"/>
  <c r="M2718" i="1"/>
  <c r="P2718" i="1" s="1"/>
  <c r="N2720" i="1"/>
  <c r="B2721" i="1"/>
  <c r="N2721" i="1"/>
  <c r="B2722" i="1"/>
  <c r="C2724" i="1"/>
  <c r="M2724" i="1"/>
  <c r="P2724" i="1" s="1"/>
  <c r="M2725" i="1"/>
  <c r="P2725" i="1" s="1"/>
  <c r="R2725" i="1" s="1"/>
  <c r="C2725" i="1"/>
  <c r="Q2726" i="1"/>
  <c r="R2726" i="1" s="1"/>
  <c r="P2727" i="1"/>
  <c r="R2727" i="1" s="1"/>
  <c r="Q2728" i="1"/>
  <c r="R2728" i="1" s="1"/>
  <c r="B2728" i="1"/>
  <c r="Q2729" i="1"/>
  <c r="N2734" i="1"/>
  <c r="P2734" i="1" s="1"/>
  <c r="R2734" i="1" s="1"/>
  <c r="B2734" i="1"/>
  <c r="M2741" i="1"/>
  <c r="P2741" i="1" s="1"/>
  <c r="C2741" i="1"/>
  <c r="Q2741" i="1"/>
  <c r="B2742" i="1"/>
  <c r="N2746" i="1"/>
  <c r="M2746" i="1"/>
  <c r="C2746" i="1"/>
  <c r="N2750" i="1"/>
  <c r="P2750" i="1" s="1"/>
  <c r="R2750" i="1" s="1"/>
  <c r="B2750" i="1"/>
  <c r="M2757" i="1"/>
  <c r="P2757" i="1" s="1"/>
  <c r="C2757" i="1"/>
  <c r="Q2757" i="1"/>
  <c r="B2761" i="1"/>
  <c r="N2761" i="1"/>
  <c r="M2765" i="1"/>
  <c r="P2765" i="1" s="1"/>
  <c r="C2765" i="1"/>
  <c r="N2765" i="1"/>
  <c r="B2765" i="1"/>
  <c r="Q2765" i="1"/>
  <c r="M2777" i="1"/>
  <c r="P2777" i="1" s="1"/>
  <c r="C2777" i="1"/>
  <c r="Q2777" i="1"/>
  <c r="Q2797" i="1"/>
  <c r="P2798" i="1"/>
  <c r="R2798" i="1" s="1"/>
  <c r="P2802" i="1"/>
  <c r="R2802" i="1" s="1"/>
  <c r="Q2803" i="1"/>
  <c r="B2803" i="1"/>
  <c r="N2803" i="1"/>
  <c r="M2804" i="1"/>
  <c r="C2804" i="1"/>
  <c r="N2804" i="1"/>
  <c r="B2804" i="1"/>
  <c r="Q2807" i="1"/>
  <c r="B2807" i="1"/>
  <c r="M2807" i="1"/>
  <c r="P2807" i="1" s="1"/>
  <c r="R2807" i="1" s="1"/>
  <c r="C2807" i="1"/>
  <c r="N2807" i="1"/>
  <c r="Q2813" i="1"/>
  <c r="P2814" i="1"/>
  <c r="R2814" i="1" s="1"/>
  <c r="N2829" i="1"/>
  <c r="B2829" i="1"/>
  <c r="Q2831" i="1"/>
  <c r="B2831" i="1"/>
  <c r="M2831" i="1"/>
  <c r="C2831" i="1"/>
  <c r="N2831" i="1"/>
  <c r="Q2839" i="1"/>
  <c r="B2839" i="1"/>
  <c r="N2839" i="1"/>
  <c r="M2839" i="1"/>
  <c r="P2839" i="1" s="1"/>
  <c r="C2839" i="1"/>
  <c r="M2840" i="1"/>
  <c r="C2840" i="1"/>
  <c r="Q2840" i="1"/>
  <c r="N2840" i="1"/>
  <c r="B2840" i="1"/>
  <c r="C2803" i="1"/>
  <c r="M2803" i="1"/>
  <c r="Q2804" i="1"/>
  <c r="P2829" i="1"/>
  <c r="R2829" i="1" s="1"/>
  <c r="M2737" i="1"/>
  <c r="P2737" i="1" s="1"/>
  <c r="R2737" i="1" s="1"/>
  <c r="C2737" i="1"/>
  <c r="Q2738" i="1"/>
  <c r="R2738" i="1" s="1"/>
  <c r="P2739" i="1"/>
  <c r="R2739" i="1" s="1"/>
  <c r="Q2740" i="1"/>
  <c r="R2740" i="1" s="1"/>
  <c r="B2740" i="1"/>
  <c r="M2753" i="1"/>
  <c r="P2753" i="1" s="1"/>
  <c r="R2753" i="1" s="1"/>
  <c r="C2753" i="1"/>
  <c r="Q2754" i="1"/>
  <c r="R2754" i="1" s="1"/>
  <c r="P2755" i="1"/>
  <c r="R2755" i="1" s="1"/>
  <c r="Q2756" i="1"/>
  <c r="R2756" i="1" s="1"/>
  <c r="B2756" i="1"/>
  <c r="M2769" i="1"/>
  <c r="P2769" i="1" s="1"/>
  <c r="R2769" i="1" s="1"/>
  <c r="C2769" i="1"/>
  <c r="Q2770" i="1"/>
  <c r="R2770" i="1" s="1"/>
  <c r="P2771" i="1"/>
  <c r="R2771" i="1" s="1"/>
  <c r="Q2772" i="1"/>
  <c r="R2772" i="1" s="1"/>
  <c r="B2772" i="1"/>
  <c r="M2785" i="1"/>
  <c r="P2785" i="1" s="1"/>
  <c r="R2785" i="1" s="1"/>
  <c r="C2785" i="1"/>
  <c r="Q2786" i="1"/>
  <c r="R2786" i="1" s="1"/>
  <c r="P2787" i="1"/>
  <c r="R2787" i="1" s="1"/>
  <c r="Q2788" i="1"/>
  <c r="R2788" i="1" s="1"/>
  <c r="B2788" i="1"/>
  <c r="M2796" i="1"/>
  <c r="C2796" i="1"/>
  <c r="Q2796" i="1"/>
  <c r="B2797" i="1"/>
  <c r="N2801" i="1"/>
  <c r="M2801" i="1"/>
  <c r="C2801" i="1"/>
  <c r="N2805" i="1"/>
  <c r="B2805" i="1"/>
  <c r="M2812" i="1"/>
  <c r="C2812" i="1"/>
  <c r="Q2812" i="1"/>
  <c r="B2813" i="1"/>
  <c r="M2820" i="1"/>
  <c r="C2820" i="1"/>
  <c r="N2820" i="1"/>
  <c r="B2820" i="1"/>
  <c r="Q2820" i="1"/>
  <c r="Q2829" i="1"/>
  <c r="Q2758" i="1"/>
  <c r="R2758" i="1" s="1"/>
  <c r="P2759" i="1"/>
  <c r="R2759" i="1" s="1"/>
  <c r="Q2760" i="1"/>
  <c r="B2760" i="1"/>
  <c r="M2773" i="1"/>
  <c r="P2773" i="1" s="1"/>
  <c r="R2773" i="1" s="1"/>
  <c r="C2773" i="1"/>
  <c r="Q2774" i="1"/>
  <c r="R2774" i="1" s="1"/>
  <c r="P2775" i="1"/>
  <c r="R2775" i="1" s="1"/>
  <c r="Q2776" i="1"/>
  <c r="B2776" i="1"/>
  <c r="M2789" i="1"/>
  <c r="P2789" i="1" s="1"/>
  <c r="R2789" i="1" s="1"/>
  <c r="C2789" i="1"/>
  <c r="Q2790" i="1"/>
  <c r="R2790" i="1" s="1"/>
  <c r="P2791" i="1"/>
  <c r="R2791" i="1" s="1"/>
  <c r="M2792" i="1"/>
  <c r="P2792" i="1" s="1"/>
  <c r="R2792" i="1" s="1"/>
  <c r="B2792" i="1"/>
  <c r="B2796" i="1"/>
  <c r="N2796" i="1"/>
  <c r="C2797" i="1"/>
  <c r="M2797" i="1"/>
  <c r="P2797" i="1" s="1"/>
  <c r="R2797" i="1" s="1"/>
  <c r="Q2799" i="1"/>
  <c r="R2799" i="1" s="1"/>
  <c r="B2799" i="1"/>
  <c r="M2800" i="1"/>
  <c r="P2800" i="1" s="1"/>
  <c r="R2800" i="1" s="1"/>
  <c r="C2800" i="1"/>
  <c r="B2801" i="1"/>
  <c r="C2805" i="1"/>
  <c r="M2805" i="1"/>
  <c r="P2805" i="1" s="1"/>
  <c r="R2805" i="1" s="1"/>
  <c r="B2812" i="1"/>
  <c r="N2812" i="1"/>
  <c r="C2813" i="1"/>
  <c r="M2813" i="1"/>
  <c r="P2813" i="1" s="1"/>
  <c r="R2813" i="1" s="1"/>
  <c r="Q2815" i="1"/>
  <c r="R2815" i="1" s="1"/>
  <c r="B2815" i="1"/>
  <c r="M2816" i="1"/>
  <c r="P2816" i="1" s="1"/>
  <c r="R2816" i="1" s="1"/>
  <c r="C2816" i="1"/>
  <c r="N2821" i="1"/>
  <c r="P2821" i="1" s="1"/>
  <c r="R2821" i="1" s="1"/>
  <c r="B2821" i="1"/>
  <c r="Q2823" i="1"/>
  <c r="B2823" i="1"/>
  <c r="M2823" i="1"/>
  <c r="P2823" i="1" s="1"/>
  <c r="R2823" i="1" s="1"/>
  <c r="C2823" i="1"/>
  <c r="N2823" i="1"/>
  <c r="M2828" i="1"/>
  <c r="P2828" i="1" s="1"/>
  <c r="R2828" i="1" s="1"/>
  <c r="C2828" i="1"/>
  <c r="Q2828" i="1"/>
  <c r="N2828" i="1"/>
  <c r="B2828" i="1"/>
  <c r="P2845" i="1"/>
  <c r="R2845" i="1" s="1"/>
  <c r="Q2855" i="1"/>
  <c r="B2855" i="1"/>
  <c r="N2855" i="1"/>
  <c r="M2855" i="1"/>
  <c r="C2855" i="1"/>
  <c r="M2856" i="1"/>
  <c r="C2856" i="1"/>
  <c r="Q2856" i="1"/>
  <c r="N2856" i="1"/>
  <c r="B2856" i="1"/>
  <c r="Q2817" i="1"/>
  <c r="P2818" i="1"/>
  <c r="R2818" i="1" s="1"/>
  <c r="Q2819" i="1"/>
  <c r="B2819" i="1"/>
  <c r="M2832" i="1"/>
  <c r="P2832" i="1" s="1"/>
  <c r="R2832" i="1" s="1"/>
  <c r="C2832" i="1"/>
  <c r="Q2833" i="1"/>
  <c r="P2834" i="1"/>
  <c r="R2834" i="1" s="1"/>
  <c r="Q2835" i="1"/>
  <c r="B2835" i="1"/>
  <c r="Q2837" i="1"/>
  <c r="R2837" i="1" s="1"/>
  <c r="P2838" i="1"/>
  <c r="R2838" i="1" s="1"/>
  <c r="Q2843" i="1"/>
  <c r="B2843" i="1"/>
  <c r="N2843" i="1"/>
  <c r="M2844" i="1"/>
  <c r="C2844" i="1"/>
  <c r="N2844" i="1"/>
  <c r="B2844" i="1"/>
  <c r="Q2847" i="1"/>
  <c r="B2847" i="1"/>
  <c r="M2847" i="1"/>
  <c r="C2847" i="1"/>
  <c r="N2847" i="1"/>
  <c r="Q2853" i="1"/>
  <c r="R2853" i="1" s="1"/>
  <c r="P2854" i="1"/>
  <c r="R2854" i="1" s="1"/>
  <c r="Q2859" i="1"/>
  <c r="B2859" i="1"/>
  <c r="N2859" i="1"/>
  <c r="M2860" i="1"/>
  <c r="C2860" i="1"/>
  <c r="N2860" i="1"/>
  <c r="B2860" i="1"/>
  <c r="Q2863" i="1"/>
  <c r="B2863" i="1"/>
  <c r="M2863" i="1"/>
  <c r="C2863" i="1"/>
  <c r="N2863" i="1"/>
  <c r="M2872" i="1"/>
  <c r="C2872" i="1"/>
  <c r="Q2872" i="1"/>
  <c r="M2888" i="1"/>
  <c r="C2888" i="1"/>
  <c r="N2888" i="1"/>
  <c r="B2888" i="1"/>
  <c r="Q2888" i="1"/>
  <c r="N2889" i="1"/>
  <c r="M2889" i="1"/>
  <c r="C2889" i="1"/>
  <c r="B2889" i="1"/>
  <c r="Q2889" i="1"/>
  <c r="M2836" i="1"/>
  <c r="C2836" i="1"/>
  <c r="C2843" i="1"/>
  <c r="M2843" i="1"/>
  <c r="P2843" i="1" s="1"/>
  <c r="Q2844" i="1"/>
  <c r="C2859" i="1"/>
  <c r="M2859" i="1"/>
  <c r="Q2860" i="1"/>
  <c r="B2872" i="1"/>
  <c r="N2872" i="1"/>
  <c r="M2876" i="1"/>
  <c r="C2876" i="1"/>
  <c r="N2876" i="1"/>
  <c r="B2876" i="1"/>
  <c r="Q2876" i="1"/>
  <c r="Q2793" i="1"/>
  <c r="R2793" i="1" s="1"/>
  <c r="P2794" i="1"/>
  <c r="R2794" i="1" s="1"/>
  <c r="Q2795" i="1"/>
  <c r="R2795" i="1" s="1"/>
  <c r="B2795" i="1"/>
  <c r="M2808" i="1"/>
  <c r="P2808" i="1" s="1"/>
  <c r="R2808" i="1" s="1"/>
  <c r="C2808" i="1"/>
  <c r="Q2809" i="1"/>
  <c r="R2809" i="1" s="1"/>
  <c r="P2810" i="1"/>
  <c r="R2810" i="1" s="1"/>
  <c r="Q2811" i="1"/>
  <c r="R2811" i="1" s="1"/>
  <c r="B2811" i="1"/>
  <c r="C2817" i="1"/>
  <c r="M2817" i="1"/>
  <c r="P2817" i="1" s="1"/>
  <c r="N2819" i="1"/>
  <c r="P2819" i="1" s="1"/>
  <c r="R2819" i="1" s="1"/>
  <c r="M2824" i="1"/>
  <c r="P2824" i="1" s="1"/>
  <c r="R2824" i="1" s="1"/>
  <c r="C2824" i="1"/>
  <c r="Q2825" i="1"/>
  <c r="R2825" i="1" s="1"/>
  <c r="P2826" i="1"/>
  <c r="R2826" i="1" s="1"/>
  <c r="Q2827" i="1"/>
  <c r="R2827" i="1" s="1"/>
  <c r="B2827" i="1"/>
  <c r="C2833" i="1"/>
  <c r="M2833" i="1"/>
  <c r="P2833" i="1" s="1"/>
  <c r="R2833" i="1" s="1"/>
  <c r="N2835" i="1"/>
  <c r="P2835" i="1" s="1"/>
  <c r="R2835" i="1" s="1"/>
  <c r="B2836" i="1"/>
  <c r="N2836" i="1"/>
  <c r="B2837" i="1"/>
  <c r="N2841" i="1"/>
  <c r="M2841" i="1"/>
  <c r="C2841" i="1"/>
  <c r="N2845" i="1"/>
  <c r="B2845" i="1"/>
  <c r="M2852" i="1"/>
  <c r="P2852" i="1" s="1"/>
  <c r="C2852" i="1"/>
  <c r="Q2852" i="1"/>
  <c r="B2853" i="1"/>
  <c r="N2857" i="1"/>
  <c r="M2857" i="1"/>
  <c r="C2857" i="1"/>
  <c r="N2861" i="1"/>
  <c r="P2861" i="1" s="1"/>
  <c r="R2861" i="1" s="1"/>
  <c r="B2861" i="1"/>
  <c r="P2871" i="1"/>
  <c r="N2873" i="1"/>
  <c r="M2873" i="1"/>
  <c r="C2873" i="1"/>
  <c r="Q2875" i="1"/>
  <c r="B2875" i="1"/>
  <c r="N2875" i="1"/>
  <c r="P2875" i="1" s="1"/>
  <c r="R2875" i="1" s="1"/>
  <c r="N2877" i="1"/>
  <c r="B2877" i="1"/>
  <c r="M2877" i="1"/>
  <c r="C2877" i="1"/>
  <c r="Q2891" i="1"/>
  <c r="B2891" i="1"/>
  <c r="N2891" i="1"/>
  <c r="M2891" i="1"/>
  <c r="C2891" i="1"/>
  <c r="M2868" i="1"/>
  <c r="P2868" i="1" s="1"/>
  <c r="C2868" i="1"/>
  <c r="Q2869" i="1"/>
  <c r="R2869" i="1" s="1"/>
  <c r="P2870" i="1"/>
  <c r="R2870" i="1" s="1"/>
  <c r="Q2871" i="1"/>
  <c r="B2871" i="1"/>
  <c r="M2884" i="1"/>
  <c r="P2884" i="1" s="1"/>
  <c r="C2884" i="1"/>
  <c r="Q2885" i="1"/>
  <c r="R2885" i="1" s="1"/>
  <c r="P2886" i="1"/>
  <c r="R2886" i="1" s="1"/>
  <c r="Q2887" i="1"/>
  <c r="R2887" i="1" s="1"/>
  <c r="B2887" i="1"/>
  <c r="C2893" i="1"/>
  <c r="M2893" i="1"/>
  <c r="P2893" i="1" s="1"/>
  <c r="M2900" i="1"/>
  <c r="P2900" i="1" s="1"/>
  <c r="C2900" i="1"/>
  <c r="Q2901" i="1"/>
  <c r="R2901" i="1" s="1"/>
  <c r="P2902" i="1"/>
  <c r="R2902" i="1" s="1"/>
  <c r="Q2903" i="1"/>
  <c r="R2903" i="1" s="1"/>
  <c r="B2903" i="1"/>
  <c r="C2909" i="1"/>
  <c r="M2909" i="1"/>
  <c r="P2909" i="1" s="1"/>
  <c r="B2914" i="1"/>
  <c r="C2915" i="1"/>
  <c r="M2915" i="1"/>
  <c r="P2915" i="1" s="1"/>
  <c r="R2915" i="1" s="1"/>
  <c r="Q2917" i="1"/>
  <c r="R2917" i="1" s="1"/>
  <c r="B2917" i="1"/>
  <c r="M2918" i="1"/>
  <c r="P2918" i="1" s="1"/>
  <c r="R2918" i="1" s="1"/>
  <c r="C2918" i="1"/>
  <c r="C2923" i="1"/>
  <c r="M2923" i="1"/>
  <c r="M2904" i="1"/>
  <c r="C2904" i="1"/>
  <c r="Q2905" i="1"/>
  <c r="Q2907" i="1"/>
  <c r="B2907" i="1"/>
  <c r="Q2921" i="1"/>
  <c r="B2921" i="1"/>
  <c r="N2921" i="1"/>
  <c r="M2922" i="1"/>
  <c r="C2922" i="1"/>
  <c r="N2922" i="1"/>
  <c r="B2922" i="1"/>
  <c r="Q2925" i="1"/>
  <c r="B2925" i="1"/>
  <c r="M2925" i="1"/>
  <c r="P2925" i="1" s="1"/>
  <c r="R2925" i="1" s="1"/>
  <c r="C2925" i="1"/>
  <c r="N2925" i="1"/>
  <c r="Q2879" i="1"/>
  <c r="B2879" i="1"/>
  <c r="M2892" i="1"/>
  <c r="C2892" i="1"/>
  <c r="Q2893" i="1"/>
  <c r="Q2895" i="1"/>
  <c r="B2895" i="1"/>
  <c r="B2904" i="1"/>
  <c r="N2904" i="1"/>
  <c r="B2905" i="1"/>
  <c r="C2907" i="1"/>
  <c r="M2907" i="1"/>
  <c r="M2908" i="1"/>
  <c r="C2908" i="1"/>
  <c r="Q2909" i="1"/>
  <c r="C2921" i="1"/>
  <c r="M2921" i="1"/>
  <c r="Q2922" i="1"/>
  <c r="P2933" i="1"/>
  <c r="P2937" i="1"/>
  <c r="M2848" i="1"/>
  <c r="P2848" i="1" s="1"/>
  <c r="R2848" i="1" s="1"/>
  <c r="C2848" i="1"/>
  <c r="Q2849" i="1"/>
  <c r="R2849" i="1" s="1"/>
  <c r="P2850" i="1"/>
  <c r="R2850" i="1" s="1"/>
  <c r="Q2851" i="1"/>
  <c r="R2851" i="1" s="1"/>
  <c r="B2851" i="1"/>
  <c r="M2864" i="1"/>
  <c r="P2864" i="1" s="1"/>
  <c r="R2864" i="1" s="1"/>
  <c r="C2864" i="1"/>
  <c r="Q2865" i="1"/>
  <c r="R2865" i="1" s="1"/>
  <c r="P2866" i="1"/>
  <c r="R2866" i="1" s="1"/>
  <c r="Q2867" i="1"/>
  <c r="R2867" i="1" s="1"/>
  <c r="B2867" i="1"/>
  <c r="Q2868" i="1"/>
  <c r="C2879" i="1"/>
  <c r="M2879" i="1"/>
  <c r="P2879" i="1" s="1"/>
  <c r="M2880" i="1"/>
  <c r="P2880" i="1" s="1"/>
  <c r="R2880" i="1" s="1"/>
  <c r="C2880" i="1"/>
  <c r="Q2881" i="1"/>
  <c r="R2881" i="1" s="1"/>
  <c r="P2882" i="1"/>
  <c r="R2882" i="1" s="1"/>
  <c r="Q2883" i="1"/>
  <c r="R2883" i="1" s="1"/>
  <c r="B2883" i="1"/>
  <c r="Q2884" i="1"/>
  <c r="B2892" i="1"/>
  <c r="N2892" i="1"/>
  <c r="B2893" i="1"/>
  <c r="C2895" i="1"/>
  <c r="M2895" i="1"/>
  <c r="P2895" i="1" s="1"/>
  <c r="M2896" i="1"/>
  <c r="P2896" i="1" s="1"/>
  <c r="R2896" i="1" s="1"/>
  <c r="C2896" i="1"/>
  <c r="Q2897" i="1"/>
  <c r="R2897" i="1" s="1"/>
  <c r="P2898" i="1"/>
  <c r="R2898" i="1" s="1"/>
  <c r="Q2899" i="1"/>
  <c r="R2899" i="1" s="1"/>
  <c r="B2899" i="1"/>
  <c r="Q2900" i="1"/>
  <c r="C2905" i="1"/>
  <c r="M2905" i="1"/>
  <c r="P2905" i="1" s="1"/>
  <c r="N2907" i="1"/>
  <c r="B2908" i="1"/>
  <c r="N2908" i="1"/>
  <c r="B2909" i="1"/>
  <c r="M2914" i="1"/>
  <c r="P2914" i="1" s="1"/>
  <c r="R2914" i="1" s="1"/>
  <c r="C2914" i="1"/>
  <c r="Q2914" i="1"/>
  <c r="B2915" i="1"/>
  <c r="N2919" i="1"/>
  <c r="M2919" i="1"/>
  <c r="C2919" i="1"/>
  <c r="N2923" i="1"/>
  <c r="B2923" i="1"/>
  <c r="M2938" i="1"/>
  <c r="C2938" i="1"/>
  <c r="N2940" i="1"/>
  <c r="M2940" i="1"/>
  <c r="P2940" i="1" s="1"/>
  <c r="C2940" i="1"/>
  <c r="N2944" i="1"/>
  <c r="B2944" i="1"/>
  <c r="P2966" i="1"/>
  <c r="M2910" i="1"/>
  <c r="P2910" i="1" s="1"/>
  <c r="R2910" i="1" s="1"/>
  <c r="C2910" i="1"/>
  <c r="Q2911" i="1"/>
  <c r="R2911" i="1" s="1"/>
  <c r="P2912" i="1"/>
  <c r="R2912" i="1" s="1"/>
  <c r="Q2913" i="1"/>
  <c r="R2913" i="1" s="1"/>
  <c r="B2913" i="1"/>
  <c r="M2926" i="1"/>
  <c r="P2926" i="1" s="1"/>
  <c r="R2926" i="1" s="1"/>
  <c r="C2926" i="1"/>
  <c r="Q2927" i="1"/>
  <c r="R2927" i="1" s="1"/>
  <c r="P2928" i="1"/>
  <c r="R2928" i="1" s="1"/>
  <c r="Q2929" i="1"/>
  <c r="R2929" i="1" s="1"/>
  <c r="B2929" i="1"/>
  <c r="C2935" i="1"/>
  <c r="M2935" i="1"/>
  <c r="P2935" i="1" s="1"/>
  <c r="B2938" i="1"/>
  <c r="N2938" i="1"/>
  <c r="B2939" i="1"/>
  <c r="B2940" i="1"/>
  <c r="C2944" i="1"/>
  <c r="M2944" i="1"/>
  <c r="P2944" i="1" s="1"/>
  <c r="Q2946" i="1"/>
  <c r="B2946" i="1"/>
  <c r="M2946" i="1"/>
  <c r="C2946" i="1"/>
  <c r="N2946" i="1"/>
  <c r="Q2958" i="1"/>
  <c r="B2958" i="1"/>
  <c r="N2958" i="1"/>
  <c r="M2958" i="1"/>
  <c r="C2958" i="1"/>
  <c r="Q2962" i="1"/>
  <c r="B2962" i="1"/>
  <c r="M2962" i="1"/>
  <c r="C2962" i="1"/>
  <c r="N2962" i="1"/>
  <c r="M2930" i="1"/>
  <c r="P2930" i="1" s="1"/>
  <c r="R2930" i="1" s="1"/>
  <c r="C2930" i="1"/>
  <c r="Q2931" i="1"/>
  <c r="R2931" i="1" s="1"/>
  <c r="P2932" i="1"/>
  <c r="R2932" i="1" s="1"/>
  <c r="Q2933" i="1"/>
  <c r="B2933" i="1"/>
  <c r="C2939" i="1"/>
  <c r="N2939" i="1"/>
  <c r="P2939" i="1" s="1"/>
  <c r="Q2940" i="1"/>
  <c r="Q2942" i="1"/>
  <c r="B2942" i="1"/>
  <c r="N2942" i="1"/>
  <c r="M2943" i="1"/>
  <c r="C2943" i="1"/>
  <c r="N2943" i="1"/>
  <c r="B2943" i="1"/>
  <c r="R2945" i="1"/>
  <c r="M2951" i="1"/>
  <c r="C2951" i="1"/>
  <c r="N2951" i="1"/>
  <c r="B2951" i="1"/>
  <c r="Q2951" i="1"/>
  <c r="M2959" i="1"/>
  <c r="C2959" i="1"/>
  <c r="N2959" i="1"/>
  <c r="B2959" i="1"/>
  <c r="Q2959" i="1"/>
  <c r="R2961" i="1"/>
  <c r="M2934" i="1"/>
  <c r="P2934" i="1" s="1"/>
  <c r="R2934" i="1" s="1"/>
  <c r="C2934" i="1"/>
  <c r="Q2935" i="1"/>
  <c r="P2936" i="1"/>
  <c r="R2936" i="1" s="1"/>
  <c r="Q2937" i="1"/>
  <c r="B2937" i="1"/>
  <c r="Q2938" i="1"/>
  <c r="Q2939" i="1"/>
  <c r="C2942" i="1"/>
  <c r="M2942" i="1"/>
  <c r="Q2943" i="1"/>
  <c r="Q2944" i="1"/>
  <c r="N2952" i="1"/>
  <c r="P2952" i="1" s="1"/>
  <c r="R2952" i="1" s="1"/>
  <c r="B2952" i="1"/>
  <c r="Q2954" i="1"/>
  <c r="B2954" i="1"/>
  <c r="M2954" i="1"/>
  <c r="C2954" i="1"/>
  <c r="N2954" i="1"/>
  <c r="N2960" i="1"/>
  <c r="B2960" i="1"/>
  <c r="Q2960" i="1"/>
  <c r="M2960" i="1"/>
  <c r="C2960" i="1"/>
  <c r="M2947" i="1"/>
  <c r="P2947" i="1" s="1"/>
  <c r="R2947" i="1" s="1"/>
  <c r="C2947" i="1"/>
  <c r="Q2948" i="1"/>
  <c r="P2949" i="1"/>
  <c r="R2949" i="1" s="1"/>
  <c r="Q2950" i="1"/>
  <c r="B2950" i="1"/>
  <c r="Q2970" i="1"/>
  <c r="B2970" i="1"/>
  <c r="M2971" i="1"/>
  <c r="C2971" i="1"/>
  <c r="C2976" i="1"/>
  <c r="M2976" i="1"/>
  <c r="R2969" i="1"/>
  <c r="C2970" i="1"/>
  <c r="M2970" i="1"/>
  <c r="B2971" i="1"/>
  <c r="N2971" i="1"/>
  <c r="Q2974" i="1"/>
  <c r="B2974" i="1"/>
  <c r="N2974" i="1"/>
  <c r="M2975" i="1"/>
  <c r="C2975" i="1"/>
  <c r="N2975" i="1"/>
  <c r="B2975" i="1"/>
  <c r="Q2978" i="1"/>
  <c r="B2978" i="1"/>
  <c r="M2978" i="1"/>
  <c r="C2978" i="1"/>
  <c r="N2978" i="1"/>
  <c r="C2948" i="1"/>
  <c r="M2948" i="1"/>
  <c r="P2948" i="1" s="1"/>
  <c r="R2948" i="1" s="1"/>
  <c r="N2950" i="1"/>
  <c r="P2950" i="1" s="1"/>
  <c r="R2950" i="1" s="1"/>
  <c r="M2955" i="1"/>
  <c r="P2955" i="1" s="1"/>
  <c r="R2955" i="1" s="1"/>
  <c r="C2955" i="1"/>
  <c r="Q2956" i="1"/>
  <c r="R2956" i="1" s="1"/>
  <c r="P2957" i="1"/>
  <c r="R2957" i="1" s="1"/>
  <c r="N2970" i="1"/>
  <c r="Q2971" i="1"/>
  <c r="C2974" i="1"/>
  <c r="M2974" i="1"/>
  <c r="Q2975" i="1"/>
  <c r="M2967" i="1"/>
  <c r="P2967" i="1" s="1"/>
  <c r="C2967" i="1"/>
  <c r="Q2967" i="1"/>
  <c r="N2972" i="1"/>
  <c r="M2972" i="1"/>
  <c r="C2972" i="1"/>
  <c r="N2976" i="1"/>
  <c r="B2976" i="1"/>
  <c r="P2986" i="1"/>
  <c r="R3000" i="1"/>
  <c r="M2983" i="1"/>
  <c r="P2983" i="1" s="1"/>
  <c r="C2983" i="1"/>
  <c r="Q2984" i="1"/>
  <c r="R2984" i="1" s="1"/>
  <c r="P2985" i="1"/>
  <c r="R2985" i="1" s="1"/>
  <c r="Q2986" i="1"/>
  <c r="B2986" i="1"/>
  <c r="C2992" i="1"/>
  <c r="M2992" i="1"/>
  <c r="P2992" i="1" s="1"/>
  <c r="M2999" i="1"/>
  <c r="P2999" i="1" s="1"/>
  <c r="C2999" i="1"/>
  <c r="Q3000" i="1"/>
  <c r="P3001" i="1"/>
  <c r="R3001" i="1" s="1"/>
  <c r="Q3002" i="1"/>
  <c r="R3002" i="1" s="1"/>
  <c r="B3002" i="1"/>
  <c r="M2987" i="1"/>
  <c r="P2987" i="1" s="1"/>
  <c r="R2987" i="1" s="1"/>
  <c r="C2987" i="1"/>
  <c r="Q2988" i="1"/>
  <c r="P2989" i="1"/>
  <c r="R2989" i="1" s="1"/>
  <c r="Q2990" i="1"/>
  <c r="B2990" i="1"/>
  <c r="M3003" i="1"/>
  <c r="P3003" i="1" s="1"/>
  <c r="R3003" i="1" s="1"/>
  <c r="C3003" i="1"/>
  <c r="Q3004" i="1"/>
  <c r="P3005" i="1"/>
  <c r="R3005" i="1" s="1"/>
  <c r="C2990" i="1"/>
  <c r="M2990" i="1"/>
  <c r="M2991" i="1"/>
  <c r="C2991" i="1"/>
  <c r="Q2992" i="1"/>
  <c r="Q2994" i="1"/>
  <c r="B2994" i="1"/>
  <c r="M2963" i="1"/>
  <c r="P2963" i="1" s="1"/>
  <c r="R2963" i="1" s="1"/>
  <c r="C2963" i="1"/>
  <c r="Q2964" i="1"/>
  <c r="R2964" i="1" s="1"/>
  <c r="P2965" i="1"/>
  <c r="R2965" i="1" s="1"/>
  <c r="Q2966" i="1"/>
  <c r="B2966" i="1"/>
  <c r="M2979" i="1"/>
  <c r="P2979" i="1" s="1"/>
  <c r="R2979" i="1" s="1"/>
  <c r="C2979" i="1"/>
  <c r="Q2980" i="1"/>
  <c r="R2980" i="1" s="1"/>
  <c r="P2981" i="1"/>
  <c r="R2981" i="1" s="1"/>
  <c r="Q2982" i="1"/>
  <c r="R2982" i="1" s="1"/>
  <c r="B2982" i="1"/>
  <c r="Q2983" i="1"/>
  <c r="C2988" i="1"/>
  <c r="M2988" i="1"/>
  <c r="P2988" i="1" s="1"/>
  <c r="N2990" i="1"/>
  <c r="B2991" i="1"/>
  <c r="N2991" i="1"/>
  <c r="B2992" i="1"/>
  <c r="C2994" i="1"/>
  <c r="M2994" i="1"/>
  <c r="P2994" i="1" s="1"/>
  <c r="R2994" i="1" s="1"/>
  <c r="M2995" i="1"/>
  <c r="P2995" i="1" s="1"/>
  <c r="R2995" i="1" s="1"/>
  <c r="C2995" i="1"/>
  <c r="Q2996" i="1"/>
  <c r="R2996" i="1" s="1"/>
  <c r="P2997" i="1"/>
  <c r="R2997" i="1" s="1"/>
  <c r="Q2998" i="1"/>
  <c r="R2998" i="1" s="1"/>
  <c r="B2998" i="1"/>
  <c r="Q2999" i="1"/>
  <c r="C3004" i="1"/>
  <c r="M3004" i="1"/>
  <c r="P3004" i="1" s="1"/>
  <c r="R2986" i="1" l="1"/>
  <c r="P2978" i="1"/>
  <c r="R2978" i="1" s="1"/>
  <c r="P2959" i="1"/>
  <c r="P2921" i="1"/>
  <c r="R2921" i="1" s="1"/>
  <c r="P2908" i="1"/>
  <c r="R2908" i="1" s="1"/>
  <c r="R2909" i="1"/>
  <c r="P2942" i="1"/>
  <c r="R2942" i="1" s="1"/>
  <c r="P2951" i="1"/>
  <c r="P2962" i="1"/>
  <c r="R2962" i="1" s="1"/>
  <c r="P2958" i="1"/>
  <c r="R2937" i="1"/>
  <c r="P2877" i="1"/>
  <c r="R2877" i="1" s="1"/>
  <c r="P2820" i="1"/>
  <c r="R2820" i="1" s="1"/>
  <c r="P2812" i="1"/>
  <c r="R2812" i="1" s="1"/>
  <c r="P2801" i="1"/>
  <c r="R2801" i="1" s="1"/>
  <c r="R2777" i="1"/>
  <c r="R2708" i="1"/>
  <c r="P2748" i="1"/>
  <c r="R2748" i="1" s="1"/>
  <c r="R2714" i="1"/>
  <c r="P2782" i="1"/>
  <c r="R2782" i="1" s="1"/>
  <c r="R2776" i="1"/>
  <c r="P2717" i="1"/>
  <c r="R2717" i="1" s="1"/>
  <c r="P2768" i="1"/>
  <c r="R2768" i="1" s="1"/>
  <c r="R2764" i="1"/>
  <c r="P2762" i="1"/>
  <c r="R2762" i="1" s="1"/>
  <c r="P2697" i="1"/>
  <c r="P2668" i="1"/>
  <c r="R2594" i="1"/>
  <c r="P2669" i="1"/>
  <c r="P2654" i="1"/>
  <c r="R2654" i="1" s="1"/>
  <c r="R2492" i="1"/>
  <c r="R2446" i="1"/>
  <c r="R2428" i="1"/>
  <c r="P2555" i="1"/>
  <c r="R2555" i="1" s="1"/>
  <c r="P2530" i="1"/>
  <c r="R2530" i="1" s="1"/>
  <c r="P2528" i="1"/>
  <c r="R2528" i="1" s="1"/>
  <c r="P2514" i="1"/>
  <c r="R2514" i="1" s="1"/>
  <c r="P2502" i="1"/>
  <c r="R2502" i="1" s="1"/>
  <c r="R2407" i="1"/>
  <c r="R2255" i="1"/>
  <c r="P2354" i="1"/>
  <c r="R2354" i="1" s="1"/>
  <c r="P2338" i="1"/>
  <c r="R2338" i="1" s="1"/>
  <c r="P2322" i="1"/>
  <c r="R2322" i="1" s="1"/>
  <c r="P2268" i="1"/>
  <c r="R2268" i="1" s="1"/>
  <c r="P2379" i="1"/>
  <c r="R2379" i="1" s="1"/>
  <c r="P2204" i="1"/>
  <c r="R2204" i="1" s="1"/>
  <c r="P2938" i="1"/>
  <c r="R2938" i="1" s="1"/>
  <c r="P2876" i="1"/>
  <c r="R2876" i="1" s="1"/>
  <c r="P2859" i="1"/>
  <c r="R2859" i="1" s="1"/>
  <c r="P2888" i="1"/>
  <c r="P2860" i="1"/>
  <c r="R2860" i="1" s="1"/>
  <c r="P2847" i="1"/>
  <c r="R2847" i="1" s="1"/>
  <c r="P2855" i="1"/>
  <c r="R2855" i="1" s="1"/>
  <c r="P2796" i="1"/>
  <c r="R2796" i="1" s="1"/>
  <c r="R2208" i="1"/>
  <c r="R2939" i="1"/>
  <c r="R2940" i="1"/>
  <c r="P2761" i="1"/>
  <c r="R2761" i="1" s="1"/>
  <c r="P2672" i="1"/>
  <c r="R2749" i="1"/>
  <c r="P2701" i="1"/>
  <c r="R2701" i="1" s="1"/>
  <c r="R2576" i="1"/>
  <c r="P2496" i="1"/>
  <c r="R2496" i="1" s="1"/>
  <c r="R2439" i="1"/>
  <c r="R2391" i="1"/>
  <c r="R2271" i="1"/>
  <c r="P2380" i="1"/>
  <c r="R2380" i="1" s="1"/>
  <c r="R2362" i="1"/>
  <c r="R2291" i="1"/>
  <c r="R2269" i="1"/>
  <c r="R2259" i="1"/>
  <c r="R2227" i="1"/>
  <c r="R2211" i="1"/>
  <c r="R2992" i="1"/>
  <c r="P2974" i="1"/>
  <c r="P2991" i="1"/>
  <c r="R2991" i="1" s="1"/>
  <c r="P2970" i="1"/>
  <c r="R2970" i="1" s="1"/>
  <c r="P2960" i="1"/>
  <c r="R2960" i="1" s="1"/>
  <c r="P2720" i="1"/>
  <c r="R2720" i="1" s="1"/>
  <c r="P2704" i="1"/>
  <c r="R2704" i="1" s="1"/>
  <c r="P2689" i="1"/>
  <c r="R2689" i="1" s="1"/>
  <c r="R2681" i="1"/>
  <c r="R2649" i="1"/>
  <c r="P2653" i="1"/>
  <c r="P2463" i="1"/>
  <c r="R2463" i="1" s="1"/>
  <c r="R2570" i="1"/>
  <c r="P2527" i="1"/>
  <c r="R2527" i="1" s="1"/>
  <c r="R2498" i="1"/>
  <c r="R2508" i="1"/>
  <c r="R2464" i="1"/>
  <c r="R2448" i="1"/>
  <c r="P2418" i="1"/>
  <c r="R2418" i="1" s="1"/>
  <c r="R2334" i="1"/>
  <c r="R2395" i="1"/>
  <c r="R2289" i="1"/>
  <c r="R2257" i="1"/>
  <c r="R2225" i="1"/>
  <c r="R2209" i="1"/>
  <c r="R2327" i="1"/>
  <c r="R2839" i="1"/>
  <c r="R2765" i="1"/>
  <c r="P2688" i="1"/>
  <c r="R2688" i="1" s="1"/>
  <c r="R2543" i="1"/>
  <c r="P2447" i="1"/>
  <c r="R2447" i="1" s="1"/>
  <c r="R2558" i="1"/>
  <c r="R2542" i="1"/>
  <c r="R2375" i="1"/>
  <c r="R3004" i="1"/>
  <c r="R2999" i="1"/>
  <c r="R2983" i="1"/>
  <c r="R2974" i="1"/>
  <c r="P2976" i="1"/>
  <c r="R2976" i="1" s="1"/>
  <c r="P2946" i="1"/>
  <c r="R2946" i="1" s="1"/>
  <c r="R2966" i="1"/>
  <c r="P2919" i="1"/>
  <c r="R2919" i="1" s="1"/>
  <c r="P2923" i="1"/>
  <c r="R2923" i="1" s="1"/>
  <c r="R2900" i="1"/>
  <c r="R2884" i="1"/>
  <c r="P2873" i="1"/>
  <c r="R2873" i="1" s="1"/>
  <c r="R2852" i="1"/>
  <c r="P2841" i="1"/>
  <c r="R2841" i="1" s="1"/>
  <c r="R2843" i="1"/>
  <c r="P2872" i="1"/>
  <c r="R2872" i="1" s="1"/>
  <c r="P2803" i="1"/>
  <c r="R2803" i="1" s="1"/>
  <c r="P2840" i="1"/>
  <c r="R2840" i="1" s="1"/>
  <c r="P2831" i="1"/>
  <c r="R2831" i="1" s="1"/>
  <c r="P2804" i="1"/>
  <c r="R2804" i="1" s="1"/>
  <c r="R2741" i="1"/>
  <c r="R2718" i="1"/>
  <c r="R2692" i="1"/>
  <c r="P2721" i="1"/>
  <c r="R2721" i="1" s="1"/>
  <c r="P2705" i="1"/>
  <c r="R2705" i="1" s="1"/>
  <c r="R2672" i="1"/>
  <c r="P2784" i="1"/>
  <c r="R2784" i="1" s="1"/>
  <c r="P2778" i="1"/>
  <c r="R2778" i="1" s="1"/>
  <c r="P2752" i="1"/>
  <c r="R2752" i="1" s="1"/>
  <c r="P2736" i="1"/>
  <c r="R2736" i="1" s="1"/>
  <c r="P2685" i="1"/>
  <c r="R2685" i="1" s="1"/>
  <c r="P2713" i="1"/>
  <c r="R2713" i="1" s="1"/>
  <c r="R2588" i="1"/>
  <c r="P2607" i="1"/>
  <c r="R2607" i="1" s="1"/>
  <c r="P2684" i="1"/>
  <c r="R2684" i="1" s="1"/>
  <c r="P2656" i="1"/>
  <c r="R2656" i="1" s="1"/>
  <c r="P2650" i="1"/>
  <c r="R2650" i="1" s="1"/>
  <c r="R2624" i="1"/>
  <c r="P2546" i="1"/>
  <c r="R2546" i="1" s="1"/>
  <c r="P2544" i="1"/>
  <c r="R2544" i="1" s="1"/>
  <c r="R2466" i="1"/>
  <c r="P2575" i="1"/>
  <c r="R2575" i="1" s="1"/>
  <c r="P2524" i="1"/>
  <c r="R2524" i="1" s="1"/>
  <c r="P2479" i="1"/>
  <c r="R2479" i="1" s="1"/>
  <c r="R2539" i="1"/>
  <c r="P2499" i="1"/>
  <c r="R2499" i="1" s="1"/>
  <c r="P2562" i="1"/>
  <c r="R2562" i="1" s="1"/>
  <c r="P2560" i="1"/>
  <c r="R2560" i="1" s="1"/>
  <c r="P2523" i="1"/>
  <c r="R2523" i="1" s="1"/>
  <c r="R2487" i="1"/>
  <c r="R2471" i="1"/>
  <c r="R2455" i="1"/>
  <c r="R2423" i="1"/>
  <c r="R2394" i="1"/>
  <c r="P2399" i="1"/>
  <c r="R2399" i="1" s="1"/>
  <c r="P2284" i="1"/>
  <c r="R2284" i="1" s="1"/>
  <c r="P2416" i="1"/>
  <c r="R2416" i="1" s="1"/>
  <c r="P2370" i="1"/>
  <c r="R2370" i="1" s="1"/>
  <c r="P2368" i="1"/>
  <c r="R2368" i="1" s="1"/>
  <c r="R2410" i="1"/>
  <c r="R2343" i="1"/>
  <c r="P2332" i="1"/>
  <c r="R2332" i="1" s="1"/>
  <c r="R2317" i="1"/>
  <c r="R2307" i="1"/>
  <c r="R2301" i="1"/>
  <c r="R2285" i="1"/>
  <c r="R2275" i="1"/>
  <c r="R2253" i="1"/>
  <c r="R2243" i="1"/>
  <c r="R2237" i="1"/>
  <c r="R2221" i="1"/>
  <c r="P2172" i="1"/>
  <c r="R2172" i="1" s="1"/>
  <c r="P2156" i="1"/>
  <c r="R2156" i="1" s="1"/>
  <c r="R2168" i="1"/>
  <c r="P2157" i="1"/>
  <c r="R2157" i="1" s="1"/>
  <c r="R2143" i="1"/>
  <c r="P2220" i="1"/>
  <c r="R2220" i="1" s="1"/>
  <c r="P2179" i="1"/>
  <c r="R2179" i="1" s="1"/>
  <c r="R2171" i="1"/>
  <c r="P2163" i="1"/>
  <c r="R2163" i="1" s="1"/>
  <c r="R2155" i="1"/>
  <c r="P2147" i="1"/>
  <c r="R2147" i="1" s="1"/>
  <c r="R2009" i="1"/>
  <c r="R1977" i="1"/>
  <c r="P2045" i="1"/>
  <c r="R2045" i="1" s="1"/>
  <c r="R1992" i="1"/>
  <c r="P1981" i="1"/>
  <c r="R1981" i="1" s="1"/>
  <c r="R1949" i="1"/>
  <c r="P1939" i="1"/>
  <c r="R1939" i="1" s="1"/>
  <c r="R1917" i="1"/>
  <c r="P1907" i="1"/>
  <c r="R1907" i="1" s="1"/>
  <c r="R1885" i="1"/>
  <c r="P1875" i="1"/>
  <c r="R1875" i="1" s="1"/>
  <c r="R2063" i="1"/>
  <c r="P2015" i="1"/>
  <c r="R2015" i="1" s="1"/>
  <c r="R1999" i="1"/>
  <c r="R1983" i="1"/>
  <c r="R1967" i="1"/>
  <c r="R1807" i="1"/>
  <c r="P1987" i="1"/>
  <c r="R1987" i="1" s="1"/>
  <c r="P1971" i="1"/>
  <c r="R1971" i="1" s="1"/>
  <c r="P1820" i="1"/>
  <c r="R1820" i="1" s="1"/>
  <c r="P1780" i="1"/>
  <c r="R1780" i="1" s="1"/>
  <c r="P1764" i="1"/>
  <c r="R1764" i="1" s="1"/>
  <c r="P1748" i="1"/>
  <c r="R1748" i="1" s="1"/>
  <c r="P1732" i="1"/>
  <c r="R1732" i="1" s="1"/>
  <c r="P1716" i="1"/>
  <c r="R1716" i="1" s="1"/>
  <c r="P1700" i="1"/>
  <c r="R1700" i="1" s="1"/>
  <c r="P1684" i="1"/>
  <c r="R1684" i="1" s="1"/>
  <c r="R1662" i="1"/>
  <c r="P1844" i="1"/>
  <c r="R1844" i="1" s="1"/>
  <c r="R1740" i="1"/>
  <c r="P1729" i="1"/>
  <c r="R1729" i="1" s="1"/>
  <c r="R1676" i="1"/>
  <c r="R1664" i="1"/>
  <c r="R1641" i="1"/>
  <c r="R1574" i="1"/>
  <c r="R1542" i="1"/>
  <c r="R1510" i="1"/>
  <c r="R1478" i="1"/>
  <c r="R1446" i="1"/>
  <c r="P1337" i="1"/>
  <c r="R1337" i="1" s="1"/>
  <c r="P1273" i="1"/>
  <c r="R1273" i="1" s="1"/>
  <c r="P1625" i="1"/>
  <c r="R1625" i="1" s="1"/>
  <c r="R1573" i="1"/>
  <c r="P1562" i="1"/>
  <c r="R1562" i="1" s="1"/>
  <c r="R1509" i="1"/>
  <c r="P1498" i="1"/>
  <c r="R1498" i="1" s="1"/>
  <c r="R1445" i="1"/>
  <c r="P1434" i="1"/>
  <c r="R1434" i="1" s="1"/>
  <c r="R1422" i="1"/>
  <c r="P1412" i="1"/>
  <c r="R1412" i="1" s="1"/>
  <c r="R1390" i="1"/>
  <c r="P1644" i="1"/>
  <c r="R1644" i="1" s="1"/>
  <c r="P1609" i="1"/>
  <c r="R1609" i="1" s="1"/>
  <c r="P1425" i="1"/>
  <c r="R1425" i="1" s="1"/>
  <c r="R1560" i="1"/>
  <c r="R1528" i="1"/>
  <c r="R1496" i="1"/>
  <c r="R1464" i="1"/>
  <c r="R1432" i="1"/>
  <c r="P1361" i="1"/>
  <c r="R1361" i="1" s="1"/>
  <c r="P1316" i="1"/>
  <c r="R1316" i="1" s="1"/>
  <c r="P1298" i="1"/>
  <c r="R1298" i="1" s="1"/>
  <c r="P1192" i="1"/>
  <c r="R1192" i="1" s="1"/>
  <c r="P1190" i="1"/>
  <c r="R1190" i="1" s="1"/>
  <c r="R1121" i="1"/>
  <c r="P1110" i="1"/>
  <c r="R1110" i="1" s="1"/>
  <c r="R1057" i="1"/>
  <c r="P1046" i="1"/>
  <c r="R1046" i="1" s="1"/>
  <c r="R993" i="1"/>
  <c r="P982" i="1"/>
  <c r="R982" i="1" s="1"/>
  <c r="R929" i="1"/>
  <c r="P918" i="1"/>
  <c r="R918" i="1" s="1"/>
  <c r="R882" i="1"/>
  <c r="R856" i="1"/>
  <c r="R818" i="1"/>
  <c r="R792" i="1"/>
  <c r="R754" i="1"/>
  <c r="R629" i="1"/>
  <c r="R1156" i="1"/>
  <c r="P869" i="1"/>
  <c r="R869" i="1" s="1"/>
  <c r="P805" i="1"/>
  <c r="R805" i="1" s="1"/>
  <c r="P741" i="1"/>
  <c r="R741" i="1" s="1"/>
  <c r="P674" i="1"/>
  <c r="R674" i="1" s="1"/>
  <c r="P1346" i="1"/>
  <c r="R1346" i="1" s="1"/>
  <c r="P1332" i="1"/>
  <c r="R1332" i="1" s="1"/>
  <c r="P1281" i="1"/>
  <c r="R1281" i="1" s="1"/>
  <c r="P1224" i="1"/>
  <c r="R1224" i="1" s="1"/>
  <c r="P1222" i="1"/>
  <c r="R1222" i="1" s="1"/>
  <c r="P1160" i="1"/>
  <c r="R1160" i="1" s="1"/>
  <c r="P1158" i="1"/>
  <c r="R1158" i="1" s="1"/>
  <c r="P1116" i="1"/>
  <c r="R1116" i="1" s="1"/>
  <c r="R1092" i="1"/>
  <c r="P1081" i="1"/>
  <c r="R1081" i="1" s="1"/>
  <c r="P1052" i="1"/>
  <c r="R1052" i="1" s="1"/>
  <c r="R1028" i="1"/>
  <c r="P1017" i="1"/>
  <c r="R1017" i="1" s="1"/>
  <c r="P988" i="1"/>
  <c r="R988" i="1" s="1"/>
  <c r="R964" i="1"/>
  <c r="P953" i="1"/>
  <c r="R953" i="1" s="1"/>
  <c r="P924" i="1"/>
  <c r="R924" i="1" s="1"/>
  <c r="R900" i="1"/>
  <c r="R864" i="1"/>
  <c r="R800" i="1"/>
  <c r="R736" i="1"/>
  <c r="P1221" i="1"/>
  <c r="R1221" i="1" s="1"/>
  <c r="R1138" i="1"/>
  <c r="R1106" i="1"/>
  <c r="R1074" i="1"/>
  <c r="R1042" i="1"/>
  <c r="R1010" i="1"/>
  <c r="R978" i="1"/>
  <c r="R946" i="1"/>
  <c r="R914" i="1"/>
  <c r="R886" i="1"/>
  <c r="P845" i="1"/>
  <c r="R845" i="1" s="1"/>
  <c r="R822" i="1"/>
  <c r="P781" i="1"/>
  <c r="R781" i="1" s="1"/>
  <c r="R758" i="1"/>
  <c r="R602" i="1"/>
  <c r="P527" i="1"/>
  <c r="R527" i="1" s="1"/>
  <c r="R522" i="1"/>
  <c r="P511" i="1"/>
  <c r="R511" i="1" s="1"/>
  <c r="R506" i="1"/>
  <c r="P495" i="1"/>
  <c r="R495" i="1" s="1"/>
  <c r="R490" i="1"/>
  <c r="P479" i="1"/>
  <c r="R479" i="1" s="1"/>
  <c r="R474" i="1"/>
  <c r="P463" i="1"/>
  <c r="R463" i="1" s="1"/>
  <c r="R458" i="1"/>
  <c r="P447" i="1"/>
  <c r="R447" i="1" s="1"/>
  <c r="R442" i="1"/>
  <c r="P431" i="1"/>
  <c r="R431" i="1" s="1"/>
  <c r="R426" i="1"/>
  <c r="P415" i="1"/>
  <c r="R415" i="1" s="1"/>
  <c r="R410" i="1"/>
  <c r="P399" i="1"/>
  <c r="R399" i="1" s="1"/>
  <c r="R394" i="1"/>
  <c r="P383" i="1"/>
  <c r="R383" i="1" s="1"/>
  <c r="R378" i="1"/>
  <c r="P367" i="1"/>
  <c r="R367" i="1" s="1"/>
  <c r="R362" i="1"/>
  <c r="P351" i="1"/>
  <c r="R351" i="1" s="1"/>
  <c r="R346" i="1"/>
  <c r="P335" i="1"/>
  <c r="R335" i="1" s="1"/>
  <c r="R330" i="1"/>
  <c r="P718" i="1"/>
  <c r="R718" i="1" s="1"/>
  <c r="R650" i="1"/>
  <c r="R586" i="1"/>
  <c r="P306" i="1"/>
  <c r="R306" i="1" s="1"/>
  <c r="P79" i="1"/>
  <c r="R79" i="1" s="1"/>
  <c r="P223" i="1"/>
  <c r="R223" i="1" s="1"/>
  <c r="P207" i="1"/>
  <c r="R207" i="1" s="1"/>
  <c r="P191" i="1"/>
  <c r="R191" i="1" s="1"/>
  <c r="P175" i="1"/>
  <c r="R175" i="1" s="1"/>
  <c r="P72" i="1"/>
  <c r="R72" i="1" s="1"/>
  <c r="P607" i="1"/>
  <c r="R607" i="1" s="1"/>
  <c r="P545" i="1"/>
  <c r="R545" i="1" s="1"/>
  <c r="P539" i="1"/>
  <c r="R539" i="1" s="1"/>
  <c r="P482" i="1"/>
  <c r="R482" i="1" s="1"/>
  <c r="P453" i="1"/>
  <c r="R453" i="1" s="1"/>
  <c r="P418" i="1"/>
  <c r="R418" i="1" s="1"/>
  <c r="P319" i="1"/>
  <c r="R319" i="1" s="1"/>
  <c r="P271" i="1"/>
  <c r="R271" i="1" s="1"/>
  <c r="P56" i="1"/>
  <c r="R56" i="1" s="1"/>
  <c r="P683" i="1"/>
  <c r="R683" i="1" s="1"/>
  <c r="P653" i="1"/>
  <c r="R653" i="1" s="1"/>
  <c r="P618" i="1"/>
  <c r="R618" i="1" s="1"/>
  <c r="P593" i="1"/>
  <c r="R593" i="1" s="1"/>
  <c r="P587" i="1"/>
  <c r="R587" i="1" s="1"/>
  <c r="R554" i="1"/>
  <c r="P529" i="1"/>
  <c r="R529" i="1" s="1"/>
  <c r="R478" i="1"/>
  <c r="P467" i="1"/>
  <c r="R467" i="1" s="1"/>
  <c r="R414" i="1"/>
  <c r="P371" i="1"/>
  <c r="R371" i="1" s="1"/>
  <c r="R260" i="1"/>
  <c r="R196" i="1"/>
  <c r="R132" i="1"/>
  <c r="P279" i="1"/>
  <c r="R279" i="1" s="1"/>
  <c r="R256" i="1"/>
  <c r="P215" i="1"/>
  <c r="R215" i="1" s="1"/>
  <c r="R192" i="1"/>
  <c r="P151" i="1"/>
  <c r="R151" i="1" s="1"/>
  <c r="R128" i="1"/>
  <c r="P87" i="1"/>
  <c r="R87" i="1" s="1"/>
  <c r="P48" i="1"/>
  <c r="R48" i="1" s="1"/>
  <c r="P32" i="1"/>
  <c r="R32" i="1" s="1"/>
  <c r="R2935" i="1"/>
  <c r="R2888" i="1"/>
  <c r="P2716" i="1"/>
  <c r="R2716" i="1" s="1"/>
  <c r="P2591" i="1"/>
  <c r="R2591" i="1" s="1"/>
  <c r="R1932" i="1"/>
  <c r="R1900" i="1"/>
  <c r="R1868" i="1"/>
  <c r="R1804" i="1"/>
  <c r="R1860" i="1"/>
  <c r="R1828" i="1"/>
  <c r="R1629" i="1"/>
  <c r="R1613" i="1"/>
  <c r="R1329" i="1"/>
  <c r="P594" i="1"/>
  <c r="R594" i="1" s="1"/>
  <c r="R1377" i="1"/>
  <c r="R1188" i="1"/>
  <c r="P1077" i="1"/>
  <c r="R1077" i="1" s="1"/>
  <c r="P1013" i="1"/>
  <c r="R1013" i="1" s="1"/>
  <c r="P949" i="1"/>
  <c r="R949" i="1" s="1"/>
  <c r="R861" i="1"/>
  <c r="R797" i="1"/>
  <c r="R920" i="1"/>
  <c r="R590" i="1"/>
  <c r="R638" i="1"/>
  <c r="R574" i="1"/>
  <c r="R370" i="1"/>
  <c r="P651" i="1"/>
  <c r="R651" i="1" s="1"/>
  <c r="R606" i="1"/>
  <c r="R542" i="1"/>
  <c r="R494" i="1"/>
  <c r="P483" i="1"/>
  <c r="R483" i="1" s="1"/>
  <c r="R430" i="1"/>
  <c r="P419" i="1"/>
  <c r="R419" i="1" s="1"/>
  <c r="P355" i="1"/>
  <c r="R355" i="1" s="1"/>
  <c r="R244" i="1"/>
  <c r="R234" i="1"/>
  <c r="R180" i="1"/>
  <c r="R170" i="1"/>
  <c r="R116" i="1"/>
  <c r="R106" i="1"/>
  <c r="R77" i="1"/>
  <c r="R67" i="1"/>
  <c r="R29" i="1"/>
  <c r="R272" i="1"/>
  <c r="P231" i="1"/>
  <c r="R231" i="1" s="1"/>
  <c r="R208" i="1"/>
  <c r="P167" i="1"/>
  <c r="R167" i="1" s="1"/>
  <c r="R144" i="1"/>
  <c r="P103" i="1"/>
  <c r="R103" i="1" s="1"/>
  <c r="R80" i="1"/>
  <c r="P64" i="1"/>
  <c r="R64" i="1" s="1"/>
  <c r="R25" i="1"/>
  <c r="R2893" i="1"/>
  <c r="R2432" i="1"/>
  <c r="R2430" i="1"/>
  <c r="R2079" i="1"/>
  <c r="P2024" i="1"/>
  <c r="R2024" i="1" s="1"/>
  <c r="P2108" i="1"/>
  <c r="R2108" i="1" s="1"/>
  <c r="R2075" i="1"/>
  <c r="R1859" i="1"/>
  <c r="R1796" i="1"/>
  <c r="P1582" i="1"/>
  <c r="R1582" i="1" s="1"/>
  <c r="P1369" i="1"/>
  <c r="R1369" i="1" s="1"/>
  <c r="P1305" i="1"/>
  <c r="R1305" i="1" s="1"/>
  <c r="R1428" i="1"/>
  <c r="R1597" i="1"/>
  <c r="P1393" i="1"/>
  <c r="R1393" i="1" s="1"/>
  <c r="R1405" i="1"/>
  <c r="R1500" i="1"/>
  <c r="R1380" i="1"/>
  <c r="R1297" i="1"/>
  <c r="R1252" i="1"/>
  <c r="R597" i="1"/>
  <c r="P530" i="1"/>
  <c r="R530" i="1" s="1"/>
  <c r="R1234" i="1"/>
  <c r="R1174" i="1"/>
  <c r="P837" i="1"/>
  <c r="R837" i="1" s="1"/>
  <c r="P773" i="1"/>
  <c r="R773" i="1" s="1"/>
  <c r="P658" i="1"/>
  <c r="R658" i="1" s="1"/>
  <c r="P546" i="1"/>
  <c r="R546" i="1" s="1"/>
  <c r="R1580" i="1"/>
  <c r="R1452" i="1"/>
  <c r="R1345" i="1"/>
  <c r="R1268" i="1"/>
  <c r="R1124" i="1"/>
  <c r="R1060" i="1"/>
  <c r="R996" i="1"/>
  <c r="R932" i="1"/>
  <c r="P654" i="1"/>
  <c r="R654" i="1" s="1"/>
  <c r="R1202" i="1"/>
  <c r="R1142" i="1"/>
  <c r="R1122" i="1"/>
  <c r="R1058" i="1"/>
  <c r="R994" i="1"/>
  <c r="R930" i="1"/>
  <c r="R877" i="1"/>
  <c r="R813" i="1"/>
  <c r="R749" i="1"/>
  <c r="R984" i="1"/>
  <c r="R936" i="1"/>
  <c r="P239" i="1"/>
  <c r="R239" i="1" s="1"/>
  <c r="R622" i="1"/>
  <c r="R609" i="1"/>
  <c r="R603" i="1"/>
  <c r="R558" i="1"/>
  <c r="R543" i="1"/>
  <c r="R450" i="1"/>
  <c r="P287" i="1"/>
  <c r="R287" i="1" s="1"/>
  <c r="P255" i="1"/>
  <c r="R255" i="1" s="1"/>
  <c r="R585" i="1"/>
  <c r="R526" i="1"/>
  <c r="P515" i="1"/>
  <c r="R515" i="1" s="1"/>
  <c r="R510" i="1"/>
  <c r="P499" i="1"/>
  <c r="R499" i="1" s="1"/>
  <c r="R446" i="1"/>
  <c r="P435" i="1"/>
  <c r="R435" i="1" s="1"/>
  <c r="P403" i="1"/>
  <c r="R403" i="1" s="1"/>
  <c r="P339" i="1"/>
  <c r="R339" i="1" s="1"/>
  <c r="R228" i="1"/>
  <c r="R164" i="1"/>
  <c r="R100" i="1"/>
  <c r="R61" i="1"/>
  <c r="R13" i="1"/>
  <c r="R247" i="1"/>
  <c r="R224" i="1"/>
  <c r="R183" i="1"/>
  <c r="R160" i="1"/>
  <c r="R119" i="1"/>
  <c r="R96" i="1"/>
  <c r="R57" i="1"/>
  <c r="R41" i="1"/>
  <c r="R2959" i="1"/>
  <c r="R2697" i="1"/>
  <c r="R2554" i="1"/>
  <c r="R2112" i="1"/>
  <c r="P1920" i="1"/>
  <c r="R1920" i="1" s="1"/>
  <c r="R2048" i="1"/>
  <c r="R1812" i="1"/>
  <c r="R2951" i="1"/>
  <c r="R2958" i="1"/>
  <c r="R2905" i="1"/>
  <c r="P2907" i="1"/>
  <c r="R2907" i="1" s="1"/>
  <c r="R2868" i="1"/>
  <c r="R2871" i="1"/>
  <c r="R2724" i="1"/>
  <c r="R2781" i="1"/>
  <c r="R2742" i="1"/>
  <c r="R2668" i="1"/>
  <c r="R2669" i="1"/>
  <c r="R2648" i="1"/>
  <c r="R2653" i="1"/>
  <c r="R2412" i="1"/>
  <c r="R2366" i="1"/>
  <c r="P2316" i="1"/>
  <c r="R2316" i="1" s="1"/>
  <c r="P2252" i="1"/>
  <c r="R2252" i="1" s="1"/>
  <c r="R2305" i="1"/>
  <c r="R2273" i="1"/>
  <c r="R2241" i="1"/>
  <c r="R2192" i="1"/>
  <c r="R2175" i="1"/>
  <c r="R2176" i="1"/>
  <c r="R1993" i="1"/>
  <c r="R1961" i="1"/>
  <c r="P1852" i="1"/>
  <c r="R1852" i="1" s="1"/>
  <c r="R2988" i="1"/>
  <c r="P2990" i="1"/>
  <c r="R2990" i="1" s="1"/>
  <c r="P2972" i="1"/>
  <c r="R2972" i="1" s="1"/>
  <c r="R2967" i="1"/>
  <c r="P2975" i="1"/>
  <c r="R2975" i="1" s="1"/>
  <c r="P2971" i="1"/>
  <c r="R2971" i="1" s="1"/>
  <c r="P2954" i="1"/>
  <c r="R2954" i="1" s="1"/>
  <c r="P2943" i="1"/>
  <c r="R2943" i="1" s="1"/>
  <c r="R2944" i="1"/>
  <c r="R2895" i="1"/>
  <c r="R2879" i="1"/>
  <c r="R2933" i="1"/>
  <c r="P2892" i="1"/>
  <c r="R2892" i="1" s="1"/>
  <c r="P2922" i="1"/>
  <c r="R2922" i="1" s="1"/>
  <c r="P2904" i="1"/>
  <c r="R2904" i="1" s="1"/>
  <c r="P2891" i="1"/>
  <c r="R2891" i="1" s="1"/>
  <c r="P2857" i="1"/>
  <c r="R2857" i="1" s="1"/>
  <c r="R2817" i="1"/>
  <c r="P2836" i="1"/>
  <c r="R2836" i="1" s="1"/>
  <c r="P2889" i="1"/>
  <c r="R2889" i="1" s="1"/>
  <c r="P2863" i="1"/>
  <c r="R2863" i="1" s="1"/>
  <c r="P2844" i="1"/>
  <c r="R2844" i="1" s="1"/>
  <c r="P2856" i="1"/>
  <c r="R2856" i="1" s="1"/>
  <c r="R2757" i="1"/>
  <c r="P2746" i="1"/>
  <c r="R2746" i="1" s="1"/>
  <c r="R2702" i="1"/>
  <c r="R2644" i="1"/>
  <c r="P2673" i="1"/>
  <c r="R2673" i="1" s="1"/>
  <c r="P2657" i="1"/>
  <c r="R2657" i="1" s="1"/>
  <c r="R2744" i="1"/>
  <c r="P2700" i="1"/>
  <c r="R2700" i="1" s="1"/>
  <c r="P2766" i="1"/>
  <c r="R2766" i="1" s="1"/>
  <c r="R2760" i="1"/>
  <c r="R2729" i="1"/>
  <c r="P2682" i="1"/>
  <c r="R2682" i="1" s="1"/>
  <c r="P2640" i="1"/>
  <c r="R2640" i="1" s="1"/>
  <c r="R2604" i="1"/>
  <c r="R2572" i="1"/>
  <c r="P2666" i="1"/>
  <c r="R2666" i="1" s="1"/>
  <c r="P2641" i="1"/>
  <c r="R2641" i="1" s="1"/>
  <c r="P2623" i="1"/>
  <c r="R2623" i="1" s="1"/>
  <c r="R2608" i="1"/>
  <c r="P2559" i="1"/>
  <c r="R2559" i="1" s="1"/>
  <c r="P2540" i="1"/>
  <c r="R2540" i="1" s="1"/>
  <c r="P2526" i="1"/>
  <c r="R2526" i="1" s="1"/>
  <c r="R2476" i="1"/>
  <c r="P2431" i="1"/>
  <c r="R2431" i="1" s="1"/>
  <c r="P2556" i="1"/>
  <c r="R2556" i="1" s="1"/>
  <c r="P2402" i="1"/>
  <c r="R2402" i="1" s="1"/>
  <c r="P2400" i="1"/>
  <c r="R2400" i="1" s="1"/>
  <c r="P2350" i="1"/>
  <c r="R2350" i="1" s="1"/>
  <c r="R2287" i="1"/>
  <c r="R2223" i="1"/>
  <c r="P2386" i="1"/>
  <c r="R2386" i="1" s="1"/>
  <c r="P2384" i="1"/>
  <c r="R2384" i="1" s="1"/>
  <c r="P2351" i="1"/>
  <c r="R2351" i="1" s="1"/>
  <c r="P2335" i="1"/>
  <c r="R2335" i="1" s="1"/>
  <c r="P2319" i="1"/>
  <c r="R2319" i="1" s="1"/>
  <c r="P2300" i="1"/>
  <c r="R2300" i="1" s="1"/>
  <c r="P2236" i="1"/>
  <c r="R2236" i="1" s="1"/>
  <c r="P2415" i="1"/>
  <c r="R2415" i="1" s="1"/>
  <c r="P2383" i="1"/>
  <c r="R2383" i="1" s="1"/>
  <c r="P2364" i="1"/>
  <c r="R2364" i="1" s="1"/>
  <c r="P2367" i="1"/>
  <c r="R2367" i="1" s="1"/>
  <c r="P2359" i="1"/>
  <c r="R2359" i="1" s="1"/>
  <c r="P2348" i="1"/>
  <c r="R2348" i="1" s="1"/>
  <c r="R2203" i="1"/>
  <c r="P2193" i="1"/>
  <c r="R2193" i="1" s="1"/>
  <c r="R2187" i="1"/>
  <c r="P2173" i="1"/>
  <c r="R2173" i="1" s="1"/>
  <c r="R2120" i="1"/>
  <c r="P2109" i="1"/>
  <c r="R2109" i="1" s="1"/>
  <c r="R2104" i="1"/>
  <c r="P2093" i="1"/>
  <c r="R2093" i="1" s="1"/>
  <c r="R2088" i="1"/>
  <c r="P2077" i="1"/>
  <c r="R2077" i="1" s="1"/>
  <c r="R2072" i="1"/>
  <c r="P2061" i="1"/>
  <c r="R2061" i="1" s="1"/>
  <c r="R2056" i="1"/>
  <c r="P2127" i="1"/>
  <c r="R2127" i="1" s="1"/>
  <c r="P2128" i="1"/>
  <c r="R2128" i="1" s="1"/>
  <c r="R2091" i="1"/>
  <c r="P2067" i="1"/>
  <c r="R2067" i="1" s="1"/>
  <c r="R1937" i="1"/>
  <c r="R1905" i="1"/>
  <c r="R1873" i="1"/>
  <c r="R1809" i="1"/>
  <c r="P2080" i="1"/>
  <c r="R2080" i="1" s="1"/>
  <c r="R2008" i="1"/>
  <c r="P1997" i="1"/>
  <c r="R1997" i="1" s="1"/>
  <c r="R2123" i="1"/>
  <c r="P2096" i="1"/>
  <c r="R2096" i="1" s="1"/>
  <c r="P1952" i="1"/>
  <c r="R1952" i="1" s="1"/>
  <c r="P1888" i="1"/>
  <c r="R1888" i="1" s="1"/>
  <c r="P2051" i="1"/>
  <c r="R2051" i="1" s="1"/>
  <c r="P2035" i="1"/>
  <c r="R2035" i="1" s="1"/>
  <c r="P2019" i="1"/>
  <c r="R2019" i="1" s="1"/>
  <c r="P2000" i="1"/>
  <c r="R2000" i="1" s="1"/>
  <c r="R1979" i="1"/>
  <c r="R1963" i="1"/>
  <c r="R1948" i="1"/>
  <c r="R1916" i="1"/>
  <c r="R1884" i="1"/>
  <c r="P1836" i="1"/>
  <c r="R1836" i="1" s="1"/>
  <c r="P1847" i="1"/>
  <c r="R1847" i="1" s="1"/>
  <c r="R1791" i="1"/>
  <c r="R1756" i="1"/>
  <c r="P1745" i="1"/>
  <c r="R1745" i="1" s="1"/>
  <c r="R1692" i="1"/>
  <c r="P1681" i="1"/>
  <c r="R1681" i="1" s="1"/>
  <c r="P1614" i="1"/>
  <c r="R1614" i="1" s="1"/>
  <c r="R1608" i="1"/>
  <c r="P1353" i="1"/>
  <c r="R1353" i="1" s="1"/>
  <c r="P1289" i="1"/>
  <c r="R1289" i="1" s="1"/>
  <c r="P1598" i="1"/>
  <c r="R1598" i="1" s="1"/>
  <c r="P1578" i="1"/>
  <c r="R1578" i="1" s="1"/>
  <c r="R1525" i="1"/>
  <c r="P1514" i="1"/>
  <c r="R1514" i="1" s="1"/>
  <c r="R1461" i="1"/>
  <c r="P1450" i="1"/>
  <c r="R1450" i="1" s="1"/>
  <c r="P1630" i="1"/>
  <c r="R1630" i="1" s="1"/>
  <c r="R1624" i="1"/>
  <c r="P1581" i="1"/>
  <c r="R1581" i="1" s="1"/>
  <c r="P1565" i="1"/>
  <c r="R1565" i="1" s="1"/>
  <c r="P1549" i="1"/>
  <c r="R1549" i="1" s="1"/>
  <c r="P1533" i="1"/>
  <c r="R1533" i="1" s="1"/>
  <c r="P1517" i="1"/>
  <c r="R1517" i="1" s="1"/>
  <c r="P1501" i="1"/>
  <c r="R1501" i="1" s="1"/>
  <c r="P1485" i="1"/>
  <c r="R1485" i="1" s="1"/>
  <c r="P1469" i="1"/>
  <c r="R1469" i="1" s="1"/>
  <c r="P1453" i="1"/>
  <c r="R1453" i="1" s="1"/>
  <c r="P1437" i="1"/>
  <c r="R1437" i="1" s="1"/>
  <c r="R1366" i="1"/>
  <c r="R1350" i="1"/>
  <c r="R1334" i="1"/>
  <c r="R1318" i="1"/>
  <c r="R1302" i="1"/>
  <c r="R1286" i="1"/>
  <c r="R1270" i="1"/>
  <c r="R1254" i="1"/>
  <c r="P1348" i="1"/>
  <c r="R1348" i="1" s="1"/>
  <c r="P1330" i="1"/>
  <c r="R1330" i="1" s="1"/>
  <c r="P1265" i="1"/>
  <c r="R1265" i="1" s="1"/>
  <c r="P1250" i="1"/>
  <c r="R1250" i="1" s="1"/>
  <c r="P1236" i="1"/>
  <c r="R1236" i="1" s="1"/>
  <c r="P1205" i="1"/>
  <c r="R1205" i="1" s="1"/>
  <c r="P1186" i="1"/>
  <c r="R1186" i="1" s="1"/>
  <c r="P1172" i="1"/>
  <c r="R1172" i="1" s="1"/>
  <c r="P1141" i="1"/>
  <c r="R1141" i="1" s="1"/>
  <c r="R1137" i="1"/>
  <c r="P1126" i="1"/>
  <c r="R1126" i="1" s="1"/>
  <c r="R1073" i="1"/>
  <c r="P1062" i="1"/>
  <c r="R1062" i="1" s="1"/>
  <c r="R1009" i="1"/>
  <c r="P998" i="1"/>
  <c r="R998" i="1" s="1"/>
  <c r="R945" i="1"/>
  <c r="P934" i="1"/>
  <c r="R934" i="1" s="1"/>
  <c r="R866" i="1"/>
  <c r="R802" i="1"/>
  <c r="R738" i="1"/>
  <c r="R728" i="1"/>
  <c r="R696" i="1"/>
  <c r="R613" i="1"/>
  <c r="P626" i="1"/>
  <c r="R626" i="1" s="1"/>
  <c r="P610" i="1"/>
  <c r="R610" i="1" s="1"/>
  <c r="P1240" i="1"/>
  <c r="R1240" i="1" s="1"/>
  <c r="P1238" i="1"/>
  <c r="R1238" i="1" s="1"/>
  <c r="P1189" i="1"/>
  <c r="R1189" i="1" s="1"/>
  <c r="P885" i="1"/>
  <c r="R885" i="1" s="1"/>
  <c r="P821" i="1"/>
  <c r="R821" i="1" s="1"/>
  <c r="P757" i="1"/>
  <c r="R757" i="1" s="1"/>
  <c r="P693" i="1"/>
  <c r="R693" i="1" s="1"/>
  <c r="P657" i="1"/>
  <c r="R657" i="1" s="1"/>
  <c r="P642" i="1"/>
  <c r="R642" i="1" s="1"/>
  <c r="P1378" i="1"/>
  <c r="R1378" i="1" s="1"/>
  <c r="P1364" i="1"/>
  <c r="R1364" i="1" s="1"/>
  <c r="P1313" i="1"/>
  <c r="R1313" i="1" s="1"/>
  <c r="P1237" i="1"/>
  <c r="R1237" i="1" s="1"/>
  <c r="P1218" i="1"/>
  <c r="R1218" i="1" s="1"/>
  <c r="P1204" i="1"/>
  <c r="R1204" i="1" s="1"/>
  <c r="P1173" i="1"/>
  <c r="R1173" i="1" s="1"/>
  <c r="P1154" i="1"/>
  <c r="R1154" i="1" s="1"/>
  <c r="P1140" i="1"/>
  <c r="R1140" i="1" s="1"/>
  <c r="P1129" i="1"/>
  <c r="R1129" i="1" s="1"/>
  <c r="P1100" i="1"/>
  <c r="R1100" i="1" s="1"/>
  <c r="P1065" i="1"/>
  <c r="R1065" i="1" s="1"/>
  <c r="P1036" i="1"/>
  <c r="R1036" i="1" s="1"/>
  <c r="P1001" i="1"/>
  <c r="R1001" i="1" s="1"/>
  <c r="P972" i="1"/>
  <c r="R972" i="1" s="1"/>
  <c r="P937" i="1"/>
  <c r="R937" i="1" s="1"/>
  <c r="P908" i="1"/>
  <c r="R908" i="1" s="1"/>
  <c r="R848" i="1"/>
  <c r="R784" i="1"/>
  <c r="P1233" i="1"/>
  <c r="R1233" i="1" s="1"/>
  <c r="P1208" i="1"/>
  <c r="R1208" i="1" s="1"/>
  <c r="P1206" i="1"/>
  <c r="R1206" i="1" s="1"/>
  <c r="P1157" i="1"/>
  <c r="R1157" i="1" s="1"/>
  <c r="P1125" i="1"/>
  <c r="R1125" i="1" s="1"/>
  <c r="P1093" i="1"/>
  <c r="R1093" i="1" s="1"/>
  <c r="P1061" i="1"/>
  <c r="R1061" i="1" s="1"/>
  <c r="P1029" i="1"/>
  <c r="R1029" i="1" s="1"/>
  <c r="P997" i="1"/>
  <c r="R997" i="1" s="1"/>
  <c r="P965" i="1"/>
  <c r="R965" i="1" s="1"/>
  <c r="P933" i="1"/>
  <c r="R933" i="1" s="1"/>
  <c r="P901" i="1"/>
  <c r="R901" i="1" s="1"/>
  <c r="P893" i="1"/>
  <c r="R893" i="1" s="1"/>
  <c r="R870" i="1"/>
  <c r="P829" i="1"/>
  <c r="R829" i="1" s="1"/>
  <c r="R806" i="1"/>
  <c r="P765" i="1"/>
  <c r="R765" i="1" s="1"/>
  <c r="R742" i="1"/>
  <c r="P666" i="1"/>
  <c r="R666" i="1" s="1"/>
  <c r="P639" i="1"/>
  <c r="R639" i="1" s="1"/>
  <c r="P577" i="1"/>
  <c r="R577" i="1" s="1"/>
  <c r="P571" i="1"/>
  <c r="R571" i="1" s="1"/>
  <c r="P623" i="1"/>
  <c r="R623" i="1" s="1"/>
  <c r="R617" i="1"/>
  <c r="P559" i="1"/>
  <c r="R559" i="1" s="1"/>
  <c r="R553" i="1"/>
  <c r="P481" i="1"/>
  <c r="R481" i="1" s="1"/>
  <c r="P417" i="1"/>
  <c r="R417" i="1" s="1"/>
  <c r="P290" i="1"/>
  <c r="R290" i="1" s="1"/>
  <c r="R274" i="1"/>
  <c r="R258" i="1"/>
  <c r="R226" i="1"/>
  <c r="R210" i="1"/>
  <c r="R194" i="1"/>
  <c r="R178" i="1"/>
  <c r="R98" i="1"/>
  <c r="P303" i="1"/>
  <c r="R303" i="1" s="1"/>
  <c r="R669" i="1"/>
  <c r="P517" i="1"/>
  <c r="R517" i="1" s="1"/>
  <c r="P498" i="1"/>
  <c r="R498" i="1" s="1"/>
  <c r="P469" i="1"/>
  <c r="R469" i="1" s="1"/>
  <c r="P434" i="1"/>
  <c r="R434" i="1" s="1"/>
  <c r="P405" i="1"/>
  <c r="R405" i="1" s="1"/>
  <c r="P389" i="1"/>
  <c r="R389" i="1" s="1"/>
  <c r="P373" i="1"/>
  <c r="R373" i="1" s="1"/>
  <c r="P357" i="1"/>
  <c r="R357" i="1" s="1"/>
  <c r="P341" i="1"/>
  <c r="R341" i="1" s="1"/>
  <c r="P325" i="1"/>
  <c r="R325" i="1" s="1"/>
  <c r="P733" i="1"/>
  <c r="R733" i="1" s="1"/>
  <c r="P701" i="1"/>
  <c r="R701" i="1" s="1"/>
  <c r="R462" i="1"/>
  <c r="P451" i="1"/>
  <c r="R451" i="1" s="1"/>
  <c r="P387" i="1"/>
  <c r="R387" i="1" s="1"/>
  <c r="P323" i="1"/>
  <c r="R323" i="1" s="1"/>
  <c r="R308" i="1"/>
  <c r="R292" i="1"/>
  <c r="R276" i="1"/>
  <c r="R212" i="1"/>
  <c r="R148" i="1"/>
  <c r="R84" i="1"/>
  <c r="R45" i="1"/>
  <c r="R8" i="1"/>
  <c r="P263" i="1"/>
  <c r="R263" i="1" s="1"/>
  <c r="R240" i="1"/>
  <c r="P199" i="1"/>
  <c r="R199" i="1" s="1"/>
  <c r="R176" i="1"/>
  <c r="P135" i="1"/>
  <c r="R135" i="1" s="1"/>
  <c r="R112" i="1"/>
  <c r="R73" i="1"/>
  <c r="P16" i="1"/>
  <c r="R16" i="1" s="1"/>
  <c r="P40" i="1"/>
  <c r="R40" i="1" s="1"/>
  <c r="R3" i="1" l="1"/>
  <c r="V10" i="1" s="1"/>
  <c r="P3" i="1"/>
  <c r="X1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Sally Suriel</author>
  </authors>
  <commentList>
    <comment ref="T2" authorId="0" shapeId="0" xr:uid="{813515FD-CDFC-404E-A221-F9E018F141E3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 xr:uid="{F185F5DC-852C-4AE7-B4C3-119205DBA075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 xr:uid="{7F9F3DBC-BD06-448A-842B-A0E8D018854E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L36746" authorId="1" shapeId="0" xr:uid="{EEB29E73-9EEF-4C42-AD54-0E133522020B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L37661" authorId="1" shapeId="0" xr:uid="{F56DEAFC-95C1-4391-9499-4C7FE492D398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L41766" authorId="1" shapeId="0" xr:uid="{302F6E64-A145-40D5-A940-1A3CD43CE104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<sst xmlns="http://schemas.openxmlformats.org/spreadsheetml/2006/main" count="37" uniqueCount="37">
  <si>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ELEGIR CODIGO</t>
  </si>
  <si>
    <t>codigo concatenado</t>
  </si>
  <si>
    <t>costo</t>
  </si>
  <si>
    <t>ver comentario</t>
  </si>
  <si>
    <t>Inventario de Productos</t>
  </si>
  <si>
    <t xml:space="preserve">         </t>
  </si>
  <si>
    <t>MG0179</t>
  </si>
  <si>
    <t>1</t>
  </si>
  <si>
    <t xml:space="preserve">            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</si>
  <si>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</si>
  <si>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</si>
  <si>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</si>
  <si>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</si>
  <si>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</si>
  <si>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</si>
  <si>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</si>
  <si>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</si>
  <si>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</si>
  <si>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</si>
  <si>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</si>
  <si>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</si>
  <si>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</si>
  <si>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</si>
  <si>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</si>
  <si>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</si>
  <si>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</si>
  <si>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</si>
  <si>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</si>
  <si>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</si>
  <si>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</si>
  <si>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</si>
  <si>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</si>
  <si>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</si>
  <si>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</si>
  <si>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</si>
  <si>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 xml:space="preserve"> </t>
  </si>
  <si>
    <t>TRIMESTRAL OCTUBRE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</si>
</sst>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6" fillId="0" borderId="2" xfId="1" applyFont="1" applyBorder="1" applyAlignment="1">
      <alignment vertical="center"/>
    </xf>
    <xf numFmtId="43" fontId="6" fillId="0" borderId="0" xfId="1" applyFont="1" applyBorder="1" applyAlignment="1">
      <alignment vertical="center"/>
    </xf>
    <xf numFmtId="0" fontId="6" fillId="3" borderId="3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164" fontId="8" fillId="3" borderId="4" xfId="1" applyNumberFormat="1" applyFont="1" applyFill="1" applyBorder="1" applyAlignment="1">
      <alignment horizontal="center" vertical="center"/>
    </xf>
    <xf numFmtId="43" fontId="8" fillId="3" borderId="4" xfId="1" applyFont="1" applyFill="1" applyBorder="1" applyAlignment="1">
      <alignment horizontal="center" vertical="center"/>
    </xf>
    <xf numFmtId="164" fontId="7" fillId="3" borderId="4" xfId="1" applyNumberFormat="1" applyFont="1" applyFill="1" applyBorder="1" applyAlignment="1">
      <alignment horizontal="center" vertical="center" wrapText="1"/>
    </xf>
    <xf numFmtId="43" fontId="7" fillId="3" borderId="4" xfId="1" applyFont="1" applyFill="1" applyBorder="1" applyAlignment="1">
      <alignment horizontal="center" vertical="center" wrapText="1"/>
    </xf>
    <xf numFmtId="43" fontId="7" fillId="3" borderId="4" xfId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0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1" fillId="0" borderId="4" xfId="0" applyNumberFormat="1" applyFont="1" applyBorder="1" applyAlignment="1">
      <alignment vertical="center"/>
    </xf>
    <xf numFmtId="165" fontId="11" fillId="0" borderId="4" xfId="0" applyNumberFormat="1" applyFont="1" applyBorder="1" applyAlignment="1">
      <alignment vertical="center" wrapText="1"/>
    </xf>
    <xf numFmtId="0" fontId="11" fillId="0" borderId="4" xfId="0" applyFont="1" applyBorder="1" applyAlignment="1" applyProtection="1">
      <alignment vertical="center"/>
      <protection locked="0"/>
    </xf>
    <xf numFmtId="43" fontId="11" fillId="0" borderId="4" xfId="1" applyFont="1" applyFill="1" applyBorder="1" applyAlignment="1" applyProtection="1">
      <alignment vertical="center"/>
      <protection locked="0"/>
    </xf>
    <xf numFmtId="164" fontId="11" fillId="0" borderId="4" xfId="1" applyNumberFormat="1" applyFont="1" applyFill="1" applyBorder="1" applyAlignment="1" applyProtection="1">
      <alignment vertical="center"/>
      <protection locked="0"/>
    </xf>
    <xf numFmtId="164" fontId="11" fillId="0" borderId="4" xfId="1" applyNumberFormat="1" applyFont="1" applyFill="1" applyBorder="1" applyAlignment="1" applyProtection="1">
      <alignment horizontal="center" vertical="center"/>
      <protection locked="0"/>
    </xf>
    <xf numFmtId="43" fontId="11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1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296726</xdr:colOff>
          <xdr:row>0</xdr:row>
          <xdr:rowOff>180975</xdr:rowOff>
        </xdr:from>
        <xdr:to>
          <xdr:col>4</xdr:col>
          <xdr:colOff>2000835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D08EC81A-860B-4749-B93B-0EA6B8938056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3449501" y="180975"/>
              <a:ext cx="1704109" cy="733424"/>
              <a:chOff x="5944482" y="171450"/>
              <a:chExt cx="1675519" cy="733424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769BA80E-46EE-4EE3-805F-1E59326BB08D}"/>
                  </a:ext>
                </a:extLst>
              </xdr:cNvPr>
              <xdr:cNvSpPr/>
            </xdr:nvSpPr>
            <xdr:spPr bwMode="auto">
              <a:xfrm>
                <a:off x="5944482" y="676275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F4D40DB4-7206-435E-B918-E226F30EFD45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54C7982D-436E-4F79-A6AD-D04203102582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7A015A03-295A-4897-9719-E15E23557915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85724</xdr:colOff>
      <xdr:row>0</xdr:row>
      <xdr:rowOff>51955</xdr:rowOff>
    </xdr:from>
    <xdr:to>
      <xdr:col>2</xdr:col>
      <xdr:colOff>858115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98FE50C-9E97-479E-952B-D2F2BAEC3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4" y="51955"/>
          <a:ext cx="1934441" cy="447675"/>
        </a:xfrm>
        <a:prstGeom prst="rect">
          <a:avLst/>
        </a:prstGeom>
      </xdr:spPr>
    </xdr:pic>
    <xdr:clientData/>
  </xdr:twoCellAnchor>
  <xdr:twoCellAnchor editAs="oneCell">
    <xdr:from>
      <xdr:col>5</xdr:col>
      <xdr:colOff>150669</xdr:colOff>
      <xdr:row>0</xdr:row>
      <xdr:rowOff>0</xdr:rowOff>
    </xdr:from>
    <xdr:to>
      <xdr:col>5</xdr:col>
      <xdr:colOff>1283971</xdr:colOff>
      <xdr:row>2</xdr:row>
      <xdr:rowOff>173181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559F1FF-F4A4-4F71-B5B8-018E2A242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89644" y="0"/>
          <a:ext cx="1133302" cy="897081"/>
        </a:xfrm>
        <a:prstGeom prst="rect">
          <a:avLst/>
        </a:prstGeom>
      </xdr:spPr>
    </xdr:pic>
    <xdr:clientData/>
  </xdr:twoCellAnchor>
  <xdr:twoCellAnchor editAs="oneCell">
    <xdr:from>
      <xdr:col>5</xdr:col>
      <xdr:colOff>1400175</xdr:colOff>
      <xdr:row>0</xdr:row>
      <xdr:rowOff>295088</xdr:rowOff>
    </xdr:from>
    <xdr:to>
      <xdr:col>12</xdr:col>
      <xdr:colOff>190500</xdr:colOff>
      <xdr:row>2</xdr:row>
      <xdr:rowOff>218982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4070EE1-36C9-400B-AF75-D8EB33291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439150" y="295088"/>
          <a:ext cx="1685925" cy="6477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8.1.8\Suministro\INVENTARIO%20INTRANT%20ACTUAL.xlsb" TargetMode="External"/><Relationship Id="rId1" Type="http://schemas.openxmlformats.org/officeDocument/2006/relationships/externalLinkPath" Target="/INVENTARIO%20INTRANT%20ACTU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QUISICIONES"/>
      <sheetName val="INVENTARIO"/>
      <sheetName val="ENTRADA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REPORTE TRANSPARENCIA"/>
      <sheetName val="CONTEO_FISICO"/>
      <sheetName val="AJUSTE CONTEO FISICO 2do SEM 25"/>
      <sheetName val="AJUSTE CONTEO FISICO 1er SEM 24"/>
      <sheetName val="AJUSTE CONTEO FISICO 2do SEM 24"/>
    </sheetNames>
    <sheetDataSet>
      <sheetData sheetId="0">
        <row r="4">
          <cell r="H4">
            <v>641762.87999999989</v>
          </cell>
          <cell r="J4">
            <v>98434256.871768773</v>
          </cell>
        </row>
      </sheetData>
      <sheetData sheetId="1"/>
      <sheetData sheetId="2">
        <row r="2">
          <cell r="H2">
            <v>1037603.88</v>
          </cell>
          <cell r="J2">
            <v>119896542.47043477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29.5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3.5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0</v>
          </cell>
        </row>
        <row r="908">
          <cell r="I908">
            <v>111.25</v>
          </cell>
        </row>
        <row r="909">
          <cell r="I909">
            <v>100</v>
          </cell>
        </row>
        <row r="910">
          <cell r="I910">
            <v>125</v>
          </cell>
        </row>
        <row r="911">
          <cell r="I911">
            <v>125</v>
          </cell>
        </row>
        <row r="912">
          <cell r="I912">
            <v>45</v>
          </cell>
        </row>
        <row r="913">
          <cell r="I913">
            <v>4</v>
          </cell>
        </row>
        <row r="914">
          <cell r="I914">
            <v>3.6</v>
          </cell>
        </row>
        <row r="915">
          <cell r="I915">
            <v>23400</v>
          </cell>
        </row>
        <row r="916">
          <cell r="I916">
            <v>125</v>
          </cell>
        </row>
        <row r="917">
          <cell r="I917">
            <v>96</v>
          </cell>
        </row>
        <row r="918">
          <cell r="I918">
            <v>195</v>
          </cell>
        </row>
        <row r="919">
          <cell r="I919">
            <v>125</v>
          </cell>
        </row>
        <row r="920">
          <cell r="I920">
            <v>5890</v>
          </cell>
        </row>
        <row r="921">
          <cell r="I921">
            <v>3.16</v>
          </cell>
        </row>
        <row r="922">
          <cell r="I922">
            <v>195</v>
          </cell>
        </row>
        <row r="923">
          <cell r="I923">
            <v>125</v>
          </cell>
        </row>
        <row r="924">
          <cell r="I924">
            <v>7625</v>
          </cell>
        </row>
        <row r="925">
          <cell r="I925">
            <v>295</v>
          </cell>
        </row>
        <row r="926">
          <cell r="I926">
            <v>64.900000000000006</v>
          </cell>
        </row>
        <row r="927">
          <cell r="I927">
            <v>53.1</v>
          </cell>
        </row>
        <row r="928">
          <cell r="I928">
            <v>22.42</v>
          </cell>
        </row>
        <row r="929">
          <cell r="I929">
            <v>48.97</v>
          </cell>
        </row>
        <row r="930">
          <cell r="I930">
            <v>74</v>
          </cell>
        </row>
        <row r="931">
          <cell r="I931">
            <v>1115</v>
          </cell>
        </row>
        <row r="932">
          <cell r="I932">
            <v>415</v>
          </cell>
        </row>
        <row r="933">
          <cell r="I933">
            <v>295</v>
          </cell>
        </row>
        <row r="934">
          <cell r="I934">
            <v>95</v>
          </cell>
        </row>
        <row r="935">
          <cell r="I935">
            <v>370</v>
          </cell>
        </row>
        <row r="936">
          <cell r="I936">
            <v>80</v>
          </cell>
        </row>
        <row r="937">
          <cell r="I937">
            <v>115</v>
          </cell>
        </row>
        <row r="938">
          <cell r="I938">
            <v>340</v>
          </cell>
        </row>
        <row r="939">
          <cell r="I939">
            <v>225</v>
          </cell>
        </row>
        <row r="940">
          <cell r="I940">
            <v>395</v>
          </cell>
        </row>
        <row r="941">
          <cell r="I941">
            <v>94</v>
          </cell>
        </row>
        <row r="942">
          <cell r="I942">
            <v>94</v>
          </cell>
        </row>
        <row r="943">
          <cell r="I943">
            <v>50</v>
          </cell>
        </row>
        <row r="944">
          <cell r="I944">
            <v>370</v>
          </cell>
        </row>
        <row r="945">
          <cell r="I945">
            <v>120.51</v>
          </cell>
        </row>
        <row r="946">
          <cell r="I946">
            <v>140.4</v>
          </cell>
        </row>
        <row r="947">
          <cell r="I947">
            <v>1950</v>
          </cell>
        </row>
        <row r="948">
          <cell r="I948">
            <v>5400</v>
          </cell>
        </row>
        <row r="949">
          <cell r="I949">
            <v>650</v>
          </cell>
        </row>
        <row r="950">
          <cell r="I950">
            <v>81</v>
          </cell>
        </row>
        <row r="951">
          <cell r="I951">
            <v>895</v>
          </cell>
        </row>
        <row r="952">
          <cell r="I952">
            <v>695</v>
          </cell>
        </row>
        <row r="953">
          <cell r="I953">
            <v>195</v>
          </cell>
        </row>
        <row r="954">
          <cell r="I954">
            <v>98.4</v>
          </cell>
        </row>
        <row r="955">
          <cell r="I955">
            <v>227.99799999999999</v>
          </cell>
        </row>
        <row r="956">
          <cell r="I956">
            <v>105</v>
          </cell>
        </row>
        <row r="957">
          <cell r="I957">
            <v>3982.1</v>
          </cell>
        </row>
        <row r="958">
          <cell r="I958">
            <v>773.38</v>
          </cell>
        </row>
        <row r="959">
          <cell r="I959">
            <v>64.900000000000006</v>
          </cell>
        </row>
        <row r="960">
          <cell r="I960">
            <v>53.1</v>
          </cell>
        </row>
        <row r="961">
          <cell r="I961">
            <v>40</v>
          </cell>
        </row>
        <row r="962">
          <cell r="I962">
            <v>2350</v>
          </cell>
        </row>
        <row r="963">
          <cell r="I963">
            <v>74</v>
          </cell>
        </row>
        <row r="964">
          <cell r="I964">
            <v>370</v>
          </cell>
        </row>
        <row r="965">
          <cell r="I965">
            <v>340</v>
          </cell>
        </row>
        <row r="966">
          <cell r="I966">
            <v>94</v>
          </cell>
        </row>
        <row r="967">
          <cell r="I967">
            <v>370</v>
          </cell>
        </row>
        <row r="968">
          <cell r="I968">
            <v>105</v>
          </cell>
        </row>
        <row r="969">
          <cell r="I969">
            <v>415</v>
          </cell>
        </row>
        <row r="970">
          <cell r="I970">
            <v>95</v>
          </cell>
        </row>
        <row r="971">
          <cell r="I971">
            <v>225</v>
          </cell>
        </row>
        <row r="972">
          <cell r="I972">
            <v>94</v>
          </cell>
        </row>
        <row r="973">
          <cell r="I973">
            <v>45</v>
          </cell>
        </row>
        <row r="974">
          <cell r="I974">
            <v>45</v>
          </cell>
        </row>
        <row r="975">
          <cell r="I975">
            <v>6353</v>
          </cell>
        </row>
        <row r="976">
          <cell r="I976">
            <v>8192</v>
          </cell>
        </row>
        <row r="977">
          <cell r="I977">
            <v>3.08</v>
          </cell>
        </row>
        <row r="978">
          <cell r="I978">
            <v>40</v>
          </cell>
        </row>
        <row r="979">
          <cell r="I979">
            <v>1115</v>
          </cell>
        </row>
        <row r="980">
          <cell r="I980">
            <v>415</v>
          </cell>
        </row>
        <row r="981">
          <cell r="I981">
            <v>3</v>
          </cell>
        </row>
        <row r="982">
          <cell r="I982">
            <v>125</v>
          </cell>
        </row>
        <row r="983">
          <cell r="I983">
            <v>195</v>
          </cell>
        </row>
        <row r="984">
          <cell r="I984">
            <v>24.29</v>
          </cell>
        </row>
        <row r="985">
          <cell r="I985">
            <v>41.64</v>
          </cell>
        </row>
        <row r="986">
          <cell r="I986">
            <v>50.81</v>
          </cell>
        </row>
        <row r="987">
          <cell r="I987">
            <v>65.87</v>
          </cell>
        </row>
        <row r="988">
          <cell r="I988">
            <v>130.13749999999999</v>
          </cell>
        </row>
        <row r="989">
          <cell r="I989">
            <v>54.48</v>
          </cell>
        </row>
        <row r="990">
          <cell r="I990">
            <v>430</v>
          </cell>
        </row>
        <row r="991">
          <cell r="I991">
            <v>4.5</v>
          </cell>
        </row>
        <row r="992">
          <cell r="I992">
            <v>35</v>
          </cell>
        </row>
        <row r="993">
          <cell r="I993">
            <v>178</v>
          </cell>
        </row>
        <row r="994">
          <cell r="I994">
            <v>5081</v>
          </cell>
        </row>
        <row r="995">
          <cell r="I995">
            <v>17.8</v>
          </cell>
        </row>
        <row r="996">
          <cell r="I996">
            <v>15.25</v>
          </cell>
        </row>
        <row r="997">
          <cell r="I997">
            <v>1.916666</v>
          </cell>
        </row>
        <row r="998">
          <cell r="I998">
            <v>2.9166599999999998</v>
          </cell>
        </row>
        <row r="999">
          <cell r="I999">
            <v>6.6666600000000003</v>
          </cell>
        </row>
        <row r="1000">
          <cell r="I1000">
            <v>5.0084999999999997</v>
          </cell>
        </row>
        <row r="1001">
          <cell r="I1001">
            <v>96.65</v>
          </cell>
        </row>
        <row r="1002">
          <cell r="I1002">
            <v>19.5</v>
          </cell>
        </row>
        <row r="1003">
          <cell r="I1003">
            <v>39</v>
          </cell>
        </row>
        <row r="1004">
          <cell r="I1004">
            <v>35</v>
          </cell>
        </row>
        <row r="1005">
          <cell r="I1005">
            <v>985</v>
          </cell>
        </row>
        <row r="1006">
          <cell r="I1006">
            <v>835</v>
          </cell>
        </row>
        <row r="1007">
          <cell r="I1007">
            <v>4600</v>
          </cell>
        </row>
        <row r="1008">
          <cell r="I1008">
            <v>5.0999999999999996</v>
          </cell>
        </row>
        <row r="1009">
          <cell r="I1009">
            <v>655</v>
          </cell>
        </row>
        <row r="1010">
          <cell r="I1010">
            <v>467</v>
          </cell>
        </row>
        <row r="1011">
          <cell r="I1011">
            <v>26</v>
          </cell>
        </row>
        <row r="1012">
          <cell r="I1012">
            <v>4.66</v>
          </cell>
        </row>
        <row r="1013">
          <cell r="I1013">
            <v>1230</v>
          </cell>
        </row>
        <row r="1014">
          <cell r="I1014">
            <v>1.1499999999999999</v>
          </cell>
        </row>
        <row r="1015">
          <cell r="I1015">
            <v>88</v>
          </cell>
        </row>
        <row r="1016">
          <cell r="I1016">
            <v>64</v>
          </cell>
        </row>
        <row r="1017">
          <cell r="I1017">
            <v>2500</v>
          </cell>
        </row>
        <row r="1018">
          <cell r="I1018">
            <v>2500</v>
          </cell>
        </row>
        <row r="1019">
          <cell r="I1019">
            <v>2.9166666669999999</v>
          </cell>
        </row>
        <row r="1020">
          <cell r="I1020">
            <v>285.36</v>
          </cell>
        </row>
        <row r="1021">
          <cell r="I1021">
            <v>469.07</v>
          </cell>
        </row>
        <row r="1022">
          <cell r="I1022">
            <v>553</v>
          </cell>
        </row>
        <row r="1023">
          <cell r="I1023">
            <v>450</v>
          </cell>
        </row>
        <row r="1024">
          <cell r="I1024">
            <v>17.600000000000001</v>
          </cell>
        </row>
        <row r="1025">
          <cell r="I1025">
            <v>11.25</v>
          </cell>
        </row>
        <row r="1026">
          <cell r="I1026">
            <v>35</v>
          </cell>
        </row>
        <row r="1027">
          <cell r="I1027">
            <v>40</v>
          </cell>
        </row>
        <row r="1028">
          <cell r="I1028">
            <v>475</v>
          </cell>
        </row>
        <row r="1029">
          <cell r="I1029">
            <v>195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10.416666666666666</v>
          </cell>
        </row>
        <row r="1033">
          <cell r="I1033">
            <v>5.416666666666667</v>
          </cell>
        </row>
        <row r="1034">
          <cell r="I1034">
            <v>25</v>
          </cell>
        </row>
        <row r="1035">
          <cell r="I1035">
            <v>25</v>
          </cell>
        </row>
        <row r="1036">
          <cell r="I1036">
            <v>50</v>
          </cell>
        </row>
        <row r="1037">
          <cell r="I1037">
            <v>35</v>
          </cell>
        </row>
        <row r="1038">
          <cell r="I1038">
            <v>165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25</v>
          </cell>
        </row>
        <row r="1043">
          <cell r="I1043">
            <v>265</v>
          </cell>
        </row>
        <row r="1044">
          <cell r="I1044">
            <v>350</v>
          </cell>
        </row>
        <row r="1045">
          <cell r="I1045">
            <v>610</v>
          </cell>
        </row>
        <row r="1046">
          <cell r="I1046">
            <v>45</v>
          </cell>
        </row>
        <row r="1047">
          <cell r="I1047">
            <v>2990</v>
          </cell>
        </row>
        <row r="1048">
          <cell r="I1048">
            <v>29.333333333333332</v>
          </cell>
        </row>
        <row r="1049">
          <cell r="I1049">
            <v>45</v>
          </cell>
        </row>
        <row r="1050">
          <cell r="I1050">
            <v>38</v>
          </cell>
        </row>
        <row r="1051">
          <cell r="I1051">
            <v>410</v>
          </cell>
        </row>
        <row r="1052">
          <cell r="I1052">
            <v>5000</v>
          </cell>
        </row>
        <row r="1053">
          <cell r="I1053">
            <v>30</v>
          </cell>
        </row>
        <row r="1054">
          <cell r="I1054">
            <v>150</v>
          </cell>
        </row>
        <row r="1055">
          <cell r="I1055">
            <v>125</v>
          </cell>
        </row>
        <row r="1056">
          <cell r="I1056">
            <v>108.49</v>
          </cell>
        </row>
        <row r="1057">
          <cell r="I1057">
            <v>8520</v>
          </cell>
        </row>
        <row r="1058">
          <cell r="I1058">
            <v>730.17</v>
          </cell>
        </row>
        <row r="1059">
          <cell r="I1059">
            <v>125</v>
          </cell>
        </row>
        <row r="1060">
          <cell r="I1060">
            <v>195</v>
          </cell>
        </row>
        <row r="1061">
          <cell r="I1061">
            <v>125</v>
          </cell>
        </row>
        <row r="1064">
          <cell r="I1064">
            <v>175</v>
          </cell>
        </row>
        <row r="1065">
          <cell r="I1065">
            <v>10.42</v>
          </cell>
        </row>
        <row r="1066">
          <cell r="I1066">
            <v>82128</v>
          </cell>
        </row>
        <row r="1067">
          <cell r="I1067">
            <v>14986</v>
          </cell>
        </row>
        <row r="1069">
          <cell r="I1069">
            <v>84.75</v>
          </cell>
        </row>
        <row r="1070">
          <cell r="I1070">
            <v>60</v>
          </cell>
        </row>
        <row r="1071">
          <cell r="I1071">
            <v>132.25</v>
          </cell>
        </row>
        <row r="1072">
          <cell r="I1072">
            <v>0.48</v>
          </cell>
        </row>
        <row r="1073">
          <cell r="I1073">
            <v>0.71</v>
          </cell>
        </row>
        <row r="1074">
          <cell r="I1074">
            <v>1.18</v>
          </cell>
        </row>
        <row r="1075">
          <cell r="I1075">
            <v>339.25</v>
          </cell>
        </row>
        <row r="1076">
          <cell r="I1076">
            <v>414</v>
          </cell>
        </row>
        <row r="1077">
          <cell r="I1077">
            <v>1020.74</v>
          </cell>
        </row>
        <row r="1078">
          <cell r="I1078">
            <v>2078.19</v>
          </cell>
        </row>
        <row r="1079">
          <cell r="I1079">
            <v>1851.68</v>
          </cell>
        </row>
        <row r="1080">
          <cell r="I1080">
            <v>4483.05</v>
          </cell>
        </row>
        <row r="1081">
          <cell r="I1081">
            <v>3069.91</v>
          </cell>
        </row>
        <row r="1082">
          <cell r="I1082">
            <v>5944.91</v>
          </cell>
        </row>
        <row r="1083">
          <cell r="I1083">
            <v>5481.98</v>
          </cell>
        </row>
        <row r="1084">
          <cell r="I1084">
            <v>8966.1</v>
          </cell>
        </row>
        <row r="1085">
          <cell r="I1085">
            <v>87.71</v>
          </cell>
        </row>
        <row r="1086">
          <cell r="I1086">
            <v>73.08</v>
          </cell>
        </row>
        <row r="1087">
          <cell r="I1087">
            <v>219.27</v>
          </cell>
        </row>
        <row r="1088">
          <cell r="I1088">
            <v>399.57</v>
          </cell>
        </row>
        <row r="1089">
          <cell r="I1089">
            <v>1259.25</v>
          </cell>
        </row>
        <row r="1090">
          <cell r="I1090">
            <v>115</v>
          </cell>
        </row>
        <row r="1091">
          <cell r="I1091">
            <v>94.53</v>
          </cell>
        </row>
        <row r="1092">
          <cell r="I1092">
            <v>631.35</v>
          </cell>
        </row>
        <row r="1093">
          <cell r="I1093">
            <v>38.99</v>
          </cell>
        </row>
        <row r="1094">
          <cell r="I1094">
            <v>25.3</v>
          </cell>
        </row>
        <row r="1095">
          <cell r="I1095">
            <v>672.75</v>
          </cell>
        </row>
        <row r="1096">
          <cell r="I1096">
            <v>172.5</v>
          </cell>
        </row>
        <row r="1097">
          <cell r="I1097">
            <v>26.45</v>
          </cell>
        </row>
        <row r="1098">
          <cell r="I1098">
            <v>8.6300000000000008</v>
          </cell>
        </row>
        <row r="1099">
          <cell r="I1099">
            <v>10.35</v>
          </cell>
        </row>
        <row r="1100">
          <cell r="I1100">
            <v>199.79</v>
          </cell>
        </row>
        <row r="1101">
          <cell r="I1101">
            <v>233.71</v>
          </cell>
        </row>
        <row r="1102">
          <cell r="I1102">
            <v>120.75</v>
          </cell>
        </row>
        <row r="1103">
          <cell r="I1103">
            <v>189.75</v>
          </cell>
        </row>
        <row r="1104">
          <cell r="I1104">
            <v>263.35000000000002</v>
          </cell>
        </row>
        <row r="1105">
          <cell r="I1105">
            <v>462.92</v>
          </cell>
        </row>
        <row r="1106">
          <cell r="I1106">
            <v>68.86</v>
          </cell>
        </row>
        <row r="1107">
          <cell r="I1107">
            <v>976.35</v>
          </cell>
        </row>
        <row r="1108">
          <cell r="I1108">
            <v>272.88</v>
          </cell>
        </row>
        <row r="1109">
          <cell r="I1109">
            <v>1313.12</v>
          </cell>
        </row>
        <row r="1110">
          <cell r="I1110">
            <v>134.6</v>
          </cell>
        </row>
        <row r="1111">
          <cell r="I1111">
            <v>504.25</v>
          </cell>
        </row>
        <row r="1112">
          <cell r="I1112">
            <v>0.86</v>
          </cell>
        </row>
        <row r="1113">
          <cell r="I1113">
            <v>1.2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442</v>
          </cell>
        </row>
        <row r="1117">
          <cell r="I1117">
            <v>31</v>
          </cell>
        </row>
        <row r="1118">
          <cell r="I1118">
            <v>376</v>
          </cell>
        </row>
        <row r="1119">
          <cell r="I1119">
            <v>1510</v>
          </cell>
        </row>
        <row r="1120">
          <cell r="I1120">
            <v>1238</v>
          </cell>
        </row>
        <row r="1121">
          <cell r="I1121">
            <v>1315</v>
          </cell>
        </row>
        <row r="1122">
          <cell r="I1122">
            <v>75</v>
          </cell>
        </row>
        <row r="1123">
          <cell r="I1123">
            <v>110</v>
          </cell>
        </row>
        <row r="1124">
          <cell r="I1124">
            <v>60</v>
          </cell>
        </row>
        <row r="1125">
          <cell r="I1125">
            <v>592</v>
          </cell>
        </row>
        <row r="1126">
          <cell r="I1126">
            <v>968</v>
          </cell>
        </row>
        <row r="1127">
          <cell r="I1127">
            <v>200</v>
          </cell>
        </row>
        <row r="1128">
          <cell r="I1128">
            <v>54</v>
          </cell>
        </row>
        <row r="1129">
          <cell r="I1129">
            <v>75</v>
          </cell>
        </row>
        <row r="1130">
          <cell r="I1130">
            <v>25</v>
          </cell>
        </row>
        <row r="1131">
          <cell r="I1131">
            <v>66</v>
          </cell>
        </row>
        <row r="1132">
          <cell r="I1132">
            <v>116</v>
          </cell>
        </row>
        <row r="1133">
          <cell r="I1133">
            <v>85</v>
          </cell>
        </row>
        <row r="1134">
          <cell r="I1134">
            <v>3980</v>
          </cell>
        </row>
        <row r="1135">
          <cell r="I1135">
            <v>2530</v>
          </cell>
        </row>
        <row r="1136">
          <cell r="I1136">
            <v>409</v>
          </cell>
        </row>
        <row r="1137">
          <cell r="I1137">
            <v>561</v>
          </cell>
        </row>
        <row r="1138">
          <cell r="I1138">
            <v>115</v>
          </cell>
        </row>
        <row r="1139">
          <cell r="I1139">
            <v>95</v>
          </cell>
        </row>
        <row r="1140">
          <cell r="I1140">
            <v>23</v>
          </cell>
        </row>
        <row r="1141">
          <cell r="I1141">
            <v>94.3</v>
          </cell>
        </row>
        <row r="1142">
          <cell r="I1142">
            <v>132.61000000000001</v>
          </cell>
        </row>
        <row r="1143">
          <cell r="I1143">
            <v>262.2</v>
          </cell>
        </row>
        <row r="1144">
          <cell r="I1144">
            <v>910.8</v>
          </cell>
        </row>
        <row r="1145">
          <cell r="I1145">
            <v>44.05</v>
          </cell>
        </row>
        <row r="1146">
          <cell r="I1146">
            <v>116.94</v>
          </cell>
        </row>
        <row r="1147">
          <cell r="I1147">
            <v>1426</v>
          </cell>
        </row>
        <row r="1148">
          <cell r="I1148">
            <v>8966.1</v>
          </cell>
        </row>
        <row r="1149">
          <cell r="I1149">
            <v>109.25</v>
          </cell>
        </row>
        <row r="1150">
          <cell r="I1150">
            <v>54.73</v>
          </cell>
        </row>
        <row r="1151">
          <cell r="I1151">
            <v>1.38</v>
          </cell>
        </row>
        <row r="1152">
          <cell r="I1152">
            <v>3.62</v>
          </cell>
        </row>
        <row r="1153">
          <cell r="I1153">
            <v>147.19999999999999</v>
          </cell>
        </row>
        <row r="1154">
          <cell r="I1154">
            <v>578</v>
          </cell>
        </row>
        <row r="1155">
          <cell r="I1155">
            <v>146</v>
          </cell>
        </row>
        <row r="1156">
          <cell r="I1156">
            <v>41</v>
          </cell>
        </row>
        <row r="1157">
          <cell r="I1157">
            <v>320</v>
          </cell>
        </row>
        <row r="1158">
          <cell r="I1158">
            <v>347</v>
          </cell>
        </row>
        <row r="1159">
          <cell r="I1159">
            <v>995</v>
          </cell>
        </row>
        <row r="1160">
          <cell r="I1160">
            <v>57</v>
          </cell>
        </row>
        <row r="1161">
          <cell r="I1161">
            <v>31</v>
          </cell>
        </row>
        <row r="1162">
          <cell r="I1162">
            <v>31</v>
          </cell>
        </row>
        <row r="1163">
          <cell r="I1163">
            <v>1050</v>
          </cell>
        </row>
        <row r="1164">
          <cell r="I1164">
            <v>527</v>
          </cell>
        </row>
        <row r="1165">
          <cell r="I1165">
            <v>527</v>
          </cell>
        </row>
        <row r="1166">
          <cell r="I1166">
            <v>425</v>
          </cell>
        </row>
        <row r="1167">
          <cell r="I1167">
            <v>58</v>
          </cell>
        </row>
        <row r="1168">
          <cell r="I1168">
            <v>320</v>
          </cell>
        </row>
        <row r="1169">
          <cell r="I1169">
            <v>1225</v>
          </cell>
        </row>
        <row r="1170">
          <cell r="I1170">
            <v>25</v>
          </cell>
        </row>
        <row r="1171">
          <cell r="I1171">
            <v>275</v>
          </cell>
        </row>
        <row r="1172">
          <cell r="I1172">
            <v>450</v>
          </cell>
        </row>
        <row r="1173">
          <cell r="I1173">
            <v>28</v>
          </cell>
        </row>
        <row r="1174">
          <cell r="I1174">
            <v>60</v>
          </cell>
        </row>
        <row r="1175">
          <cell r="I1175">
            <v>296</v>
          </cell>
        </row>
        <row r="1176">
          <cell r="I1176">
            <v>304</v>
          </cell>
        </row>
        <row r="1177">
          <cell r="I1177">
            <v>425</v>
          </cell>
        </row>
        <row r="1178">
          <cell r="I1178">
            <v>35</v>
          </cell>
        </row>
        <row r="1179">
          <cell r="I1179">
            <v>85</v>
          </cell>
        </row>
        <row r="1180">
          <cell r="I1180">
            <v>95</v>
          </cell>
        </row>
        <row r="1181">
          <cell r="I1181">
            <v>130</v>
          </cell>
        </row>
        <row r="1182">
          <cell r="I1182">
            <v>2690</v>
          </cell>
        </row>
        <row r="1183">
          <cell r="I1183">
            <v>7275</v>
          </cell>
        </row>
        <row r="1184">
          <cell r="I1184">
            <v>195</v>
          </cell>
        </row>
        <row r="1185">
          <cell r="I1185">
            <v>125</v>
          </cell>
        </row>
        <row r="1186">
          <cell r="I1186">
            <v>125</v>
          </cell>
        </row>
        <row r="1189">
          <cell r="I1189">
            <v>55.2</v>
          </cell>
        </row>
        <row r="1190">
          <cell r="I1190">
            <v>145.21</v>
          </cell>
        </row>
        <row r="1191">
          <cell r="I1191">
            <v>57</v>
          </cell>
        </row>
        <row r="1192">
          <cell r="I1192">
            <v>1444</v>
          </cell>
        </row>
        <row r="1193">
          <cell r="I1193">
            <v>990</v>
          </cell>
        </row>
        <row r="1194">
          <cell r="I1194">
            <v>7275</v>
          </cell>
        </row>
        <row r="1195">
          <cell r="I1195">
            <v>1200</v>
          </cell>
        </row>
        <row r="1196">
          <cell r="I1196">
            <v>1362.75</v>
          </cell>
        </row>
        <row r="1197">
          <cell r="I1197">
            <v>300</v>
          </cell>
        </row>
        <row r="1198">
          <cell r="I1198">
            <v>380</v>
          </cell>
        </row>
        <row r="1199">
          <cell r="I1199">
            <v>400</v>
          </cell>
        </row>
        <row r="1200">
          <cell r="I1200">
            <v>830</v>
          </cell>
        </row>
        <row r="1201">
          <cell r="I1201">
            <v>415.25</v>
          </cell>
        </row>
        <row r="1202">
          <cell r="I1202">
            <v>2449.15</v>
          </cell>
        </row>
        <row r="1203">
          <cell r="I1203">
            <v>669.49</v>
          </cell>
        </row>
        <row r="1204">
          <cell r="I1204">
            <v>1398.31</v>
          </cell>
        </row>
        <row r="1205">
          <cell r="I1205">
            <v>932.2</v>
          </cell>
        </row>
        <row r="1206">
          <cell r="I1206">
            <v>15169.49</v>
          </cell>
        </row>
        <row r="1207">
          <cell r="I1207">
            <v>9745.76</v>
          </cell>
        </row>
        <row r="1208">
          <cell r="I1208">
            <v>31.5</v>
          </cell>
        </row>
        <row r="1209">
          <cell r="I1209">
            <v>950</v>
          </cell>
        </row>
        <row r="1210">
          <cell r="I1210">
            <v>400</v>
          </cell>
        </row>
        <row r="1211">
          <cell r="I1211">
            <v>400</v>
          </cell>
        </row>
        <row r="1212">
          <cell r="I1212">
            <v>50.81</v>
          </cell>
        </row>
        <row r="1213">
          <cell r="I1213">
            <v>125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10.41</v>
          </cell>
        </row>
        <row r="1217">
          <cell r="I1217">
            <v>25</v>
          </cell>
        </row>
        <row r="1218">
          <cell r="I1218">
            <v>20</v>
          </cell>
        </row>
        <row r="1219">
          <cell r="I1219">
            <v>80</v>
          </cell>
        </row>
        <row r="1220">
          <cell r="I1220">
            <v>265</v>
          </cell>
        </row>
        <row r="1221">
          <cell r="I1221">
            <v>25</v>
          </cell>
        </row>
        <row r="1222">
          <cell r="I1222">
            <v>20</v>
          </cell>
        </row>
        <row r="1223">
          <cell r="I1223">
            <v>185976</v>
          </cell>
        </row>
        <row r="1224">
          <cell r="I1224">
            <v>130183.2</v>
          </cell>
        </row>
        <row r="1225">
          <cell r="I1225">
            <v>270.23</v>
          </cell>
        </row>
        <row r="1226">
          <cell r="I1226">
            <v>14</v>
          </cell>
        </row>
        <row r="1227">
          <cell r="I1227">
            <v>14.95</v>
          </cell>
        </row>
        <row r="1228">
          <cell r="I1228">
            <v>432.25</v>
          </cell>
        </row>
        <row r="1229">
          <cell r="I1229">
            <v>3.38</v>
          </cell>
        </row>
        <row r="1230">
          <cell r="I1230">
            <v>3.72</v>
          </cell>
        </row>
        <row r="1231">
          <cell r="I1231">
            <v>3.12</v>
          </cell>
        </row>
        <row r="1232">
          <cell r="I1232">
            <v>2100</v>
          </cell>
        </row>
        <row r="1233">
          <cell r="I1233">
            <v>93.22</v>
          </cell>
        </row>
        <row r="1234">
          <cell r="I1234">
            <v>6000</v>
          </cell>
        </row>
        <row r="1235">
          <cell r="I1235">
            <v>21186.44</v>
          </cell>
        </row>
        <row r="1236">
          <cell r="I1236">
            <v>2.6</v>
          </cell>
        </row>
        <row r="1237">
          <cell r="I1237">
            <v>10.59</v>
          </cell>
        </row>
        <row r="1238">
          <cell r="I1238">
            <v>11200</v>
          </cell>
        </row>
        <row r="1239">
          <cell r="I1239">
            <v>400</v>
          </cell>
        </row>
        <row r="1240">
          <cell r="I1240">
            <v>380</v>
          </cell>
        </row>
        <row r="1241">
          <cell r="I1241">
            <v>300</v>
          </cell>
        </row>
        <row r="1242">
          <cell r="I1242">
            <v>25</v>
          </cell>
        </row>
        <row r="1243">
          <cell r="I1243">
            <v>80</v>
          </cell>
        </row>
        <row r="1244">
          <cell r="I1244">
            <v>4.4000000000000004</v>
          </cell>
        </row>
        <row r="1245">
          <cell r="I1245">
            <v>125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430</v>
          </cell>
        </row>
        <row r="1251">
          <cell r="I1251">
            <v>125</v>
          </cell>
        </row>
        <row r="1252">
          <cell r="I1252">
            <v>430</v>
          </cell>
        </row>
        <row r="1253">
          <cell r="I1253">
            <v>3.08</v>
          </cell>
        </row>
        <row r="1254">
          <cell r="I1254">
            <v>300</v>
          </cell>
        </row>
        <row r="1255">
          <cell r="I1255">
            <v>621.27</v>
          </cell>
        </row>
        <row r="1256">
          <cell r="I1256">
            <v>490</v>
          </cell>
        </row>
        <row r="1257">
          <cell r="I1257">
            <v>6936.44</v>
          </cell>
        </row>
        <row r="1258">
          <cell r="I1258">
            <v>17783.900000000001</v>
          </cell>
        </row>
        <row r="1259">
          <cell r="I1259">
            <v>195</v>
          </cell>
        </row>
        <row r="1260">
          <cell r="I1260">
            <v>2330.5100000000002</v>
          </cell>
        </row>
        <row r="1261">
          <cell r="I1261">
            <v>2539.83</v>
          </cell>
        </row>
        <row r="1262">
          <cell r="I1262">
            <v>3300</v>
          </cell>
        </row>
        <row r="1263">
          <cell r="I1263">
            <v>125</v>
          </cell>
        </row>
        <row r="1264">
          <cell r="I1264">
            <v>10.52</v>
          </cell>
        </row>
        <row r="1265">
          <cell r="I1265">
            <v>3050</v>
          </cell>
        </row>
        <row r="1266">
          <cell r="I1266">
            <v>11020</v>
          </cell>
        </row>
        <row r="1267">
          <cell r="I1267">
            <v>240</v>
          </cell>
        </row>
        <row r="1268">
          <cell r="I1268">
            <v>305</v>
          </cell>
        </row>
        <row r="1269">
          <cell r="I1269">
            <v>1250</v>
          </cell>
        </row>
        <row r="1270">
          <cell r="I1270">
            <v>440</v>
          </cell>
        </row>
        <row r="1271">
          <cell r="I1271">
            <v>79.5</v>
          </cell>
        </row>
        <row r="1272">
          <cell r="I1272">
            <v>900</v>
          </cell>
        </row>
        <row r="1273">
          <cell r="I1273">
            <v>65</v>
          </cell>
        </row>
        <row r="1274">
          <cell r="I1274">
            <v>165</v>
          </cell>
        </row>
        <row r="1275">
          <cell r="I1275">
            <v>370</v>
          </cell>
        </row>
        <row r="1276">
          <cell r="I1276">
            <v>310</v>
          </cell>
        </row>
        <row r="1277">
          <cell r="I1277">
            <v>650</v>
          </cell>
        </row>
        <row r="1278">
          <cell r="I1278">
            <v>100</v>
          </cell>
        </row>
        <row r="1279">
          <cell r="I1279">
            <v>333</v>
          </cell>
        </row>
        <row r="1280">
          <cell r="I1280">
            <v>220</v>
          </cell>
        </row>
        <row r="1281">
          <cell r="I1281">
            <v>495</v>
          </cell>
        </row>
        <row r="1282">
          <cell r="I1282">
            <v>560</v>
          </cell>
        </row>
        <row r="1283">
          <cell r="I1283">
            <v>374</v>
          </cell>
        </row>
        <row r="1284">
          <cell r="I1284">
            <v>145</v>
          </cell>
        </row>
        <row r="1285">
          <cell r="I1285">
            <v>33000</v>
          </cell>
        </row>
        <row r="1286">
          <cell r="I1286">
            <v>67000</v>
          </cell>
        </row>
        <row r="1287">
          <cell r="I1287">
            <v>117000</v>
          </cell>
        </row>
        <row r="1288">
          <cell r="I1288">
            <v>133.9</v>
          </cell>
        </row>
        <row r="1289">
          <cell r="I1289">
            <v>163</v>
          </cell>
        </row>
        <row r="1290">
          <cell r="I1290">
            <v>237</v>
          </cell>
        </row>
        <row r="1291">
          <cell r="I1291">
            <v>316.95</v>
          </cell>
        </row>
        <row r="1292">
          <cell r="I1292">
            <v>91</v>
          </cell>
        </row>
        <row r="1293">
          <cell r="I1293">
            <v>117</v>
          </cell>
        </row>
        <row r="1294">
          <cell r="I1294">
            <v>162.5</v>
          </cell>
        </row>
        <row r="1295">
          <cell r="I1295">
            <v>89.9</v>
          </cell>
        </row>
        <row r="1296">
          <cell r="I1296">
            <v>445</v>
          </cell>
        </row>
        <row r="1297">
          <cell r="I1297">
            <v>1295</v>
          </cell>
        </row>
        <row r="1298">
          <cell r="I1298">
            <v>650</v>
          </cell>
        </row>
        <row r="1299">
          <cell r="I1299">
            <v>200</v>
          </cell>
        </row>
        <row r="1300">
          <cell r="I1300">
            <v>1170</v>
          </cell>
        </row>
        <row r="1301">
          <cell r="I1301">
            <v>377</v>
          </cell>
        </row>
        <row r="1302">
          <cell r="I1302">
            <v>273</v>
          </cell>
        </row>
        <row r="1303">
          <cell r="I1303">
            <v>195</v>
          </cell>
        </row>
        <row r="1304">
          <cell r="I1304">
            <v>125</v>
          </cell>
        </row>
        <row r="1305">
          <cell r="I1305">
            <v>183.33</v>
          </cell>
        </row>
        <row r="1306">
          <cell r="I1306">
            <v>183.33</v>
          </cell>
        </row>
        <row r="1307">
          <cell r="I1307">
            <v>125</v>
          </cell>
        </row>
        <row r="1308">
          <cell r="I1308">
            <v>91.8</v>
          </cell>
        </row>
        <row r="1309">
          <cell r="I1309">
            <v>67.5</v>
          </cell>
        </row>
        <row r="1310">
          <cell r="I1310">
            <v>51.48</v>
          </cell>
        </row>
        <row r="1311">
          <cell r="I1311">
            <v>97.24</v>
          </cell>
        </row>
        <row r="1312">
          <cell r="I1312">
            <v>102.6</v>
          </cell>
        </row>
        <row r="1313">
          <cell r="I1313">
            <v>400</v>
          </cell>
        </row>
        <row r="1314">
          <cell r="I1314">
            <v>143</v>
          </cell>
        </row>
        <row r="1315">
          <cell r="I1315">
            <v>153.9</v>
          </cell>
        </row>
        <row r="1316">
          <cell r="I1316">
            <v>157.94999999999999</v>
          </cell>
        </row>
        <row r="1317">
          <cell r="I1317">
            <v>153.9</v>
          </cell>
        </row>
        <row r="1318">
          <cell r="I1318">
            <v>46.71</v>
          </cell>
        </row>
        <row r="1319">
          <cell r="I1319">
            <v>7750</v>
          </cell>
        </row>
        <row r="1320">
          <cell r="I1320">
            <v>7200</v>
          </cell>
        </row>
        <row r="1321">
          <cell r="I1321">
            <v>7200</v>
          </cell>
        </row>
        <row r="1322">
          <cell r="I1322">
            <v>2076.27</v>
          </cell>
        </row>
        <row r="1323">
          <cell r="I1323">
            <v>1016.95</v>
          </cell>
        </row>
        <row r="1324">
          <cell r="I1324">
            <v>183.33330000000001</v>
          </cell>
        </row>
        <row r="1325">
          <cell r="I1325">
            <v>125</v>
          </cell>
        </row>
        <row r="1326">
          <cell r="I1326">
            <v>1500</v>
          </cell>
        </row>
        <row r="1327">
          <cell r="I1327">
            <v>4500</v>
          </cell>
        </row>
        <row r="1328">
          <cell r="I1328">
            <v>12000</v>
          </cell>
        </row>
        <row r="1329">
          <cell r="I1329">
            <v>13800</v>
          </cell>
        </row>
        <row r="1330">
          <cell r="I1330">
            <v>7200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125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195</v>
          </cell>
        </row>
        <row r="1337">
          <cell r="I1337">
            <v>430</v>
          </cell>
        </row>
        <row r="1338">
          <cell r="I1338">
            <v>430</v>
          </cell>
        </row>
        <row r="1339">
          <cell r="I1339">
            <v>125</v>
          </cell>
        </row>
        <row r="1340">
          <cell r="I1340">
            <v>55125</v>
          </cell>
        </row>
        <row r="1341">
          <cell r="I1341">
            <v>2900</v>
          </cell>
        </row>
        <row r="1342">
          <cell r="I1342">
            <v>950</v>
          </cell>
        </row>
        <row r="1343">
          <cell r="I1343">
            <v>950</v>
          </cell>
        </row>
        <row r="1344">
          <cell r="I1344">
            <v>95000</v>
          </cell>
        </row>
        <row r="1345">
          <cell r="I1345">
            <v>380</v>
          </cell>
        </row>
        <row r="1346">
          <cell r="I1346">
            <v>5000</v>
          </cell>
        </row>
        <row r="1347">
          <cell r="I1347">
            <v>1666.67</v>
          </cell>
        </row>
        <row r="1348">
          <cell r="I1348">
            <v>230</v>
          </cell>
        </row>
        <row r="1349">
          <cell r="I1349">
            <v>50</v>
          </cell>
        </row>
        <row r="1350">
          <cell r="I1350">
            <v>230</v>
          </cell>
        </row>
        <row r="1351">
          <cell r="I1351">
            <v>133.9</v>
          </cell>
        </row>
        <row r="1352">
          <cell r="I1352">
            <v>163</v>
          </cell>
        </row>
        <row r="1353">
          <cell r="I1353">
            <v>237</v>
          </cell>
        </row>
        <row r="1354">
          <cell r="I1354">
            <v>316.95</v>
          </cell>
        </row>
        <row r="1355">
          <cell r="I1355">
            <v>89.9</v>
          </cell>
        </row>
        <row r="1356">
          <cell r="I1356">
            <v>430</v>
          </cell>
        </row>
        <row r="1357">
          <cell r="I1357">
            <v>125</v>
          </cell>
        </row>
        <row r="1358">
          <cell r="I1358">
            <v>215</v>
          </cell>
        </row>
        <row r="1359">
          <cell r="I1359">
            <v>245</v>
          </cell>
        </row>
        <row r="1360">
          <cell r="I1360">
            <v>297</v>
          </cell>
        </row>
        <row r="1361">
          <cell r="I1361">
            <v>375</v>
          </cell>
        </row>
        <row r="1362">
          <cell r="I1362">
            <v>314.5</v>
          </cell>
        </row>
        <row r="1363">
          <cell r="I1363">
            <v>650</v>
          </cell>
        </row>
        <row r="1364">
          <cell r="I1364">
            <v>365</v>
          </cell>
        </row>
        <row r="1365">
          <cell r="I1365">
            <v>850</v>
          </cell>
        </row>
        <row r="1366">
          <cell r="I1366">
            <v>4800</v>
          </cell>
        </row>
        <row r="1367">
          <cell r="I1367">
            <v>345</v>
          </cell>
        </row>
        <row r="1368">
          <cell r="I1368">
            <v>850</v>
          </cell>
        </row>
        <row r="1369">
          <cell r="I1369">
            <v>2900</v>
          </cell>
        </row>
        <row r="1370">
          <cell r="I1370">
            <v>320</v>
          </cell>
        </row>
        <row r="1371">
          <cell r="I1371">
            <v>11350.01</v>
          </cell>
        </row>
        <row r="1372">
          <cell r="I1372">
            <v>845</v>
          </cell>
        </row>
        <row r="1373">
          <cell r="I1373">
            <v>1525</v>
          </cell>
        </row>
        <row r="1374">
          <cell r="I1374">
            <v>3400</v>
          </cell>
        </row>
        <row r="1375">
          <cell r="I1375">
            <v>30900</v>
          </cell>
        </row>
        <row r="1376">
          <cell r="I1376">
            <v>6800</v>
          </cell>
        </row>
        <row r="1377">
          <cell r="I1377">
            <v>1800</v>
          </cell>
        </row>
        <row r="1378">
          <cell r="I1378">
            <v>400</v>
          </cell>
        </row>
        <row r="1379">
          <cell r="I1379">
            <v>400</v>
          </cell>
        </row>
        <row r="1380">
          <cell r="I1380">
            <v>4500</v>
          </cell>
        </row>
        <row r="1381">
          <cell r="I1381">
            <v>40</v>
          </cell>
        </row>
        <row r="1382">
          <cell r="I1382">
            <v>2923.73</v>
          </cell>
        </row>
        <row r="1383">
          <cell r="I1383">
            <v>3516.95</v>
          </cell>
        </row>
        <row r="1384">
          <cell r="I1384">
            <v>4957.63</v>
          </cell>
        </row>
        <row r="1385">
          <cell r="I1385">
            <v>22600</v>
          </cell>
        </row>
        <row r="1386">
          <cell r="I1386">
            <v>16200</v>
          </cell>
        </row>
        <row r="1387">
          <cell r="I1387">
            <v>220</v>
          </cell>
        </row>
        <row r="1388">
          <cell r="I1388">
            <v>245</v>
          </cell>
        </row>
        <row r="1389">
          <cell r="I1389">
            <v>848</v>
          </cell>
        </row>
        <row r="1390">
          <cell r="I1390">
            <v>750</v>
          </cell>
        </row>
        <row r="1391">
          <cell r="I1391">
            <v>380</v>
          </cell>
        </row>
        <row r="1392">
          <cell r="I1392">
            <v>125</v>
          </cell>
        </row>
        <row r="1393">
          <cell r="I1393">
            <v>848</v>
          </cell>
        </row>
        <row r="1394">
          <cell r="I1394">
            <v>125</v>
          </cell>
        </row>
        <row r="1395">
          <cell r="I1395">
            <v>1800</v>
          </cell>
        </row>
        <row r="1396">
          <cell r="I1396">
            <v>8192</v>
          </cell>
        </row>
        <row r="1397">
          <cell r="I1397">
            <v>1991.53</v>
          </cell>
        </row>
        <row r="1398">
          <cell r="I1398">
            <v>7200</v>
          </cell>
        </row>
        <row r="1399">
          <cell r="I1399">
            <v>7750</v>
          </cell>
        </row>
        <row r="1400">
          <cell r="I1400">
            <v>6200</v>
          </cell>
        </row>
        <row r="1401">
          <cell r="I1401">
            <v>23.9375</v>
          </cell>
        </row>
        <row r="1402">
          <cell r="I1402">
            <v>21.875</v>
          </cell>
        </row>
        <row r="1403">
          <cell r="I1403">
            <v>540</v>
          </cell>
        </row>
        <row r="1404">
          <cell r="I1404">
            <v>1000</v>
          </cell>
        </row>
        <row r="1405">
          <cell r="I1405">
            <v>800</v>
          </cell>
        </row>
        <row r="1406">
          <cell r="I1406">
            <v>5400</v>
          </cell>
        </row>
        <row r="1407">
          <cell r="I1407">
            <v>125</v>
          </cell>
        </row>
        <row r="1408">
          <cell r="I1408">
            <v>5000</v>
          </cell>
        </row>
        <row r="1409">
          <cell r="I1409">
            <v>227.66</v>
          </cell>
        </row>
        <row r="1410">
          <cell r="I1410">
            <v>2279.66</v>
          </cell>
        </row>
        <row r="1411">
          <cell r="I1411">
            <v>350</v>
          </cell>
        </row>
        <row r="1412">
          <cell r="I1412">
            <v>227.66</v>
          </cell>
        </row>
        <row r="1413">
          <cell r="I1413">
            <v>49.15</v>
          </cell>
        </row>
        <row r="1414">
          <cell r="I1414">
            <v>66.099999999999994</v>
          </cell>
        </row>
        <row r="1415">
          <cell r="I1415">
            <v>66.95</v>
          </cell>
        </row>
        <row r="1416">
          <cell r="I1416">
            <v>95.77</v>
          </cell>
        </row>
        <row r="1417">
          <cell r="I1417">
            <v>1652.54</v>
          </cell>
        </row>
        <row r="1418">
          <cell r="I1418">
            <v>5233.05</v>
          </cell>
        </row>
        <row r="1419">
          <cell r="I1419">
            <v>29938.98</v>
          </cell>
        </row>
        <row r="1420">
          <cell r="I1420">
            <v>430</v>
          </cell>
        </row>
        <row r="1421">
          <cell r="I1421">
            <v>290</v>
          </cell>
        </row>
        <row r="1422">
          <cell r="I1422">
            <v>20</v>
          </cell>
        </row>
        <row r="1423">
          <cell r="I1423">
            <v>35</v>
          </cell>
        </row>
        <row r="1424">
          <cell r="I1424">
            <v>18</v>
          </cell>
        </row>
        <row r="1425">
          <cell r="I1425">
            <v>3.6</v>
          </cell>
        </row>
        <row r="1426">
          <cell r="I1426">
            <v>5</v>
          </cell>
        </row>
        <row r="1427">
          <cell r="I1427">
            <v>1.3</v>
          </cell>
        </row>
        <row r="1428">
          <cell r="I1428">
            <v>125</v>
          </cell>
        </row>
        <row r="1429">
          <cell r="I1429">
            <v>110</v>
          </cell>
        </row>
        <row r="1430">
          <cell r="I1430">
            <v>191</v>
          </cell>
        </row>
        <row r="1431">
          <cell r="I1431">
            <v>264</v>
          </cell>
        </row>
        <row r="1432">
          <cell r="I1432">
            <v>4.5599999999999996</v>
          </cell>
        </row>
        <row r="1433">
          <cell r="I1433">
            <v>5.79</v>
          </cell>
        </row>
        <row r="1434">
          <cell r="I1434">
            <v>115</v>
          </cell>
        </row>
        <row r="1435">
          <cell r="I1435">
            <v>28.1</v>
          </cell>
        </row>
        <row r="1436">
          <cell r="I1436">
            <v>575</v>
          </cell>
        </row>
        <row r="1437">
          <cell r="I1437">
            <v>445</v>
          </cell>
        </row>
        <row r="1438">
          <cell r="I1438">
            <v>4.5</v>
          </cell>
        </row>
        <row r="1439">
          <cell r="I1439">
            <v>4500</v>
          </cell>
        </row>
        <row r="1440">
          <cell r="I1440">
            <v>24.4</v>
          </cell>
        </row>
        <row r="1441">
          <cell r="I1441">
            <v>3.3333333330000001</v>
          </cell>
        </row>
        <row r="1442">
          <cell r="I1442">
            <v>6.1665999999999999</v>
          </cell>
        </row>
        <row r="1443">
          <cell r="I1443">
            <v>42</v>
          </cell>
        </row>
        <row r="1444">
          <cell r="I1444">
            <v>5.5</v>
          </cell>
        </row>
        <row r="1445">
          <cell r="I1445">
            <v>3.25</v>
          </cell>
        </row>
        <row r="1446">
          <cell r="I1446">
            <v>330</v>
          </cell>
        </row>
        <row r="1447">
          <cell r="I1447">
            <v>48</v>
          </cell>
        </row>
        <row r="1448">
          <cell r="I1448">
            <v>899</v>
          </cell>
        </row>
        <row r="1449">
          <cell r="I1449">
            <v>550</v>
          </cell>
        </row>
        <row r="1450">
          <cell r="I1450">
            <v>59</v>
          </cell>
        </row>
        <row r="1451">
          <cell r="I1451">
            <v>9.0833329999999997</v>
          </cell>
        </row>
        <row r="1452">
          <cell r="I1452">
            <v>22.03</v>
          </cell>
        </row>
        <row r="1453">
          <cell r="I1453">
            <v>6</v>
          </cell>
        </row>
        <row r="1454">
          <cell r="I1454">
            <v>22.05</v>
          </cell>
        </row>
        <row r="1455">
          <cell r="I1455">
            <v>84</v>
          </cell>
        </row>
        <row r="1456">
          <cell r="I1456">
            <v>16.399999999999999</v>
          </cell>
        </row>
        <row r="1457">
          <cell r="I1457">
            <v>9000</v>
          </cell>
        </row>
        <row r="1458">
          <cell r="I1458">
            <v>195</v>
          </cell>
        </row>
        <row r="1459">
          <cell r="I1459">
            <v>100</v>
          </cell>
        </row>
        <row r="1460">
          <cell r="I1460">
            <v>17000</v>
          </cell>
        </row>
        <row r="1461">
          <cell r="I1461">
            <v>290</v>
          </cell>
        </row>
        <row r="1462">
          <cell r="I1462">
            <v>3.95</v>
          </cell>
        </row>
        <row r="1463">
          <cell r="I1463">
            <v>290</v>
          </cell>
        </row>
        <row r="1464">
          <cell r="I1464">
            <v>593.22</v>
          </cell>
        </row>
        <row r="1465">
          <cell r="I1465">
            <v>550</v>
          </cell>
        </row>
        <row r="1466">
          <cell r="I1466">
            <v>1550</v>
          </cell>
        </row>
        <row r="1467">
          <cell r="I1467">
            <v>1490</v>
          </cell>
        </row>
        <row r="1468">
          <cell r="I1468">
            <v>10</v>
          </cell>
        </row>
        <row r="1469">
          <cell r="I1469">
            <v>85</v>
          </cell>
        </row>
        <row r="1470">
          <cell r="I1470">
            <v>360.16</v>
          </cell>
        </row>
        <row r="1471">
          <cell r="I1471">
            <v>0</v>
          </cell>
        </row>
        <row r="1472">
          <cell r="I1472">
            <v>0</v>
          </cell>
        </row>
        <row r="1473">
          <cell r="I1473">
            <v>125</v>
          </cell>
        </row>
        <row r="1474">
          <cell r="I1474">
            <v>5000</v>
          </cell>
        </row>
        <row r="1475">
          <cell r="I1475">
            <v>1590</v>
          </cell>
        </row>
        <row r="1476">
          <cell r="I1476">
            <v>425</v>
          </cell>
        </row>
        <row r="1477">
          <cell r="I1477">
            <v>1.8</v>
          </cell>
        </row>
        <row r="1478">
          <cell r="I1478">
            <v>1601</v>
          </cell>
        </row>
        <row r="1479">
          <cell r="I1479">
            <v>700</v>
          </cell>
        </row>
        <row r="1480">
          <cell r="I1480">
            <v>1800</v>
          </cell>
        </row>
        <row r="1481">
          <cell r="I1481">
            <v>1800</v>
          </cell>
        </row>
        <row r="1482">
          <cell r="I1482">
            <v>430</v>
          </cell>
        </row>
        <row r="1483">
          <cell r="I1483">
            <v>38000</v>
          </cell>
        </row>
        <row r="1484">
          <cell r="I1484">
            <v>40000</v>
          </cell>
        </row>
        <row r="1485">
          <cell r="I1485">
            <v>60000</v>
          </cell>
        </row>
        <row r="1486">
          <cell r="I1486">
            <v>48000</v>
          </cell>
        </row>
        <row r="1487">
          <cell r="I1487">
            <v>37.26</v>
          </cell>
        </row>
        <row r="1488">
          <cell r="I1488">
            <v>42.2</v>
          </cell>
        </row>
        <row r="1489">
          <cell r="I1489">
            <v>35.880000000000003</v>
          </cell>
        </row>
        <row r="1490">
          <cell r="I1490">
            <v>14.92</v>
          </cell>
        </row>
        <row r="1491">
          <cell r="I1491">
            <v>37</v>
          </cell>
        </row>
        <row r="1492">
          <cell r="I1492">
            <v>164.38</v>
          </cell>
        </row>
        <row r="1493">
          <cell r="I1493">
            <v>5.4916669999999996</v>
          </cell>
        </row>
        <row r="1494">
          <cell r="I1494">
            <v>5.4916669999999996</v>
          </cell>
        </row>
        <row r="1495">
          <cell r="I1495">
            <v>7892</v>
          </cell>
        </row>
        <row r="1496">
          <cell r="I1496">
            <v>2075</v>
          </cell>
        </row>
        <row r="1497">
          <cell r="I1497">
            <v>125</v>
          </cell>
        </row>
        <row r="1498">
          <cell r="I1498">
            <v>12100</v>
          </cell>
        </row>
        <row r="1499">
          <cell r="I1499">
            <v>2453.39</v>
          </cell>
        </row>
        <row r="1500">
          <cell r="I1500">
            <v>656.78</v>
          </cell>
        </row>
        <row r="1501">
          <cell r="I1501">
            <v>1597.46</v>
          </cell>
        </row>
        <row r="1502">
          <cell r="I1502">
            <v>700</v>
          </cell>
        </row>
        <row r="1503">
          <cell r="I1503">
            <v>2665.25</v>
          </cell>
        </row>
        <row r="1504">
          <cell r="I1504">
            <v>669.15</v>
          </cell>
        </row>
        <row r="1505">
          <cell r="I1505">
            <v>419.49</v>
          </cell>
        </row>
        <row r="1506">
          <cell r="I1506">
            <v>44.3</v>
          </cell>
        </row>
        <row r="1507">
          <cell r="I1507">
            <v>44.3</v>
          </cell>
        </row>
        <row r="1508">
          <cell r="I1508">
            <v>44.4</v>
          </cell>
        </row>
        <row r="1509">
          <cell r="I1509">
            <v>48</v>
          </cell>
        </row>
        <row r="1510">
          <cell r="I1510">
            <v>140</v>
          </cell>
        </row>
        <row r="1511">
          <cell r="I1511">
            <v>114</v>
          </cell>
        </row>
        <row r="1512">
          <cell r="I1512">
            <v>154</v>
          </cell>
        </row>
        <row r="1513">
          <cell r="I1513">
            <v>160</v>
          </cell>
        </row>
        <row r="1514">
          <cell r="I1514">
            <v>79.900000000000006</v>
          </cell>
        </row>
        <row r="1515">
          <cell r="I1515">
            <v>74.099999999999994</v>
          </cell>
        </row>
        <row r="1516">
          <cell r="I1516">
            <v>6000</v>
          </cell>
        </row>
        <row r="1517">
          <cell r="I1517">
            <v>820</v>
          </cell>
        </row>
        <row r="1518">
          <cell r="I1518">
            <v>105.91</v>
          </cell>
        </row>
        <row r="1519">
          <cell r="I1519">
            <v>141.9</v>
          </cell>
        </row>
        <row r="1520">
          <cell r="I1520">
            <v>100</v>
          </cell>
        </row>
        <row r="1521">
          <cell r="I1521">
            <v>111</v>
          </cell>
        </row>
        <row r="1522">
          <cell r="I1522">
            <v>167</v>
          </cell>
        </row>
        <row r="1523">
          <cell r="I1523">
            <v>170</v>
          </cell>
        </row>
        <row r="1524">
          <cell r="I1524">
            <v>170</v>
          </cell>
        </row>
        <row r="1525">
          <cell r="I1525">
            <v>5000</v>
          </cell>
        </row>
        <row r="1526">
          <cell r="I1526">
            <v>9600</v>
          </cell>
        </row>
        <row r="1527">
          <cell r="I1527">
            <v>23127.599999999999</v>
          </cell>
        </row>
        <row r="1528">
          <cell r="I1528">
            <v>21000</v>
          </cell>
        </row>
        <row r="1529">
          <cell r="I1529">
            <v>11339.9</v>
          </cell>
        </row>
        <row r="1530">
          <cell r="I1530">
            <v>319.89999999999998</v>
          </cell>
        </row>
        <row r="1531">
          <cell r="I1531">
            <v>1500</v>
          </cell>
        </row>
        <row r="1532">
          <cell r="I1532">
            <v>1100</v>
          </cell>
        </row>
        <row r="1533">
          <cell r="I1533">
            <v>1000</v>
          </cell>
        </row>
        <row r="1534">
          <cell r="I1534">
            <v>5600</v>
          </cell>
        </row>
        <row r="1535">
          <cell r="I1535">
            <v>8000</v>
          </cell>
        </row>
        <row r="1536">
          <cell r="I1536">
            <v>3500</v>
          </cell>
        </row>
        <row r="1537">
          <cell r="I1537">
            <v>3600</v>
          </cell>
        </row>
        <row r="1538">
          <cell r="I1538">
            <v>2500</v>
          </cell>
        </row>
        <row r="1539">
          <cell r="I1539">
            <v>3300</v>
          </cell>
        </row>
        <row r="1540">
          <cell r="I1540">
            <v>572.03</v>
          </cell>
        </row>
        <row r="1541">
          <cell r="I1541">
            <v>125</v>
          </cell>
        </row>
        <row r="1542">
          <cell r="I1542">
            <v>4.6500000000000004</v>
          </cell>
        </row>
        <row r="1543">
          <cell r="I1543">
            <v>650</v>
          </cell>
        </row>
        <row r="1544">
          <cell r="I1544">
            <v>720</v>
          </cell>
        </row>
        <row r="1545">
          <cell r="I1545">
            <v>15.25422</v>
          </cell>
        </row>
        <row r="1546">
          <cell r="I1546">
            <v>6.5659999999999998</v>
          </cell>
        </row>
        <row r="1547">
          <cell r="I1547">
            <v>15</v>
          </cell>
        </row>
        <row r="1548">
          <cell r="I1548">
            <v>295</v>
          </cell>
        </row>
        <row r="1549">
          <cell r="I1549">
            <v>12</v>
          </cell>
        </row>
        <row r="1550">
          <cell r="I1550">
            <v>45</v>
          </cell>
        </row>
        <row r="1551">
          <cell r="I1551">
            <v>32000</v>
          </cell>
        </row>
        <row r="1552">
          <cell r="I1552">
            <v>20</v>
          </cell>
        </row>
        <row r="1553">
          <cell r="I1553">
            <v>1237.5</v>
          </cell>
        </row>
        <row r="1554">
          <cell r="I1554">
            <v>717.75</v>
          </cell>
        </row>
        <row r="1555">
          <cell r="I1555">
            <v>54697</v>
          </cell>
        </row>
        <row r="1556">
          <cell r="I1556">
            <v>16455</v>
          </cell>
        </row>
        <row r="1557">
          <cell r="I1557">
            <v>12432</v>
          </cell>
        </row>
        <row r="1558">
          <cell r="I1558">
            <v>7990</v>
          </cell>
        </row>
        <row r="1559">
          <cell r="I1559">
            <v>4935</v>
          </cell>
        </row>
        <row r="1560">
          <cell r="I1560">
            <v>16175</v>
          </cell>
        </row>
        <row r="1561">
          <cell r="I1561">
            <v>28280</v>
          </cell>
        </row>
        <row r="1562">
          <cell r="I1562">
            <v>17530</v>
          </cell>
        </row>
        <row r="1563">
          <cell r="I1563">
            <v>22675</v>
          </cell>
        </row>
        <row r="1564">
          <cell r="I1564">
            <v>10700</v>
          </cell>
        </row>
        <row r="1565">
          <cell r="I1565">
            <v>5728</v>
          </cell>
        </row>
        <row r="1566">
          <cell r="I1566">
            <v>7310</v>
          </cell>
        </row>
        <row r="1567">
          <cell r="I1567">
            <v>8873</v>
          </cell>
        </row>
        <row r="1568">
          <cell r="I1568">
            <v>4539</v>
          </cell>
        </row>
        <row r="1569">
          <cell r="I1569">
            <v>2685</v>
          </cell>
        </row>
        <row r="1570">
          <cell r="I1570">
            <v>7625</v>
          </cell>
        </row>
        <row r="1571">
          <cell r="I1571">
            <v>17460</v>
          </cell>
        </row>
        <row r="1572">
          <cell r="I1572">
            <v>144</v>
          </cell>
        </row>
        <row r="1573">
          <cell r="I1573">
            <v>123.6</v>
          </cell>
        </row>
        <row r="1574">
          <cell r="I1574">
            <v>485</v>
          </cell>
        </row>
        <row r="1575">
          <cell r="I1575">
            <v>910</v>
          </cell>
        </row>
        <row r="1576">
          <cell r="I1576">
            <v>2666.25</v>
          </cell>
        </row>
        <row r="1577">
          <cell r="I1577">
            <v>669.15</v>
          </cell>
        </row>
        <row r="1578">
          <cell r="I1578">
            <v>1264</v>
          </cell>
        </row>
        <row r="1579">
          <cell r="I1579">
            <v>274</v>
          </cell>
        </row>
        <row r="1580">
          <cell r="I1580">
            <v>135</v>
          </cell>
        </row>
        <row r="1581">
          <cell r="I1581">
            <v>383</v>
          </cell>
        </row>
        <row r="1582">
          <cell r="I1582">
            <v>125</v>
          </cell>
        </row>
        <row r="1583">
          <cell r="I1583">
            <v>83.9</v>
          </cell>
        </row>
        <row r="1584">
          <cell r="I1584">
            <v>212</v>
          </cell>
        </row>
        <row r="1585">
          <cell r="I1585">
            <v>423.78</v>
          </cell>
        </row>
        <row r="1586">
          <cell r="I1586">
            <v>432.2</v>
          </cell>
        </row>
        <row r="1587">
          <cell r="I1587">
            <v>247</v>
          </cell>
        </row>
        <row r="1588">
          <cell r="I1588">
            <v>1754</v>
          </cell>
        </row>
        <row r="1589">
          <cell r="I1589">
            <v>82</v>
          </cell>
        </row>
        <row r="1590">
          <cell r="I1590">
            <v>94</v>
          </cell>
        </row>
        <row r="1591">
          <cell r="I1591">
            <v>138.37</v>
          </cell>
        </row>
        <row r="1592">
          <cell r="I1592">
            <v>39</v>
          </cell>
        </row>
        <row r="1593">
          <cell r="I1593">
            <v>134708.37</v>
          </cell>
        </row>
        <row r="1594">
          <cell r="I1594">
            <v>90059.98</v>
          </cell>
        </row>
        <row r="1595">
          <cell r="I1595">
            <v>21624.560000000001</v>
          </cell>
        </row>
        <row r="1596">
          <cell r="I1596">
            <v>15264.39</v>
          </cell>
        </row>
        <row r="1597">
          <cell r="I1597">
            <v>20937.669999999998</v>
          </cell>
        </row>
        <row r="1598">
          <cell r="I1598">
            <v>9158.64</v>
          </cell>
        </row>
        <row r="1599">
          <cell r="I1599">
            <v>41341.08</v>
          </cell>
        </row>
        <row r="1600">
          <cell r="I1600">
            <v>67544.98</v>
          </cell>
        </row>
        <row r="1601">
          <cell r="I1601">
            <v>125</v>
          </cell>
        </row>
        <row r="1602">
          <cell r="I1602">
            <v>52</v>
          </cell>
        </row>
        <row r="1603">
          <cell r="I1603">
            <v>89.9</v>
          </cell>
        </row>
        <row r="1604">
          <cell r="I1604">
            <v>150</v>
          </cell>
        </row>
        <row r="1605">
          <cell r="I1605">
            <v>25</v>
          </cell>
        </row>
        <row r="1606">
          <cell r="I1606">
            <v>52</v>
          </cell>
        </row>
        <row r="1607">
          <cell r="I1607">
            <v>64</v>
          </cell>
        </row>
        <row r="1608">
          <cell r="I1608">
            <v>27</v>
          </cell>
        </row>
        <row r="1609">
          <cell r="I1609">
            <v>27</v>
          </cell>
        </row>
        <row r="1610">
          <cell r="I1610">
            <v>150</v>
          </cell>
        </row>
        <row r="1611">
          <cell r="I1611">
            <v>595</v>
          </cell>
        </row>
        <row r="1612">
          <cell r="I1612">
            <v>107</v>
          </cell>
        </row>
        <row r="1613">
          <cell r="I1613">
            <v>3250</v>
          </cell>
        </row>
        <row r="1614">
          <cell r="I1614">
            <v>64.583299999999994</v>
          </cell>
        </row>
        <row r="1615">
          <cell r="I1615">
            <v>225</v>
          </cell>
        </row>
        <row r="1616">
          <cell r="I1616">
            <v>130</v>
          </cell>
        </row>
        <row r="1617">
          <cell r="I1617">
            <v>135</v>
          </cell>
        </row>
        <row r="1618">
          <cell r="I1618">
            <v>20</v>
          </cell>
        </row>
        <row r="1619">
          <cell r="I1619">
            <v>186.44</v>
          </cell>
        </row>
        <row r="1620">
          <cell r="I1620">
            <v>55.93</v>
          </cell>
        </row>
        <row r="1621">
          <cell r="I1621">
            <v>149.15</v>
          </cell>
        </row>
        <row r="1622">
          <cell r="I1622">
            <v>247.45</v>
          </cell>
        </row>
        <row r="1623">
          <cell r="I1623">
            <v>371.19</v>
          </cell>
        </row>
        <row r="1624">
          <cell r="I1624">
            <v>22.88</v>
          </cell>
        </row>
        <row r="1625">
          <cell r="I1625">
            <v>1716</v>
          </cell>
        </row>
        <row r="1626">
          <cell r="I1626">
            <v>143</v>
          </cell>
        </row>
        <row r="1627">
          <cell r="I1627">
            <v>52.91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0</v>
          </cell>
        </row>
        <row r="1631">
          <cell r="I1631">
            <v>125</v>
          </cell>
        </row>
        <row r="1632">
          <cell r="I1632">
            <v>495</v>
          </cell>
        </row>
        <row r="1633">
          <cell r="I1633">
            <v>1100</v>
          </cell>
        </row>
        <row r="1634">
          <cell r="I1634">
            <v>125</v>
          </cell>
        </row>
        <row r="1638">
          <cell r="I1638">
            <v>68300</v>
          </cell>
        </row>
        <row r="1639">
          <cell r="I1639">
            <v>49490</v>
          </cell>
        </row>
        <row r="1640">
          <cell r="I1640">
            <v>0</v>
          </cell>
        </row>
        <row r="1641">
          <cell r="I1641">
            <v>0</v>
          </cell>
        </row>
        <row r="1642">
          <cell r="I1642">
            <v>0</v>
          </cell>
        </row>
        <row r="1643">
          <cell r="I1643">
            <v>0</v>
          </cell>
        </row>
        <row r="1644">
          <cell r="I1644">
            <v>0</v>
          </cell>
        </row>
        <row r="1645">
          <cell r="I1645">
            <v>0</v>
          </cell>
        </row>
        <row r="1646">
          <cell r="I1646">
            <v>0</v>
          </cell>
        </row>
        <row r="1647">
          <cell r="I1647">
            <v>0</v>
          </cell>
        </row>
        <row r="1648">
          <cell r="I1648">
            <v>0</v>
          </cell>
        </row>
        <row r="1649">
          <cell r="I1649">
            <v>0</v>
          </cell>
        </row>
        <row r="1650">
          <cell r="I1650">
            <v>0</v>
          </cell>
        </row>
        <row r="1651">
          <cell r="I1651">
            <v>0</v>
          </cell>
        </row>
        <row r="1652">
          <cell r="I1652">
            <v>0</v>
          </cell>
        </row>
        <row r="1653">
          <cell r="I1653">
            <v>0</v>
          </cell>
        </row>
        <row r="1654">
          <cell r="I1654">
            <v>0</v>
          </cell>
        </row>
        <row r="1655">
          <cell r="I1655">
            <v>0</v>
          </cell>
        </row>
        <row r="1656">
          <cell r="I1656">
            <v>0</v>
          </cell>
        </row>
        <row r="1657">
          <cell r="I1657">
            <v>0</v>
          </cell>
        </row>
        <row r="1658">
          <cell r="I1658">
            <v>0</v>
          </cell>
        </row>
        <row r="1659">
          <cell r="I1659">
            <v>0</v>
          </cell>
        </row>
        <row r="1660">
          <cell r="I1660">
            <v>0</v>
          </cell>
        </row>
        <row r="1661">
          <cell r="I1661">
            <v>0</v>
          </cell>
        </row>
        <row r="1662">
          <cell r="I1662">
            <v>0</v>
          </cell>
        </row>
        <row r="1663">
          <cell r="I1663">
            <v>0</v>
          </cell>
        </row>
        <row r="1664">
          <cell r="I1664">
            <v>0</v>
          </cell>
        </row>
        <row r="1665">
          <cell r="I1665">
            <v>0</v>
          </cell>
        </row>
        <row r="1666">
          <cell r="I1666">
            <v>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430</v>
          </cell>
        </row>
        <row r="1696">
          <cell r="I1696">
            <v>125</v>
          </cell>
        </row>
        <row r="1697">
          <cell r="I1697">
            <v>3850</v>
          </cell>
        </row>
        <row r="1698">
          <cell r="I1698">
            <v>12675</v>
          </cell>
        </row>
        <row r="1699">
          <cell r="I1699">
            <v>300</v>
          </cell>
        </row>
        <row r="1700">
          <cell r="I1700">
            <v>495</v>
          </cell>
        </row>
        <row r="1701">
          <cell r="I1701">
            <v>118</v>
          </cell>
        </row>
        <row r="1702">
          <cell r="I1702">
            <v>650</v>
          </cell>
        </row>
        <row r="1703">
          <cell r="I1703">
            <v>550</v>
          </cell>
        </row>
        <row r="1704">
          <cell r="I1704">
            <v>500</v>
          </cell>
        </row>
        <row r="1705">
          <cell r="I1705">
            <v>500</v>
          </cell>
        </row>
        <row r="1706">
          <cell r="I1706">
            <v>8000</v>
          </cell>
        </row>
        <row r="1707">
          <cell r="I1707">
            <v>23.199249999999999</v>
          </cell>
        </row>
        <row r="1708">
          <cell r="I1708">
            <v>26.350625000000001</v>
          </cell>
        </row>
        <row r="1709">
          <cell r="I1709">
            <v>3.08</v>
          </cell>
        </row>
        <row r="1710">
          <cell r="I1710">
            <v>3360.83</v>
          </cell>
        </row>
        <row r="1711">
          <cell r="I1711">
            <v>5516.14</v>
          </cell>
        </row>
        <row r="1712">
          <cell r="I1712">
            <v>65700</v>
          </cell>
        </row>
        <row r="1713">
          <cell r="I1713">
            <v>125</v>
          </cell>
        </row>
        <row r="1714">
          <cell r="I1714">
            <v>125</v>
          </cell>
        </row>
        <row r="1715">
          <cell r="I1715">
            <v>3500</v>
          </cell>
        </row>
        <row r="1716">
          <cell r="I1716">
            <v>2140</v>
          </cell>
        </row>
        <row r="1717">
          <cell r="I1717">
            <v>6000</v>
          </cell>
        </row>
        <row r="1718">
          <cell r="I1718">
            <v>247</v>
          </cell>
        </row>
        <row r="1719">
          <cell r="I1719">
            <v>1160</v>
          </cell>
        </row>
        <row r="1720">
          <cell r="I1720">
            <v>125</v>
          </cell>
        </row>
        <row r="1721">
          <cell r="I1721">
            <v>125</v>
          </cell>
        </row>
        <row r="1722">
          <cell r="I1722">
            <v>43350</v>
          </cell>
        </row>
        <row r="1723">
          <cell r="I1723">
            <v>387</v>
          </cell>
        </row>
        <row r="1724">
          <cell r="I1724">
            <v>1200</v>
          </cell>
        </row>
        <row r="1725">
          <cell r="I1725">
            <v>130</v>
          </cell>
        </row>
        <row r="1726">
          <cell r="I1726">
            <v>640</v>
          </cell>
        </row>
        <row r="1727">
          <cell r="I1727">
            <v>165495</v>
          </cell>
        </row>
        <row r="1728">
          <cell r="I1728">
            <v>850</v>
          </cell>
        </row>
        <row r="1729">
          <cell r="I1729">
            <v>130</v>
          </cell>
        </row>
        <row r="1730">
          <cell r="I1730">
            <v>100000</v>
          </cell>
        </row>
        <row r="1731">
          <cell r="I1731">
            <v>20000</v>
          </cell>
        </row>
        <row r="1732">
          <cell r="I1732">
            <v>23000</v>
          </cell>
        </row>
        <row r="1733">
          <cell r="I1733">
            <v>37000</v>
          </cell>
        </row>
        <row r="1734">
          <cell r="I1734">
            <v>45000</v>
          </cell>
        </row>
        <row r="1735">
          <cell r="I1735">
            <v>16000</v>
          </cell>
        </row>
        <row r="1736">
          <cell r="I1736">
            <v>22055</v>
          </cell>
        </row>
        <row r="1737">
          <cell r="I1737">
            <v>25000</v>
          </cell>
        </row>
        <row r="1738">
          <cell r="I1738">
            <v>55900</v>
          </cell>
        </row>
        <row r="1739">
          <cell r="I1739">
            <v>45000</v>
          </cell>
        </row>
        <row r="1740">
          <cell r="I1740">
            <v>28000</v>
          </cell>
        </row>
        <row r="1741">
          <cell r="I1741">
            <v>130</v>
          </cell>
        </row>
        <row r="1742">
          <cell r="I1742">
            <v>576.27</v>
          </cell>
        </row>
        <row r="1743">
          <cell r="I1743">
            <v>512.72</v>
          </cell>
        </row>
        <row r="1744">
          <cell r="I1744">
            <v>512.72</v>
          </cell>
        </row>
        <row r="1745">
          <cell r="I1745">
            <v>478.81</v>
          </cell>
        </row>
        <row r="1746">
          <cell r="I1746">
            <v>1004.24</v>
          </cell>
        </row>
        <row r="1747">
          <cell r="I1747">
            <v>76.27</v>
          </cell>
        </row>
        <row r="1748">
          <cell r="I1748">
            <v>2894.07</v>
          </cell>
        </row>
        <row r="1749">
          <cell r="I1749">
            <v>1211.8599999999999</v>
          </cell>
        </row>
        <row r="1750">
          <cell r="I1750">
            <v>4000</v>
          </cell>
        </row>
        <row r="1751">
          <cell r="I1751">
            <v>8800</v>
          </cell>
        </row>
        <row r="1752">
          <cell r="I1752">
            <v>810</v>
          </cell>
        </row>
        <row r="1753">
          <cell r="I1753">
            <v>130</v>
          </cell>
        </row>
        <row r="1754">
          <cell r="I1754">
            <v>47</v>
          </cell>
        </row>
        <row r="1755">
          <cell r="I1755">
            <v>47</v>
          </cell>
        </row>
        <row r="1756">
          <cell r="I1756">
            <v>47</v>
          </cell>
        </row>
        <row r="1757">
          <cell r="I1757">
            <v>55084.75</v>
          </cell>
        </row>
        <row r="1758">
          <cell r="I1758">
            <v>47</v>
          </cell>
        </row>
        <row r="1759">
          <cell r="I1759">
            <v>47</v>
          </cell>
        </row>
        <row r="1760">
          <cell r="I1760">
            <v>47</v>
          </cell>
        </row>
        <row r="1761">
          <cell r="I1761">
            <v>1413</v>
          </cell>
        </row>
        <row r="1762">
          <cell r="I1762">
            <v>1910</v>
          </cell>
        </row>
        <row r="1763">
          <cell r="I1763">
            <v>895</v>
          </cell>
        </row>
        <row r="1764">
          <cell r="I1764">
            <v>750</v>
          </cell>
        </row>
        <row r="1765">
          <cell r="I1765">
            <v>47</v>
          </cell>
        </row>
        <row r="1766">
          <cell r="I1766">
            <v>130</v>
          </cell>
        </row>
        <row r="1767">
          <cell r="I1767">
            <v>47</v>
          </cell>
        </row>
        <row r="1768">
          <cell r="I1768">
            <v>47</v>
          </cell>
        </row>
        <row r="1769">
          <cell r="I1769">
            <v>47</v>
          </cell>
        </row>
        <row r="1770">
          <cell r="I1770">
            <v>195</v>
          </cell>
        </row>
        <row r="1771">
          <cell r="I1771">
            <v>47</v>
          </cell>
        </row>
        <row r="1772">
          <cell r="I1772">
            <v>47</v>
          </cell>
        </row>
        <row r="1773">
          <cell r="I1773">
            <v>47</v>
          </cell>
        </row>
        <row r="1774">
          <cell r="I1774">
            <v>150</v>
          </cell>
        </row>
        <row r="1775">
          <cell r="I1775">
            <v>160</v>
          </cell>
        </row>
        <row r="1776">
          <cell r="I1776">
            <v>742.5</v>
          </cell>
        </row>
        <row r="1777">
          <cell r="I1777">
            <v>810</v>
          </cell>
        </row>
        <row r="1778">
          <cell r="I1778">
            <v>480</v>
          </cell>
        </row>
        <row r="1779">
          <cell r="I1779">
            <v>1158</v>
          </cell>
        </row>
        <row r="1780">
          <cell r="I1780">
            <v>336</v>
          </cell>
        </row>
        <row r="1781">
          <cell r="I1781">
            <v>360</v>
          </cell>
        </row>
        <row r="1782">
          <cell r="I1782">
            <v>423</v>
          </cell>
        </row>
        <row r="1783">
          <cell r="I1783">
            <v>740</v>
          </cell>
        </row>
        <row r="1784">
          <cell r="I1784">
            <v>1213</v>
          </cell>
        </row>
        <row r="1785">
          <cell r="I1785">
            <v>1560</v>
          </cell>
        </row>
        <row r="1786">
          <cell r="I1786">
            <v>1230</v>
          </cell>
        </row>
        <row r="1787">
          <cell r="I1787">
            <v>173</v>
          </cell>
        </row>
        <row r="1788">
          <cell r="I1788">
            <v>1233.33</v>
          </cell>
        </row>
        <row r="1789">
          <cell r="I1789">
            <v>1740</v>
          </cell>
        </row>
        <row r="1790">
          <cell r="I1790">
            <v>1400</v>
          </cell>
        </row>
        <row r="1791">
          <cell r="I1791">
            <v>130</v>
          </cell>
        </row>
        <row r="1792">
          <cell r="I1792">
            <v>1500</v>
          </cell>
        </row>
        <row r="1793">
          <cell r="I1793">
            <v>1100</v>
          </cell>
        </row>
        <row r="1794">
          <cell r="I1794">
            <v>7000</v>
          </cell>
        </row>
        <row r="1795">
          <cell r="I1795">
            <v>47</v>
          </cell>
        </row>
        <row r="1796">
          <cell r="I1796">
            <v>47</v>
          </cell>
        </row>
        <row r="1797">
          <cell r="I1797">
            <v>128.63</v>
          </cell>
        </row>
        <row r="1798">
          <cell r="I1798">
            <v>137.11000000000001</v>
          </cell>
        </row>
        <row r="1799">
          <cell r="I1799">
            <v>47.12</v>
          </cell>
        </row>
        <row r="1800">
          <cell r="I1800">
            <v>298.41000000000003</v>
          </cell>
        </row>
        <row r="1801">
          <cell r="I1801">
            <v>35.340000000000003</v>
          </cell>
        </row>
        <row r="1802">
          <cell r="I1802">
            <v>129.57</v>
          </cell>
        </row>
        <row r="1803">
          <cell r="I1803">
            <v>64.790000000000006</v>
          </cell>
        </row>
        <row r="1804">
          <cell r="I1804">
            <v>128.63</v>
          </cell>
        </row>
        <row r="1805">
          <cell r="I1805">
            <v>256.79000000000002</v>
          </cell>
        </row>
        <row r="1806">
          <cell r="I1806">
            <v>66.2</v>
          </cell>
        </row>
        <row r="1807">
          <cell r="I1807">
            <v>1536</v>
          </cell>
        </row>
        <row r="1808">
          <cell r="I1808">
            <v>6773.72</v>
          </cell>
        </row>
        <row r="1809">
          <cell r="I1809">
            <v>490.41</v>
          </cell>
        </row>
        <row r="1810">
          <cell r="I1810">
            <v>167.15</v>
          </cell>
        </row>
        <row r="1811">
          <cell r="I1811">
            <v>196.95</v>
          </cell>
        </row>
        <row r="1812">
          <cell r="I1812">
            <v>1138.93</v>
          </cell>
        </row>
        <row r="1813">
          <cell r="I1813">
            <v>491.07</v>
          </cell>
        </row>
        <row r="1814">
          <cell r="I1814">
            <v>135.06</v>
          </cell>
        </row>
        <row r="1815">
          <cell r="I1815">
            <v>98.47</v>
          </cell>
        </row>
        <row r="1816">
          <cell r="I1816">
            <v>106.01</v>
          </cell>
        </row>
        <row r="1817">
          <cell r="I1817">
            <v>830000</v>
          </cell>
        </row>
        <row r="1818">
          <cell r="I1818">
            <v>60000</v>
          </cell>
        </row>
        <row r="1819">
          <cell r="I1819">
            <v>43000</v>
          </cell>
        </row>
        <row r="1820">
          <cell r="I1820">
            <v>30234.7</v>
          </cell>
        </row>
        <row r="1821">
          <cell r="I1821">
            <v>43794.53</v>
          </cell>
        </row>
        <row r="1822">
          <cell r="I1822">
            <v>41912.54</v>
          </cell>
        </row>
        <row r="1823">
          <cell r="I1823">
            <v>29432.48</v>
          </cell>
        </row>
        <row r="1824">
          <cell r="I1824">
            <v>75550.42</v>
          </cell>
        </row>
        <row r="1825">
          <cell r="I1825">
            <v>78722.31</v>
          </cell>
        </row>
        <row r="1826">
          <cell r="I1826">
            <v>30898.16</v>
          </cell>
        </row>
        <row r="1827">
          <cell r="I1827">
            <v>88810.23</v>
          </cell>
        </row>
        <row r="1828">
          <cell r="I1828">
            <v>346</v>
          </cell>
        </row>
        <row r="1829">
          <cell r="I1829">
            <v>118413.64</v>
          </cell>
        </row>
        <row r="1830">
          <cell r="I1830">
            <v>104963.07</v>
          </cell>
        </row>
        <row r="1831">
          <cell r="I1831">
            <v>41197.54</v>
          </cell>
        </row>
        <row r="1832">
          <cell r="I1832">
            <v>47</v>
          </cell>
        </row>
        <row r="1833">
          <cell r="I1833">
            <v>144.5</v>
          </cell>
        </row>
        <row r="1834">
          <cell r="I1834">
            <v>343</v>
          </cell>
        </row>
        <row r="1835">
          <cell r="I1835">
            <v>11000</v>
          </cell>
        </row>
        <row r="1836">
          <cell r="I1836">
            <v>13350</v>
          </cell>
        </row>
        <row r="1837">
          <cell r="I1837">
            <v>47</v>
          </cell>
        </row>
        <row r="1838">
          <cell r="I1838">
            <v>347.45</v>
          </cell>
        </row>
        <row r="1839">
          <cell r="I1839">
            <v>426</v>
          </cell>
        </row>
        <row r="1840">
          <cell r="I1840">
            <v>47</v>
          </cell>
        </row>
        <row r="1841">
          <cell r="I1841">
            <v>47</v>
          </cell>
        </row>
        <row r="1842">
          <cell r="I1842">
            <v>47</v>
          </cell>
        </row>
        <row r="1843">
          <cell r="I1843">
            <v>47</v>
          </cell>
        </row>
        <row r="1844">
          <cell r="I1844">
            <v>47</v>
          </cell>
        </row>
        <row r="1845">
          <cell r="I1845">
            <v>135</v>
          </cell>
        </row>
        <row r="1846">
          <cell r="I1846">
            <v>47</v>
          </cell>
        </row>
        <row r="1847">
          <cell r="I1847">
            <v>47</v>
          </cell>
        </row>
        <row r="1848">
          <cell r="I1848">
            <v>30234.7</v>
          </cell>
        </row>
        <row r="1849">
          <cell r="I1849">
            <v>43794.53</v>
          </cell>
        </row>
        <row r="1850">
          <cell r="I1850">
            <v>41912.54</v>
          </cell>
        </row>
        <row r="1851">
          <cell r="I1851">
            <v>29432.48</v>
          </cell>
        </row>
        <row r="1852">
          <cell r="I1852">
            <v>75550.42</v>
          </cell>
        </row>
        <row r="1853">
          <cell r="I1853">
            <v>47</v>
          </cell>
        </row>
        <row r="1854">
          <cell r="I1854">
            <v>6.9</v>
          </cell>
        </row>
        <row r="1855">
          <cell r="I1855">
            <v>9.9</v>
          </cell>
        </row>
        <row r="1856">
          <cell r="I1856">
            <v>150</v>
          </cell>
        </row>
        <row r="1857">
          <cell r="I1857">
            <v>8.25</v>
          </cell>
        </row>
        <row r="1858">
          <cell r="I1858">
            <v>8.25</v>
          </cell>
        </row>
        <row r="1859">
          <cell r="I1859">
            <v>65.930000000000007</v>
          </cell>
        </row>
        <row r="1860">
          <cell r="I1860">
            <v>92</v>
          </cell>
        </row>
        <row r="1861">
          <cell r="I1861">
            <v>580</v>
          </cell>
        </row>
        <row r="1862">
          <cell r="I1862">
            <v>750</v>
          </cell>
        </row>
        <row r="1863">
          <cell r="I1863">
            <v>72.031999999999996</v>
          </cell>
        </row>
        <row r="1864">
          <cell r="I1864">
            <v>70</v>
          </cell>
        </row>
        <row r="1865">
          <cell r="I1865">
            <v>426</v>
          </cell>
        </row>
        <row r="1866">
          <cell r="I1866">
            <v>426</v>
          </cell>
        </row>
        <row r="1867">
          <cell r="I1867">
            <v>1101.69</v>
          </cell>
        </row>
        <row r="1868">
          <cell r="I1868">
            <v>890</v>
          </cell>
        </row>
        <row r="1869">
          <cell r="I1869">
            <v>5000</v>
          </cell>
        </row>
        <row r="1870">
          <cell r="I1870">
            <v>85</v>
          </cell>
        </row>
        <row r="1871">
          <cell r="I1871">
            <v>12.88134</v>
          </cell>
        </row>
        <row r="1872">
          <cell r="I1872">
            <v>21.52542</v>
          </cell>
        </row>
        <row r="1873">
          <cell r="I1873">
            <v>9.6</v>
          </cell>
        </row>
        <row r="1874">
          <cell r="I1874">
            <v>11.58474</v>
          </cell>
        </row>
        <row r="1875">
          <cell r="I1875">
            <v>8</v>
          </cell>
        </row>
        <row r="1876">
          <cell r="I1876">
            <v>4.4000000000000004</v>
          </cell>
        </row>
        <row r="1877">
          <cell r="I1877">
            <v>9</v>
          </cell>
        </row>
        <row r="1878">
          <cell r="I1878">
            <v>47</v>
          </cell>
        </row>
        <row r="1879">
          <cell r="I1879">
            <v>513</v>
          </cell>
        </row>
        <row r="1880">
          <cell r="I1880">
            <v>195</v>
          </cell>
        </row>
        <row r="1881">
          <cell r="I1881">
            <v>900</v>
          </cell>
        </row>
        <row r="1882">
          <cell r="I1882">
            <v>183.33332999999999</v>
          </cell>
        </row>
        <row r="1883">
          <cell r="I1883">
            <v>2295</v>
          </cell>
        </row>
        <row r="1884">
          <cell r="I1884">
            <v>2070</v>
          </cell>
        </row>
        <row r="1885">
          <cell r="I1885">
            <v>870</v>
          </cell>
        </row>
        <row r="1886">
          <cell r="I1886">
            <v>60</v>
          </cell>
        </row>
        <row r="1887">
          <cell r="I1887">
            <v>20700</v>
          </cell>
        </row>
        <row r="1888">
          <cell r="I1888">
            <v>35500</v>
          </cell>
        </row>
        <row r="1889">
          <cell r="I1889">
            <v>27000</v>
          </cell>
        </row>
        <row r="1890">
          <cell r="I1890">
            <v>16250</v>
          </cell>
        </row>
        <row r="1891">
          <cell r="I1891">
            <v>13700</v>
          </cell>
        </row>
        <row r="1892">
          <cell r="I1892">
            <v>750</v>
          </cell>
        </row>
        <row r="1893">
          <cell r="I1893">
            <v>500</v>
          </cell>
        </row>
        <row r="1894">
          <cell r="I1894">
            <v>110</v>
          </cell>
        </row>
        <row r="1895">
          <cell r="I1895">
            <v>95</v>
          </cell>
        </row>
        <row r="1896">
          <cell r="I1896">
            <v>310</v>
          </cell>
        </row>
        <row r="1897">
          <cell r="I1897">
            <v>65</v>
          </cell>
        </row>
        <row r="1898">
          <cell r="I1898">
            <v>93</v>
          </cell>
        </row>
        <row r="1899">
          <cell r="I1899">
            <v>195</v>
          </cell>
        </row>
        <row r="1900">
          <cell r="I1900">
            <v>90</v>
          </cell>
        </row>
        <row r="1901">
          <cell r="I1901">
            <v>95</v>
          </cell>
        </row>
        <row r="1902">
          <cell r="I1902">
            <v>230</v>
          </cell>
        </row>
        <row r="1903">
          <cell r="I1903">
            <v>45</v>
          </cell>
        </row>
        <row r="1904">
          <cell r="I1904">
            <v>150</v>
          </cell>
        </row>
        <row r="1905">
          <cell r="I1905">
            <v>15</v>
          </cell>
        </row>
        <row r="1906">
          <cell r="I1906">
            <v>47</v>
          </cell>
        </row>
        <row r="1907">
          <cell r="I1907">
            <v>135</v>
          </cell>
        </row>
        <row r="1908">
          <cell r="I1908">
            <v>85</v>
          </cell>
        </row>
        <row r="1909">
          <cell r="I1909">
            <v>58</v>
          </cell>
        </row>
        <row r="1910">
          <cell r="I1910">
            <v>5080</v>
          </cell>
        </row>
        <row r="1911">
          <cell r="I1911">
            <v>85</v>
          </cell>
        </row>
        <row r="1912">
          <cell r="I1912">
            <v>32</v>
          </cell>
        </row>
        <row r="1913">
          <cell r="I1913">
            <v>95</v>
          </cell>
        </row>
        <row r="1914">
          <cell r="I1914">
            <v>410</v>
          </cell>
        </row>
        <row r="1915">
          <cell r="I1915">
            <v>93</v>
          </cell>
        </row>
        <row r="1916">
          <cell r="I1916">
            <v>93</v>
          </cell>
        </row>
        <row r="1917">
          <cell r="I1917">
            <v>130</v>
          </cell>
        </row>
        <row r="1918">
          <cell r="I1918">
            <v>1047562</v>
          </cell>
        </row>
        <row r="1919">
          <cell r="I1919">
            <v>11779.661</v>
          </cell>
        </row>
        <row r="1920">
          <cell r="I1920">
            <v>135</v>
          </cell>
        </row>
        <row r="1921">
          <cell r="I1921">
            <v>60</v>
          </cell>
        </row>
        <row r="1922">
          <cell r="I1922">
            <v>370</v>
          </cell>
        </row>
        <row r="1923">
          <cell r="I1923">
            <v>85</v>
          </cell>
        </row>
        <row r="1924">
          <cell r="I1924">
            <v>93</v>
          </cell>
        </row>
        <row r="1925">
          <cell r="I1925">
            <v>93</v>
          </cell>
        </row>
        <row r="1926">
          <cell r="I1926">
            <v>45</v>
          </cell>
        </row>
        <row r="1927">
          <cell r="I1927">
            <v>480</v>
          </cell>
        </row>
        <row r="1928">
          <cell r="I1928">
            <v>395</v>
          </cell>
        </row>
        <row r="1929">
          <cell r="I1929">
            <v>21.52542</v>
          </cell>
        </row>
        <row r="1930">
          <cell r="I1930">
            <v>1101.69</v>
          </cell>
        </row>
        <row r="1931">
          <cell r="I1931">
            <v>60</v>
          </cell>
        </row>
        <row r="1932">
          <cell r="I1932">
            <v>135</v>
          </cell>
        </row>
        <row r="1933">
          <cell r="I1933">
            <v>60</v>
          </cell>
        </row>
        <row r="1934">
          <cell r="I1934">
            <v>230</v>
          </cell>
        </row>
        <row r="1935">
          <cell r="I1935">
            <v>34677.97</v>
          </cell>
        </row>
        <row r="1936">
          <cell r="I1936">
            <v>60</v>
          </cell>
        </row>
        <row r="1937">
          <cell r="I1937">
            <v>241.41</v>
          </cell>
        </row>
        <row r="1938">
          <cell r="I1938">
            <v>500</v>
          </cell>
        </row>
        <row r="1939">
          <cell r="I1939">
            <v>665</v>
          </cell>
        </row>
        <row r="1940">
          <cell r="I1940">
            <v>5080</v>
          </cell>
        </row>
        <row r="1941">
          <cell r="I1941">
            <v>1388</v>
          </cell>
        </row>
        <row r="1942">
          <cell r="I1942">
            <v>1261</v>
          </cell>
        </row>
        <row r="1943">
          <cell r="I1943">
            <v>385</v>
          </cell>
        </row>
        <row r="1944">
          <cell r="I1944">
            <v>1430</v>
          </cell>
        </row>
        <row r="1945">
          <cell r="I1945">
            <v>15420.65</v>
          </cell>
        </row>
        <row r="1946">
          <cell r="I1946">
            <v>60</v>
          </cell>
        </row>
        <row r="1947">
          <cell r="I1947">
            <v>135</v>
          </cell>
        </row>
        <row r="1948">
          <cell r="I1948">
            <v>95</v>
          </cell>
        </row>
        <row r="1949">
          <cell r="I1949">
            <v>230</v>
          </cell>
        </row>
        <row r="1950">
          <cell r="I1950">
            <v>62773.85</v>
          </cell>
        </row>
        <row r="1951">
          <cell r="I1951">
            <v>354</v>
          </cell>
        </row>
        <row r="1952">
          <cell r="I1952">
            <v>1239</v>
          </cell>
        </row>
        <row r="1953">
          <cell r="I1953">
            <v>60</v>
          </cell>
        </row>
        <row r="1954">
          <cell r="I1954">
            <v>989.8</v>
          </cell>
        </row>
        <row r="1955">
          <cell r="I1955">
            <v>810.5</v>
          </cell>
        </row>
        <row r="1956">
          <cell r="I1956">
            <v>1108.8</v>
          </cell>
        </row>
        <row r="1957">
          <cell r="I1957">
            <v>1101.69</v>
          </cell>
        </row>
        <row r="1958">
          <cell r="I1958">
            <v>9.3000000000000007</v>
          </cell>
        </row>
        <row r="1959">
          <cell r="I1959">
            <v>92.32</v>
          </cell>
        </row>
        <row r="1960">
          <cell r="I1960">
            <v>39.44</v>
          </cell>
        </row>
        <row r="1961">
          <cell r="I1961">
            <v>51.76</v>
          </cell>
        </row>
        <row r="1962">
          <cell r="I1962">
            <v>20.5808</v>
          </cell>
        </row>
        <row r="1963">
          <cell r="I1963">
            <v>93.914165999999994</v>
          </cell>
        </row>
        <row r="1964">
          <cell r="I1964">
            <v>107.32</v>
          </cell>
        </row>
        <row r="1965">
          <cell r="I1965">
            <v>37.42</v>
          </cell>
        </row>
        <row r="1966">
          <cell r="I1966">
            <v>127.8</v>
          </cell>
        </row>
        <row r="1967">
          <cell r="I1967">
            <v>3.5</v>
          </cell>
        </row>
        <row r="1968">
          <cell r="I1968">
            <v>4.21</v>
          </cell>
        </row>
        <row r="1969">
          <cell r="I1969">
            <v>14.833333</v>
          </cell>
        </row>
        <row r="1970">
          <cell r="I1970">
            <v>23.9</v>
          </cell>
        </row>
        <row r="1971">
          <cell r="I1971">
            <v>60.96</v>
          </cell>
        </row>
        <row r="1972">
          <cell r="I1972">
            <v>33.299999999999997</v>
          </cell>
        </row>
        <row r="1973">
          <cell r="I1973">
            <v>39.299999999999997</v>
          </cell>
        </row>
        <row r="1974">
          <cell r="I1974">
            <v>60.08</v>
          </cell>
        </row>
        <row r="1975">
          <cell r="I1975">
            <v>245.74</v>
          </cell>
        </row>
        <row r="1976">
          <cell r="I1976">
            <v>13.861666</v>
          </cell>
        </row>
        <row r="1977">
          <cell r="I1977">
            <v>13.861666</v>
          </cell>
        </row>
        <row r="1978">
          <cell r="I1978">
            <v>15.645</v>
          </cell>
        </row>
        <row r="1979">
          <cell r="I1979">
            <v>5.923</v>
          </cell>
        </row>
        <row r="1980">
          <cell r="I1980">
            <v>177.16</v>
          </cell>
        </row>
        <row r="1981">
          <cell r="I1981">
            <v>580</v>
          </cell>
        </row>
        <row r="1982">
          <cell r="I1982">
            <v>900</v>
          </cell>
        </row>
        <row r="1983">
          <cell r="I1983">
            <v>196</v>
          </cell>
        </row>
        <row r="1984">
          <cell r="I1984">
            <v>76.83</v>
          </cell>
        </row>
        <row r="1985">
          <cell r="I1985">
            <v>73.680000000000007</v>
          </cell>
        </row>
        <row r="1986">
          <cell r="I1986">
            <v>11.03</v>
          </cell>
        </row>
        <row r="1987">
          <cell r="I1987">
            <v>45.24</v>
          </cell>
        </row>
        <row r="1988">
          <cell r="I1988">
            <v>193.59</v>
          </cell>
        </row>
        <row r="1989">
          <cell r="I1989">
            <v>2107</v>
          </cell>
        </row>
        <row r="1990">
          <cell r="I1990">
            <v>226.11</v>
          </cell>
        </row>
        <row r="1991">
          <cell r="I1991">
            <v>123.58</v>
          </cell>
        </row>
        <row r="1992">
          <cell r="I1992">
            <v>137.19999999999999</v>
          </cell>
        </row>
        <row r="1993">
          <cell r="I1993">
            <v>158.96</v>
          </cell>
        </row>
        <row r="1994">
          <cell r="I1994">
            <v>135</v>
          </cell>
        </row>
        <row r="1995">
          <cell r="I1995">
            <v>795</v>
          </cell>
        </row>
        <row r="1996">
          <cell r="I1996">
            <v>60</v>
          </cell>
        </row>
        <row r="1997">
          <cell r="I1997">
            <v>31376</v>
          </cell>
        </row>
        <row r="1998">
          <cell r="I1998">
            <v>60</v>
          </cell>
        </row>
        <row r="1999">
          <cell r="I1999">
            <v>31.09375</v>
          </cell>
        </row>
        <row r="2000">
          <cell r="I2000">
            <v>1100</v>
          </cell>
        </row>
        <row r="2001">
          <cell r="I2001">
            <v>135</v>
          </cell>
        </row>
        <row r="2002">
          <cell r="I2002">
            <v>60</v>
          </cell>
        </row>
        <row r="2003">
          <cell r="I2003">
            <v>1139.83</v>
          </cell>
        </row>
        <row r="2004">
          <cell r="I2004">
            <v>230</v>
          </cell>
        </row>
        <row r="2005">
          <cell r="I2005">
            <v>11300</v>
          </cell>
        </row>
        <row r="2006">
          <cell r="I2006">
            <v>11300</v>
          </cell>
        </row>
        <row r="2007">
          <cell r="I2007">
            <v>12990</v>
          </cell>
        </row>
        <row r="2008">
          <cell r="I2008">
            <v>60</v>
          </cell>
        </row>
        <row r="2009">
          <cell r="I2009">
            <v>135</v>
          </cell>
        </row>
        <row r="2010">
          <cell r="I2010">
            <v>14290.68</v>
          </cell>
        </row>
        <row r="2011">
          <cell r="I2011">
            <v>1301.6099999999999</v>
          </cell>
        </row>
        <row r="2012">
          <cell r="I2012">
            <v>60</v>
          </cell>
        </row>
        <row r="2013">
          <cell r="I2013">
            <v>60</v>
          </cell>
        </row>
        <row r="2014">
          <cell r="I2014">
            <v>71.14</v>
          </cell>
        </row>
        <row r="2015">
          <cell r="I2015">
            <v>71.989999999999995</v>
          </cell>
        </row>
        <row r="2016">
          <cell r="I2016">
            <v>135</v>
          </cell>
        </row>
        <row r="2017">
          <cell r="I2017">
            <v>208</v>
          </cell>
        </row>
        <row r="2018">
          <cell r="I2018">
            <v>377</v>
          </cell>
        </row>
        <row r="2019">
          <cell r="I2019">
            <v>320</v>
          </cell>
        </row>
        <row r="2020">
          <cell r="I2020">
            <v>106.6</v>
          </cell>
        </row>
        <row r="2021">
          <cell r="I2021">
            <v>137.80000000000001</v>
          </cell>
        </row>
        <row r="2022">
          <cell r="I2022">
            <v>111</v>
          </cell>
        </row>
        <row r="2023">
          <cell r="I2023">
            <v>111</v>
          </cell>
        </row>
        <row r="2024">
          <cell r="I2024">
            <v>1755</v>
          </cell>
        </row>
        <row r="2025">
          <cell r="I2025">
            <v>60</v>
          </cell>
        </row>
        <row r="2026">
          <cell r="I2026">
            <v>1084.74</v>
          </cell>
        </row>
        <row r="2027">
          <cell r="I2027">
            <v>65</v>
          </cell>
        </row>
        <row r="2028">
          <cell r="I2028">
            <v>60</v>
          </cell>
        </row>
        <row r="2029">
          <cell r="I2029">
            <v>60</v>
          </cell>
        </row>
        <row r="2030">
          <cell r="I2030">
            <v>60</v>
          </cell>
        </row>
        <row r="2031">
          <cell r="I2031">
            <v>775</v>
          </cell>
        </row>
        <row r="2032">
          <cell r="I2032">
            <v>5133</v>
          </cell>
        </row>
        <row r="2033">
          <cell r="I2033">
            <v>3363</v>
          </cell>
        </row>
        <row r="2034">
          <cell r="I2034">
            <v>1327.63</v>
          </cell>
        </row>
        <row r="2035">
          <cell r="I2035">
            <v>4425</v>
          </cell>
        </row>
        <row r="2036">
          <cell r="I2036">
            <v>457.25</v>
          </cell>
        </row>
        <row r="2037">
          <cell r="I2037">
            <v>736.25</v>
          </cell>
        </row>
        <row r="2038">
          <cell r="I2038">
            <v>697.5</v>
          </cell>
        </row>
        <row r="2039">
          <cell r="I2039">
            <v>1860</v>
          </cell>
        </row>
        <row r="2040">
          <cell r="I2040">
            <v>775</v>
          </cell>
        </row>
        <row r="2041">
          <cell r="I2041">
            <v>697.5</v>
          </cell>
        </row>
        <row r="2042">
          <cell r="I2042">
            <v>3292.2</v>
          </cell>
        </row>
        <row r="2043">
          <cell r="I2043">
            <v>852.5</v>
          </cell>
        </row>
        <row r="2044">
          <cell r="I2044">
            <v>426.24</v>
          </cell>
        </row>
        <row r="2045">
          <cell r="I2045">
            <v>697.5</v>
          </cell>
        </row>
        <row r="2046">
          <cell r="I2046">
            <v>1162.5</v>
          </cell>
        </row>
        <row r="2047">
          <cell r="I2047">
            <v>1085</v>
          </cell>
        </row>
        <row r="2048">
          <cell r="I2048">
            <v>1085</v>
          </cell>
        </row>
        <row r="2049">
          <cell r="I2049">
            <v>635.5</v>
          </cell>
        </row>
        <row r="2050">
          <cell r="I2050">
            <v>900</v>
          </cell>
        </row>
        <row r="2051">
          <cell r="I2051">
            <v>135</v>
          </cell>
        </row>
        <row r="2052">
          <cell r="I2052">
            <v>581.25</v>
          </cell>
        </row>
        <row r="2053">
          <cell r="I2053">
            <v>620</v>
          </cell>
        </row>
        <row r="2054">
          <cell r="I2054">
            <v>1085</v>
          </cell>
        </row>
        <row r="2055">
          <cell r="I2055">
            <v>960.23</v>
          </cell>
        </row>
        <row r="2056">
          <cell r="I2056">
            <v>852.5</v>
          </cell>
        </row>
        <row r="2057">
          <cell r="I2057">
            <v>18644.07</v>
          </cell>
        </row>
        <row r="2058">
          <cell r="I2058">
            <v>1415</v>
          </cell>
        </row>
        <row r="2059">
          <cell r="I2059">
            <v>60</v>
          </cell>
        </row>
        <row r="2060">
          <cell r="I2060">
            <v>60</v>
          </cell>
        </row>
        <row r="2061">
          <cell r="I2061">
            <v>60</v>
          </cell>
        </row>
        <row r="2062">
          <cell r="I2062">
            <v>60</v>
          </cell>
        </row>
        <row r="2063">
          <cell r="I2063">
            <v>135</v>
          </cell>
        </row>
        <row r="2064">
          <cell r="I2064">
            <v>60</v>
          </cell>
        </row>
        <row r="2065">
          <cell r="I2065">
            <v>60</v>
          </cell>
        </row>
        <row r="2066">
          <cell r="I2066">
            <v>308</v>
          </cell>
        </row>
        <row r="2067">
          <cell r="I2067">
            <v>60</v>
          </cell>
        </row>
        <row r="2068">
          <cell r="I2068">
            <v>60</v>
          </cell>
        </row>
        <row r="2069">
          <cell r="I2069">
            <v>438</v>
          </cell>
        </row>
        <row r="2070">
          <cell r="I2070">
            <v>1250</v>
          </cell>
        </row>
        <row r="2071">
          <cell r="I2071">
            <v>1771.18</v>
          </cell>
        </row>
        <row r="2072">
          <cell r="I2072">
            <v>60</v>
          </cell>
        </row>
        <row r="2073">
          <cell r="I2073">
            <v>60</v>
          </cell>
        </row>
        <row r="2074">
          <cell r="I2074">
            <v>135</v>
          </cell>
        </row>
        <row r="2075">
          <cell r="I2075">
            <v>60</v>
          </cell>
        </row>
        <row r="2076">
          <cell r="I2076">
            <v>60</v>
          </cell>
        </row>
        <row r="2077">
          <cell r="I2077">
            <v>2.4</v>
          </cell>
        </row>
        <row r="2078">
          <cell r="I2078">
            <v>4</v>
          </cell>
        </row>
        <row r="2079">
          <cell r="I2079">
            <v>140</v>
          </cell>
        </row>
        <row r="2080">
          <cell r="I2080">
            <v>7</v>
          </cell>
        </row>
        <row r="2081">
          <cell r="I2081">
            <v>20</v>
          </cell>
        </row>
        <row r="2082">
          <cell r="I2082">
            <v>185</v>
          </cell>
        </row>
        <row r="2083">
          <cell r="I2083">
            <v>205</v>
          </cell>
        </row>
        <row r="2084">
          <cell r="I2084">
            <v>70</v>
          </cell>
        </row>
        <row r="2085">
          <cell r="I2085">
            <v>3</v>
          </cell>
        </row>
        <row r="2086">
          <cell r="I2086">
            <v>1.3</v>
          </cell>
        </row>
        <row r="2087">
          <cell r="I2087">
            <v>60</v>
          </cell>
        </row>
        <row r="2088">
          <cell r="I2088">
            <v>60</v>
          </cell>
        </row>
        <row r="2089">
          <cell r="I2089">
            <v>60</v>
          </cell>
        </row>
        <row r="2090">
          <cell r="I2090">
            <v>60</v>
          </cell>
        </row>
        <row r="2091">
          <cell r="I2091">
            <v>60</v>
          </cell>
        </row>
        <row r="2092">
          <cell r="I2092">
            <v>60</v>
          </cell>
        </row>
        <row r="2093">
          <cell r="I2093">
            <v>60</v>
          </cell>
        </row>
        <row r="2094">
          <cell r="I2094">
            <v>60</v>
          </cell>
        </row>
        <row r="2095">
          <cell r="I2095">
            <v>60</v>
          </cell>
        </row>
        <row r="2096">
          <cell r="I2096">
            <v>60</v>
          </cell>
        </row>
        <row r="2097">
          <cell r="I2097">
            <v>60</v>
          </cell>
        </row>
        <row r="2098">
          <cell r="I2098">
            <v>60</v>
          </cell>
        </row>
        <row r="2099">
          <cell r="I2099">
            <v>60</v>
          </cell>
        </row>
        <row r="2100">
          <cell r="I2100">
            <v>60</v>
          </cell>
        </row>
        <row r="2101">
          <cell r="I2101">
            <v>60</v>
          </cell>
        </row>
        <row r="2102">
          <cell r="I2102">
            <v>60</v>
          </cell>
        </row>
        <row r="2103">
          <cell r="I2103">
            <v>120</v>
          </cell>
        </row>
        <row r="2104">
          <cell r="I2104">
            <v>34677.964999999997</v>
          </cell>
        </row>
        <row r="2105">
          <cell r="I2105">
            <v>60</v>
          </cell>
        </row>
        <row r="2106">
          <cell r="I2106">
            <v>60</v>
          </cell>
        </row>
        <row r="2107">
          <cell r="I2107">
            <v>60</v>
          </cell>
        </row>
        <row r="2108">
          <cell r="I2108">
            <v>60</v>
          </cell>
        </row>
        <row r="2109">
          <cell r="I2109">
            <v>60</v>
          </cell>
        </row>
        <row r="2110">
          <cell r="I2110">
            <v>60</v>
          </cell>
        </row>
        <row r="2111">
          <cell r="I2111">
            <v>60</v>
          </cell>
        </row>
        <row r="2112">
          <cell r="I2112">
            <v>60</v>
          </cell>
        </row>
        <row r="2113">
          <cell r="I2113">
            <v>60</v>
          </cell>
        </row>
        <row r="2114">
          <cell r="I2114">
            <v>60</v>
          </cell>
        </row>
        <row r="2115">
          <cell r="I2115">
            <v>60</v>
          </cell>
        </row>
        <row r="2116">
          <cell r="I2116">
            <v>1.8</v>
          </cell>
        </row>
        <row r="2117">
          <cell r="I2117">
            <v>1950</v>
          </cell>
        </row>
        <row r="2118">
          <cell r="I2118">
            <v>60</v>
          </cell>
        </row>
        <row r="2119">
          <cell r="I2119">
            <v>60</v>
          </cell>
        </row>
        <row r="2120">
          <cell r="I2120">
            <v>60</v>
          </cell>
        </row>
        <row r="2121">
          <cell r="I2121">
            <v>60</v>
          </cell>
        </row>
        <row r="2122">
          <cell r="I2122">
            <v>120</v>
          </cell>
        </row>
        <row r="2123">
          <cell r="I2123">
            <v>3.0832999999999999</v>
          </cell>
        </row>
        <row r="2124">
          <cell r="I2124">
            <v>60</v>
          </cell>
        </row>
        <row r="2125">
          <cell r="I2125">
            <v>60</v>
          </cell>
        </row>
        <row r="2126">
          <cell r="I2126">
            <v>270</v>
          </cell>
        </row>
        <row r="2127">
          <cell r="I2127">
            <v>60</v>
          </cell>
        </row>
        <row r="2128">
          <cell r="I2128">
            <v>72.8</v>
          </cell>
        </row>
        <row r="2129">
          <cell r="I2129">
            <v>84.9</v>
          </cell>
        </row>
        <row r="2130">
          <cell r="I2130">
            <v>84.9</v>
          </cell>
        </row>
        <row r="2131">
          <cell r="I2131">
            <v>39.159999999999997</v>
          </cell>
        </row>
        <row r="2132">
          <cell r="I2132">
            <v>15.89</v>
          </cell>
        </row>
        <row r="2133">
          <cell r="I2133">
            <v>15.89</v>
          </cell>
        </row>
        <row r="2134">
          <cell r="I2134">
            <v>84.9</v>
          </cell>
        </row>
        <row r="2135">
          <cell r="I2135">
            <v>178</v>
          </cell>
        </row>
        <row r="2136">
          <cell r="I2136">
            <v>498</v>
          </cell>
        </row>
        <row r="2137">
          <cell r="I2137">
            <v>350</v>
          </cell>
        </row>
        <row r="2138">
          <cell r="I2138">
            <v>72.8</v>
          </cell>
        </row>
        <row r="2139">
          <cell r="I2139">
            <v>305.64</v>
          </cell>
        </row>
        <row r="2140">
          <cell r="I2140">
            <v>110</v>
          </cell>
        </row>
        <row r="2141">
          <cell r="I2141">
            <v>84.9</v>
          </cell>
        </row>
        <row r="2142">
          <cell r="I2142">
            <v>180</v>
          </cell>
        </row>
        <row r="2143">
          <cell r="I2143">
            <v>38</v>
          </cell>
        </row>
        <row r="2144">
          <cell r="I2144">
            <v>239.75</v>
          </cell>
        </row>
        <row r="2145">
          <cell r="I2145">
            <v>120</v>
          </cell>
        </row>
        <row r="2146">
          <cell r="I2146">
            <v>101.9</v>
          </cell>
        </row>
        <row r="2147">
          <cell r="I2147">
            <v>52</v>
          </cell>
        </row>
        <row r="2148">
          <cell r="I2148">
            <v>89</v>
          </cell>
        </row>
        <row r="2149">
          <cell r="I2149">
            <v>285</v>
          </cell>
        </row>
        <row r="2150">
          <cell r="I2150">
            <v>625</v>
          </cell>
        </row>
        <row r="2151">
          <cell r="I2151">
            <v>62</v>
          </cell>
        </row>
        <row r="2152">
          <cell r="I2152">
            <v>87.083332999999996</v>
          </cell>
        </row>
        <row r="2153">
          <cell r="I2153">
            <v>206.66666599999999</v>
          </cell>
        </row>
        <row r="2154">
          <cell r="I2154">
            <v>137</v>
          </cell>
        </row>
        <row r="2155">
          <cell r="I2155">
            <v>134</v>
          </cell>
        </row>
        <row r="2156">
          <cell r="I2156">
            <v>4000</v>
          </cell>
        </row>
        <row r="2157">
          <cell r="I2157">
            <v>3650</v>
          </cell>
        </row>
        <row r="2158">
          <cell r="I2158">
            <v>198</v>
          </cell>
        </row>
        <row r="2159">
          <cell r="I2159">
            <v>1450</v>
          </cell>
        </row>
        <row r="2160">
          <cell r="I2160">
            <v>42</v>
          </cell>
        </row>
        <row r="2161">
          <cell r="I2161">
            <v>500</v>
          </cell>
        </row>
        <row r="2162">
          <cell r="I2162">
            <v>125</v>
          </cell>
        </row>
        <row r="2163">
          <cell r="I2163">
            <v>1600</v>
          </cell>
        </row>
        <row r="2164">
          <cell r="I2164">
            <v>8</v>
          </cell>
        </row>
        <row r="2165">
          <cell r="I2165">
            <v>355</v>
          </cell>
        </row>
        <row r="2166">
          <cell r="I2166">
            <v>60</v>
          </cell>
        </row>
        <row r="2167">
          <cell r="I2167">
            <v>60</v>
          </cell>
        </row>
        <row r="2168">
          <cell r="I2168">
            <v>105.93</v>
          </cell>
        </row>
        <row r="2169">
          <cell r="I2169">
            <v>40.950000000000003</v>
          </cell>
        </row>
        <row r="2170">
          <cell r="I2170">
            <v>67.94</v>
          </cell>
        </row>
        <row r="2171">
          <cell r="I2171">
            <v>134.52000000000001</v>
          </cell>
        </row>
        <row r="2172">
          <cell r="I2172">
            <v>153.4</v>
          </cell>
        </row>
        <row r="2173">
          <cell r="I2173">
            <v>650</v>
          </cell>
        </row>
        <row r="2174">
          <cell r="I2174">
            <v>550</v>
          </cell>
        </row>
        <row r="2175">
          <cell r="I2175">
            <v>11</v>
          </cell>
        </row>
        <row r="2176">
          <cell r="I2176">
            <v>23.2</v>
          </cell>
        </row>
        <row r="2177">
          <cell r="I2177">
            <v>22</v>
          </cell>
        </row>
        <row r="2178">
          <cell r="I2178">
            <v>400</v>
          </cell>
        </row>
        <row r="2179">
          <cell r="I2179">
            <v>125</v>
          </cell>
        </row>
        <row r="2180">
          <cell r="I2180">
            <v>2600</v>
          </cell>
        </row>
        <row r="2181">
          <cell r="I2181">
            <v>2600</v>
          </cell>
        </row>
        <row r="2182">
          <cell r="I2182">
            <v>2600</v>
          </cell>
        </row>
        <row r="2183">
          <cell r="I2183">
            <v>50</v>
          </cell>
        </row>
        <row r="2184">
          <cell r="I2184">
            <v>65</v>
          </cell>
        </row>
        <row r="2185">
          <cell r="I2185">
            <v>50</v>
          </cell>
        </row>
        <row r="2186">
          <cell r="I2186">
            <v>1.6666700000000001</v>
          </cell>
        </row>
        <row r="2187">
          <cell r="I2187">
            <v>2.5</v>
          </cell>
        </row>
        <row r="2188">
          <cell r="I2188">
            <v>3.75</v>
          </cell>
        </row>
        <row r="2189">
          <cell r="I2189">
            <v>30</v>
          </cell>
        </row>
        <row r="2190">
          <cell r="I2190">
            <v>15</v>
          </cell>
        </row>
        <row r="2191">
          <cell r="I2191">
            <v>50</v>
          </cell>
        </row>
        <row r="2192">
          <cell r="I2192">
            <v>135</v>
          </cell>
        </row>
        <row r="2193">
          <cell r="I2193">
            <v>35</v>
          </cell>
        </row>
        <row r="2194">
          <cell r="I2194">
            <v>8.3333329999999997</v>
          </cell>
        </row>
        <row r="2195">
          <cell r="I2195">
            <v>5.4166670000000003</v>
          </cell>
        </row>
        <row r="2196">
          <cell r="I2196">
            <v>75</v>
          </cell>
        </row>
        <row r="2197">
          <cell r="I2197">
            <v>380</v>
          </cell>
        </row>
        <row r="2198">
          <cell r="I2198">
            <v>30</v>
          </cell>
        </row>
        <row r="2199">
          <cell r="I2199">
            <v>10</v>
          </cell>
        </row>
        <row r="2200">
          <cell r="I2200">
            <v>200</v>
          </cell>
        </row>
        <row r="2201">
          <cell r="I2201">
            <v>125</v>
          </cell>
        </row>
        <row r="2202">
          <cell r="I2202">
            <v>50</v>
          </cell>
        </row>
        <row r="2203">
          <cell r="I2203">
            <v>45</v>
          </cell>
        </row>
        <row r="2204">
          <cell r="I2204">
            <v>2.2000000000000002</v>
          </cell>
        </row>
        <row r="2205">
          <cell r="I2205">
            <v>3.5</v>
          </cell>
        </row>
        <row r="2206">
          <cell r="I2206">
            <v>125</v>
          </cell>
        </row>
        <row r="2207">
          <cell r="I2207">
            <v>22</v>
          </cell>
        </row>
        <row r="2208">
          <cell r="I2208">
            <v>220</v>
          </cell>
        </row>
        <row r="2209">
          <cell r="I2209">
            <v>185</v>
          </cell>
        </row>
        <row r="2210">
          <cell r="I2210">
            <v>4</v>
          </cell>
        </row>
        <row r="2211">
          <cell r="I2211">
            <v>5</v>
          </cell>
        </row>
        <row r="2212">
          <cell r="I2212">
            <v>60</v>
          </cell>
        </row>
        <row r="2213">
          <cell r="I2213">
            <v>60</v>
          </cell>
        </row>
        <row r="2214">
          <cell r="I2214">
            <v>60</v>
          </cell>
        </row>
        <row r="2215">
          <cell r="I2215">
            <v>120</v>
          </cell>
        </row>
        <row r="2216">
          <cell r="I2216">
            <v>350</v>
          </cell>
        </row>
        <row r="2217">
          <cell r="I2217">
            <v>650</v>
          </cell>
        </row>
        <row r="2218">
          <cell r="I2218">
            <v>191</v>
          </cell>
        </row>
        <row r="2219">
          <cell r="I2219">
            <v>2.9166599999999998</v>
          </cell>
        </row>
        <row r="2220">
          <cell r="I2220">
            <v>1610</v>
          </cell>
        </row>
        <row r="2221">
          <cell r="I2221">
            <v>1610</v>
          </cell>
        </row>
        <row r="2222">
          <cell r="I2222">
            <v>1610</v>
          </cell>
        </row>
        <row r="2223">
          <cell r="I2223">
            <v>1365</v>
          </cell>
        </row>
        <row r="2224">
          <cell r="I2224">
            <v>1365</v>
          </cell>
        </row>
        <row r="2225">
          <cell r="I2225">
            <v>1365</v>
          </cell>
        </row>
        <row r="2226">
          <cell r="I2226">
            <v>1540</v>
          </cell>
        </row>
        <row r="2227">
          <cell r="I2227">
            <v>1540</v>
          </cell>
        </row>
        <row r="2228">
          <cell r="I2228">
            <v>1540</v>
          </cell>
        </row>
        <row r="2229">
          <cell r="I2229">
            <v>1540</v>
          </cell>
        </row>
        <row r="2230">
          <cell r="I2230">
            <v>7840</v>
          </cell>
        </row>
        <row r="2231">
          <cell r="I2231">
            <v>7840</v>
          </cell>
        </row>
        <row r="2232">
          <cell r="I2232">
            <v>7840</v>
          </cell>
        </row>
        <row r="2233">
          <cell r="I2233">
            <v>7840</v>
          </cell>
        </row>
        <row r="2234">
          <cell r="I2234">
            <v>60</v>
          </cell>
        </row>
        <row r="2235">
          <cell r="I2235">
            <v>60</v>
          </cell>
        </row>
        <row r="2236">
          <cell r="I2236">
            <v>60</v>
          </cell>
        </row>
        <row r="2237">
          <cell r="I2237">
            <v>60</v>
          </cell>
        </row>
        <row r="2238">
          <cell r="I2238">
            <v>60</v>
          </cell>
        </row>
        <row r="2239">
          <cell r="I2239">
            <v>7</v>
          </cell>
        </row>
        <row r="2240">
          <cell r="I2240">
            <v>60</v>
          </cell>
        </row>
        <row r="2241">
          <cell r="I2241">
            <v>60</v>
          </cell>
        </row>
        <row r="2242">
          <cell r="I2242">
            <v>47</v>
          </cell>
        </row>
        <row r="2243">
          <cell r="I2243">
            <v>47</v>
          </cell>
        </row>
        <row r="2244">
          <cell r="I2244">
            <v>120</v>
          </cell>
        </row>
        <row r="2245">
          <cell r="I2245">
            <v>63</v>
          </cell>
        </row>
        <row r="2246">
          <cell r="I2246">
            <v>63</v>
          </cell>
        </row>
        <row r="2247">
          <cell r="I2247">
            <v>34000</v>
          </cell>
        </row>
        <row r="2248">
          <cell r="I2248">
            <v>63</v>
          </cell>
        </row>
        <row r="2249">
          <cell r="I2249">
            <v>63</v>
          </cell>
        </row>
        <row r="2250">
          <cell r="I2250">
            <v>63</v>
          </cell>
        </row>
        <row r="2251">
          <cell r="I2251">
            <v>63</v>
          </cell>
        </row>
        <row r="2252">
          <cell r="I2252">
            <v>63</v>
          </cell>
        </row>
        <row r="2253">
          <cell r="I2253">
            <v>250</v>
          </cell>
        </row>
        <row r="2254">
          <cell r="I2254">
            <v>250</v>
          </cell>
        </row>
        <row r="2255">
          <cell r="I2255">
            <v>300</v>
          </cell>
        </row>
        <row r="2256">
          <cell r="I2256">
            <v>63</v>
          </cell>
        </row>
        <row r="2257">
          <cell r="I2257">
            <v>63</v>
          </cell>
        </row>
        <row r="2258">
          <cell r="I2258">
            <v>120</v>
          </cell>
        </row>
        <row r="2259">
          <cell r="I2259">
            <v>300</v>
          </cell>
        </row>
        <row r="2260">
          <cell r="I2260">
            <v>63</v>
          </cell>
        </row>
        <row r="2261">
          <cell r="I2261">
            <v>63</v>
          </cell>
        </row>
        <row r="2262">
          <cell r="I2262">
            <v>63</v>
          </cell>
        </row>
        <row r="2263">
          <cell r="I2263">
            <v>17</v>
          </cell>
        </row>
        <row r="2264">
          <cell r="I2264">
            <v>700</v>
          </cell>
        </row>
        <row r="2265">
          <cell r="I2265">
            <v>29</v>
          </cell>
        </row>
        <row r="2266">
          <cell r="I2266">
            <v>7</v>
          </cell>
        </row>
        <row r="2267">
          <cell r="I2267">
            <v>5.6</v>
          </cell>
        </row>
        <row r="2268">
          <cell r="I2268">
            <v>12</v>
          </cell>
        </row>
        <row r="2269">
          <cell r="I2269">
            <v>501.2</v>
          </cell>
        </row>
        <row r="2270">
          <cell r="I2270">
            <v>304.07</v>
          </cell>
        </row>
        <row r="2271">
          <cell r="I2271">
            <v>296</v>
          </cell>
        </row>
        <row r="2272">
          <cell r="I2272">
            <v>38.840000000000003</v>
          </cell>
        </row>
        <row r="2273">
          <cell r="I2273">
            <v>32.97</v>
          </cell>
        </row>
        <row r="2274">
          <cell r="I2274">
            <v>193.7</v>
          </cell>
        </row>
        <row r="2275">
          <cell r="I2275">
            <v>14.3</v>
          </cell>
        </row>
        <row r="2276">
          <cell r="I2276">
            <v>123.4</v>
          </cell>
        </row>
        <row r="2277">
          <cell r="I2277">
            <v>82.63</v>
          </cell>
        </row>
        <row r="2278">
          <cell r="I2278">
            <v>110.18</v>
          </cell>
        </row>
        <row r="2279">
          <cell r="I2279">
            <v>99.15</v>
          </cell>
        </row>
        <row r="2280">
          <cell r="I2280">
            <v>415.34</v>
          </cell>
        </row>
        <row r="2281">
          <cell r="I2281">
            <v>221.44</v>
          </cell>
        </row>
        <row r="2282">
          <cell r="I2282">
            <v>266.60000000000002</v>
          </cell>
        </row>
        <row r="2283">
          <cell r="I2283">
            <v>540.79999999999995</v>
          </cell>
        </row>
        <row r="2284">
          <cell r="I2284">
            <v>747.5</v>
          </cell>
        </row>
        <row r="2285">
          <cell r="I2285">
            <v>63</v>
          </cell>
        </row>
        <row r="2286">
          <cell r="I2286">
            <v>63</v>
          </cell>
        </row>
        <row r="2287">
          <cell r="I2287">
            <v>16800</v>
          </cell>
        </row>
        <row r="2288">
          <cell r="I2288">
            <v>8026</v>
          </cell>
        </row>
        <row r="2289">
          <cell r="I2289">
            <v>11795</v>
          </cell>
        </row>
        <row r="2290">
          <cell r="I2290">
            <v>63</v>
          </cell>
        </row>
        <row r="2291">
          <cell r="I2291">
            <v>63</v>
          </cell>
        </row>
        <row r="2292">
          <cell r="I2292">
            <v>63</v>
          </cell>
        </row>
        <row r="2293">
          <cell r="I2293">
            <v>120</v>
          </cell>
        </row>
        <row r="2294">
          <cell r="I2294">
            <v>1058898.3</v>
          </cell>
        </row>
        <row r="2295">
          <cell r="I2295">
            <v>63</v>
          </cell>
        </row>
        <row r="2296">
          <cell r="I2296">
            <v>63</v>
          </cell>
        </row>
        <row r="2297">
          <cell r="I2297">
            <v>63</v>
          </cell>
        </row>
        <row r="2298">
          <cell r="I2298">
            <v>63</v>
          </cell>
        </row>
        <row r="2299">
          <cell r="I2299">
            <v>63</v>
          </cell>
        </row>
        <row r="2300">
          <cell r="I2300">
            <v>63</v>
          </cell>
        </row>
        <row r="2301">
          <cell r="I2301">
            <v>990</v>
          </cell>
        </row>
        <row r="2302">
          <cell r="I2302">
            <v>63</v>
          </cell>
        </row>
        <row r="2303">
          <cell r="I2303">
            <v>2.92</v>
          </cell>
        </row>
        <row r="2304">
          <cell r="I2304">
            <v>63</v>
          </cell>
        </row>
        <row r="2305">
          <cell r="I2305">
            <v>63</v>
          </cell>
        </row>
        <row r="2306">
          <cell r="I2306">
            <v>63</v>
          </cell>
        </row>
        <row r="2307">
          <cell r="I2307">
            <v>120</v>
          </cell>
        </row>
        <row r="2308">
          <cell r="I2308">
            <v>63</v>
          </cell>
        </row>
        <row r="2309">
          <cell r="I2309">
            <v>63</v>
          </cell>
        </row>
        <row r="2310">
          <cell r="I2310">
            <v>100</v>
          </cell>
        </row>
        <row r="2311">
          <cell r="I2311">
            <v>75</v>
          </cell>
        </row>
        <row r="2312">
          <cell r="I2312">
            <v>70</v>
          </cell>
        </row>
        <row r="2313">
          <cell r="I2313">
            <v>4000</v>
          </cell>
        </row>
        <row r="2314">
          <cell r="I2314">
            <v>63</v>
          </cell>
        </row>
        <row r="2315">
          <cell r="I2315">
            <v>63</v>
          </cell>
        </row>
        <row r="2316">
          <cell r="I2316">
            <v>1800</v>
          </cell>
        </row>
        <row r="2317">
          <cell r="I2317">
            <v>10540</v>
          </cell>
        </row>
        <row r="2318">
          <cell r="I2318">
            <v>9485</v>
          </cell>
        </row>
        <row r="2319">
          <cell r="I2319">
            <v>5530</v>
          </cell>
        </row>
        <row r="2320">
          <cell r="I2320">
            <v>3190</v>
          </cell>
        </row>
        <row r="2321">
          <cell r="I2321">
            <v>1595</v>
          </cell>
        </row>
        <row r="2322">
          <cell r="I2322">
            <v>2550</v>
          </cell>
        </row>
        <row r="2323">
          <cell r="I2323">
            <v>1695</v>
          </cell>
        </row>
        <row r="2324">
          <cell r="I2324">
            <v>7700</v>
          </cell>
        </row>
        <row r="2325">
          <cell r="I2325">
            <v>5252.54</v>
          </cell>
        </row>
        <row r="2326">
          <cell r="I2326">
            <v>5805.08</v>
          </cell>
        </row>
        <row r="2327">
          <cell r="I2327">
            <v>6354.24</v>
          </cell>
        </row>
        <row r="2328">
          <cell r="I2328">
            <v>50422.879999999997</v>
          </cell>
        </row>
        <row r="2329">
          <cell r="I2329">
            <v>1293.22</v>
          </cell>
        </row>
        <row r="2330">
          <cell r="I2330">
            <v>1508.47</v>
          </cell>
        </row>
        <row r="2331">
          <cell r="I2331">
            <v>1101.69</v>
          </cell>
        </row>
        <row r="2332">
          <cell r="I2332">
            <v>1411.02</v>
          </cell>
        </row>
        <row r="2333">
          <cell r="I2333">
            <v>184746.59</v>
          </cell>
        </row>
        <row r="2334">
          <cell r="I2334">
            <v>338.97</v>
          </cell>
        </row>
        <row r="2335">
          <cell r="I2335">
            <v>1016.94</v>
          </cell>
        </row>
        <row r="2336">
          <cell r="I2336">
            <v>254.24</v>
          </cell>
        </row>
        <row r="2337">
          <cell r="I2337">
            <v>1059.25</v>
          </cell>
        </row>
        <row r="2338">
          <cell r="I2338">
            <v>63</v>
          </cell>
        </row>
        <row r="2339">
          <cell r="I2339">
            <v>63</v>
          </cell>
        </row>
        <row r="2340">
          <cell r="I2340">
            <v>63</v>
          </cell>
        </row>
        <row r="2341">
          <cell r="I2341">
            <v>440</v>
          </cell>
        </row>
        <row r="2342">
          <cell r="I2342">
            <v>63</v>
          </cell>
        </row>
        <row r="2343">
          <cell r="I2343">
            <v>63</v>
          </cell>
        </row>
        <row r="2344">
          <cell r="I2344">
            <v>63</v>
          </cell>
        </row>
        <row r="2345">
          <cell r="I2345">
            <v>63</v>
          </cell>
        </row>
        <row r="2346">
          <cell r="I2346">
            <v>120</v>
          </cell>
        </row>
        <row r="2347">
          <cell r="I2347">
            <v>63</v>
          </cell>
        </row>
        <row r="2348">
          <cell r="I2348">
            <v>63</v>
          </cell>
        </row>
        <row r="2349">
          <cell r="I2349">
            <v>63</v>
          </cell>
        </row>
        <row r="2350">
          <cell r="I2350">
            <v>63</v>
          </cell>
        </row>
        <row r="2351">
          <cell r="I2351">
            <v>63</v>
          </cell>
        </row>
        <row r="2352">
          <cell r="I2352">
            <v>63</v>
          </cell>
        </row>
        <row r="2353">
          <cell r="I2353">
            <v>63</v>
          </cell>
        </row>
        <row r="2354">
          <cell r="I2354">
            <v>63</v>
          </cell>
        </row>
        <row r="2355">
          <cell r="I2355">
            <v>125</v>
          </cell>
        </row>
        <row r="2356">
          <cell r="I2356">
            <v>63</v>
          </cell>
        </row>
        <row r="2357">
          <cell r="I2357">
            <v>63</v>
          </cell>
        </row>
        <row r="2358">
          <cell r="I2358">
            <v>63</v>
          </cell>
        </row>
        <row r="2359">
          <cell r="I2359">
            <v>63</v>
          </cell>
        </row>
        <row r="2360">
          <cell r="I2360">
            <v>16200</v>
          </cell>
        </row>
        <row r="2361">
          <cell r="I2361">
            <v>2002</v>
          </cell>
        </row>
        <row r="2362">
          <cell r="I2362">
            <v>1813.5</v>
          </cell>
        </row>
        <row r="2363">
          <cell r="I2363">
            <v>1550</v>
          </cell>
        </row>
        <row r="2364">
          <cell r="I2364">
            <v>1170</v>
          </cell>
        </row>
        <row r="2365">
          <cell r="I2365">
            <v>1101.8</v>
          </cell>
        </row>
        <row r="2366">
          <cell r="I2366">
            <v>1054</v>
          </cell>
        </row>
        <row r="2367">
          <cell r="I2367">
            <v>772.88</v>
          </cell>
        </row>
        <row r="2368">
          <cell r="I2368">
            <v>772.75</v>
          </cell>
        </row>
        <row r="2369">
          <cell r="I2369">
            <v>720</v>
          </cell>
        </row>
        <row r="2370">
          <cell r="I2370">
            <v>650</v>
          </cell>
        </row>
        <row r="2371">
          <cell r="I2371">
            <v>631.35</v>
          </cell>
        </row>
        <row r="2372">
          <cell r="I2372">
            <v>595</v>
          </cell>
        </row>
        <row r="2373">
          <cell r="I2373">
            <v>550</v>
          </cell>
        </row>
        <row r="2374">
          <cell r="I2374">
            <v>545</v>
          </cell>
        </row>
        <row r="2375">
          <cell r="I2375">
            <v>531</v>
          </cell>
        </row>
        <row r="2376">
          <cell r="I2376">
            <v>500</v>
          </cell>
        </row>
        <row r="2377">
          <cell r="I2377">
            <v>438</v>
          </cell>
        </row>
        <row r="2378">
          <cell r="I2378">
            <v>432.25</v>
          </cell>
        </row>
        <row r="2379">
          <cell r="I2379">
            <v>423</v>
          </cell>
        </row>
        <row r="2380">
          <cell r="I2380">
            <v>414</v>
          </cell>
        </row>
        <row r="2381">
          <cell r="I2381">
            <v>400</v>
          </cell>
        </row>
        <row r="2382">
          <cell r="I2382">
            <v>380</v>
          </cell>
        </row>
        <row r="2383">
          <cell r="I2383">
            <v>370</v>
          </cell>
        </row>
        <row r="2384">
          <cell r="I2384">
            <v>350</v>
          </cell>
        </row>
        <row r="2385">
          <cell r="I2385">
            <v>350</v>
          </cell>
        </row>
        <row r="2386">
          <cell r="I2386">
            <v>320</v>
          </cell>
        </row>
        <row r="2387">
          <cell r="I2387">
            <v>297.86</v>
          </cell>
        </row>
        <row r="2388">
          <cell r="I2388">
            <v>290</v>
          </cell>
        </row>
        <row r="2389">
          <cell r="I2389">
            <v>285</v>
          </cell>
        </row>
        <row r="2390">
          <cell r="I2390">
            <v>234</v>
          </cell>
        </row>
        <row r="2391">
          <cell r="I2391">
            <v>215.54</v>
          </cell>
        </row>
        <row r="2392">
          <cell r="I2392">
            <v>206.66666599999999</v>
          </cell>
        </row>
        <row r="2393">
          <cell r="I2393">
            <v>199.79</v>
          </cell>
        </row>
        <row r="2394">
          <cell r="I2394">
            <v>198</v>
          </cell>
        </row>
        <row r="2395">
          <cell r="I2395">
            <v>196</v>
          </cell>
        </row>
        <row r="2396">
          <cell r="I2396">
            <v>189.75</v>
          </cell>
        </row>
        <row r="2397">
          <cell r="I2397">
            <v>185</v>
          </cell>
        </row>
        <row r="2398">
          <cell r="I2398">
            <v>183.05</v>
          </cell>
        </row>
        <row r="2399">
          <cell r="I2399">
            <v>172.5</v>
          </cell>
        </row>
        <row r="2400">
          <cell r="I2400">
            <v>170.4</v>
          </cell>
        </row>
        <row r="2401">
          <cell r="I2401">
            <v>165</v>
          </cell>
        </row>
        <row r="2402">
          <cell r="I2402">
            <v>150</v>
          </cell>
        </row>
        <row r="2403">
          <cell r="I2403">
            <v>145</v>
          </cell>
        </row>
        <row r="2404">
          <cell r="I2404">
            <v>140</v>
          </cell>
        </row>
        <row r="2405">
          <cell r="I2405">
            <v>137</v>
          </cell>
        </row>
        <row r="2406">
          <cell r="I2406">
            <v>125</v>
          </cell>
        </row>
        <row r="2407">
          <cell r="I2407">
            <v>116.94</v>
          </cell>
        </row>
        <row r="2408">
          <cell r="I2408">
            <v>110</v>
          </cell>
        </row>
        <row r="2409">
          <cell r="I2409">
            <v>101.9</v>
          </cell>
        </row>
        <row r="2410">
          <cell r="I2410">
            <v>87.083332999999996</v>
          </cell>
        </row>
        <row r="2411">
          <cell r="I2411">
            <v>84.9</v>
          </cell>
        </row>
        <row r="2412">
          <cell r="I2412">
            <v>75</v>
          </cell>
        </row>
        <row r="2413">
          <cell r="I2413">
            <v>72.8</v>
          </cell>
        </row>
        <row r="2414">
          <cell r="I2414">
            <v>70</v>
          </cell>
        </row>
        <row r="2415">
          <cell r="I2415">
            <v>67.94</v>
          </cell>
        </row>
        <row r="2416">
          <cell r="I2416">
            <v>65</v>
          </cell>
        </row>
        <row r="2417">
          <cell r="I2417">
            <v>65</v>
          </cell>
        </row>
        <row r="2418">
          <cell r="I2418">
            <v>64.900000000000006</v>
          </cell>
        </row>
        <row r="2419">
          <cell r="I2419">
            <v>62</v>
          </cell>
        </row>
        <row r="2420">
          <cell r="I2420">
            <v>60</v>
          </cell>
        </row>
        <row r="2421">
          <cell r="I2421">
            <v>55.93</v>
          </cell>
        </row>
        <row r="2422">
          <cell r="I2422">
            <v>54.73</v>
          </cell>
        </row>
        <row r="2423">
          <cell r="I2423">
            <v>53.1</v>
          </cell>
        </row>
        <row r="2424">
          <cell r="I2424">
            <v>52</v>
          </cell>
        </row>
        <row r="2425">
          <cell r="I2425">
            <v>50</v>
          </cell>
        </row>
        <row r="2426">
          <cell r="I2426">
            <v>50</v>
          </cell>
        </row>
        <row r="2427">
          <cell r="I2427">
            <v>48.97</v>
          </cell>
        </row>
        <row r="2428">
          <cell r="I2428">
            <v>38</v>
          </cell>
        </row>
        <row r="2429">
          <cell r="I2429">
            <v>35</v>
          </cell>
        </row>
        <row r="2430">
          <cell r="I2430">
            <v>35</v>
          </cell>
        </row>
        <row r="2431">
          <cell r="I2431">
            <v>28.1</v>
          </cell>
        </row>
        <row r="2432">
          <cell r="I2432">
            <v>25</v>
          </cell>
        </row>
        <row r="2433">
          <cell r="I2433">
            <v>22</v>
          </cell>
        </row>
        <row r="2434">
          <cell r="I2434">
            <v>20</v>
          </cell>
        </row>
        <row r="2435">
          <cell r="I2435">
            <v>18</v>
          </cell>
        </row>
        <row r="2436">
          <cell r="I2436">
            <v>15</v>
          </cell>
        </row>
        <row r="2437">
          <cell r="I2437">
            <v>15</v>
          </cell>
        </row>
        <row r="2438">
          <cell r="I2438">
            <v>14.5</v>
          </cell>
        </row>
        <row r="2439">
          <cell r="I2439">
            <v>14</v>
          </cell>
        </row>
        <row r="2440">
          <cell r="I2440">
            <v>11.1</v>
          </cell>
        </row>
        <row r="2441">
          <cell r="I2441">
            <v>11</v>
          </cell>
        </row>
        <row r="2442">
          <cell r="I2442">
            <v>11</v>
          </cell>
        </row>
        <row r="2443">
          <cell r="I2443">
            <v>9.06</v>
          </cell>
        </row>
        <row r="2444">
          <cell r="I2444">
            <v>8.3333329999999997</v>
          </cell>
        </row>
        <row r="2445">
          <cell r="I2445">
            <v>8.25</v>
          </cell>
        </row>
        <row r="2446">
          <cell r="I2446">
            <v>7</v>
          </cell>
        </row>
        <row r="2447">
          <cell r="I2447">
            <v>7</v>
          </cell>
        </row>
        <row r="2448">
          <cell r="I2448">
            <v>4.5599999999999996</v>
          </cell>
        </row>
        <row r="2449">
          <cell r="I2449">
            <v>4.4000000000000004</v>
          </cell>
        </row>
        <row r="2450">
          <cell r="I2450">
            <v>4</v>
          </cell>
        </row>
        <row r="2451">
          <cell r="I2451">
            <v>3.75</v>
          </cell>
        </row>
        <row r="2452">
          <cell r="I2452">
            <v>2.5</v>
          </cell>
        </row>
        <row r="2453">
          <cell r="I2453">
            <v>1.6666700000000001</v>
          </cell>
        </row>
        <row r="2454">
          <cell r="I2454">
            <v>1.18</v>
          </cell>
        </row>
        <row r="2455">
          <cell r="I2455">
            <v>0.93</v>
          </cell>
        </row>
        <row r="2456">
          <cell r="I2456">
            <v>0.3</v>
          </cell>
        </row>
        <row r="2457">
          <cell r="I2457">
            <v>0</v>
          </cell>
        </row>
        <row r="2458">
          <cell r="I2458">
            <v>0</v>
          </cell>
        </row>
        <row r="2459">
          <cell r="I2459">
            <v>0</v>
          </cell>
        </row>
        <row r="2460">
          <cell r="I2460">
            <v>27.97</v>
          </cell>
        </row>
        <row r="2461">
          <cell r="I2461">
            <v>27.97</v>
          </cell>
        </row>
        <row r="2462">
          <cell r="I2462">
            <v>36000</v>
          </cell>
        </row>
        <row r="2463">
          <cell r="I2463">
            <v>63</v>
          </cell>
        </row>
        <row r="2464">
          <cell r="I2464">
            <v>63</v>
          </cell>
        </row>
        <row r="2465">
          <cell r="I2465">
            <v>63</v>
          </cell>
        </row>
        <row r="2466">
          <cell r="I2466">
            <v>63</v>
          </cell>
        </row>
        <row r="2467">
          <cell r="I2467">
            <v>63</v>
          </cell>
        </row>
        <row r="2468">
          <cell r="I2468">
            <v>439</v>
          </cell>
        </row>
        <row r="2469">
          <cell r="I2469">
            <v>1.291666</v>
          </cell>
        </row>
        <row r="2470">
          <cell r="I2470">
            <v>3.1666666000000001</v>
          </cell>
        </row>
        <row r="2471">
          <cell r="I2471">
            <v>114</v>
          </cell>
        </row>
        <row r="2472">
          <cell r="I2472">
            <v>30</v>
          </cell>
        </row>
        <row r="2473">
          <cell r="I2473">
            <v>11</v>
          </cell>
        </row>
        <row r="2474">
          <cell r="I2474">
            <v>3.3333333299999999</v>
          </cell>
        </row>
        <row r="2475">
          <cell r="I2475">
            <v>28</v>
          </cell>
        </row>
        <row r="2476">
          <cell r="I2476">
            <v>20.6</v>
          </cell>
        </row>
        <row r="2477">
          <cell r="I2477">
            <v>76</v>
          </cell>
        </row>
        <row r="2478">
          <cell r="I2478">
            <v>100</v>
          </cell>
        </row>
        <row r="2479">
          <cell r="I2479">
            <v>164</v>
          </cell>
        </row>
        <row r="2480">
          <cell r="I2480">
            <v>18</v>
          </cell>
        </row>
        <row r="2481">
          <cell r="I2481">
            <v>29</v>
          </cell>
        </row>
        <row r="2482">
          <cell r="I2482">
            <v>20</v>
          </cell>
        </row>
        <row r="2483">
          <cell r="I2483">
            <v>19</v>
          </cell>
        </row>
        <row r="2484">
          <cell r="I2484">
            <v>475</v>
          </cell>
        </row>
        <row r="2485">
          <cell r="I2485">
            <v>708</v>
          </cell>
        </row>
        <row r="2486">
          <cell r="I2486">
            <v>385</v>
          </cell>
        </row>
        <row r="2487">
          <cell r="I2487">
            <v>500</v>
          </cell>
        </row>
        <row r="2488">
          <cell r="I2488">
            <v>649</v>
          </cell>
        </row>
        <row r="2489">
          <cell r="I2489">
            <v>1000</v>
          </cell>
        </row>
        <row r="2490">
          <cell r="I2490">
            <v>1083</v>
          </cell>
        </row>
        <row r="2491">
          <cell r="I2491">
            <v>5.4166660000000002</v>
          </cell>
        </row>
        <row r="2492">
          <cell r="I2492">
            <v>18.2</v>
          </cell>
        </row>
        <row r="2493">
          <cell r="I2493">
            <v>214</v>
          </cell>
        </row>
        <row r="2494">
          <cell r="I2494">
            <v>352</v>
          </cell>
        </row>
        <row r="2495">
          <cell r="I2495">
            <v>384</v>
          </cell>
        </row>
        <row r="2496">
          <cell r="I2496">
            <v>1300</v>
          </cell>
        </row>
        <row r="2497">
          <cell r="I2497">
            <v>125</v>
          </cell>
        </row>
        <row r="2498">
          <cell r="I2498">
            <v>147.5</v>
          </cell>
        </row>
        <row r="2499">
          <cell r="I2499">
            <v>253.85</v>
          </cell>
        </row>
        <row r="2500">
          <cell r="I2500">
            <v>800</v>
          </cell>
        </row>
        <row r="2501">
          <cell r="I2501">
            <v>2000</v>
          </cell>
        </row>
        <row r="2502">
          <cell r="I2502">
            <v>1200</v>
          </cell>
        </row>
        <row r="2503">
          <cell r="I2503">
            <v>350</v>
          </cell>
        </row>
        <row r="2504">
          <cell r="I2504">
            <v>350</v>
          </cell>
        </row>
        <row r="2505">
          <cell r="I2505">
            <v>350</v>
          </cell>
        </row>
        <row r="2506">
          <cell r="I2506">
            <v>63</v>
          </cell>
        </row>
        <row r="2507">
          <cell r="I2507">
            <v>63</v>
          </cell>
        </row>
        <row r="2508">
          <cell r="I2508">
            <v>65</v>
          </cell>
        </row>
        <row r="2509">
          <cell r="I2509">
            <v>337.29</v>
          </cell>
        </row>
        <row r="2510">
          <cell r="I2510">
            <v>4063.56</v>
          </cell>
        </row>
        <row r="2511">
          <cell r="I2511">
            <v>1676.27</v>
          </cell>
        </row>
        <row r="2512">
          <cell r="I2512">
            <v>805.93</v>
          </cell>
        </row>
        <row r="2513">
          <cell r="I2513">
            <v>592.37</v>
          </cell>
        </row>
        <row r="2514">
          <cell r="I2514">
            <v>1063.56</v>
          </cell>
        </row>
        <row r="2515">
          <cell r="I2515">
            <v>21.19</v>
          </cell>
        </row>
        <row r="2516">
          <cell r="I2516">
            <v>677.97</v>
          </cell>
        </row>
        <row r="2517">
          <cell r="I2517">
            <v>1016.95</v>
          </cell>
        </row>
        <row r="2518">
          <cell r="I2518">
            <v>646.61</v>
          </cell>
        </row>
        <row r="2519">
          <cell r="I2519">
            <v>646.61</v>
          </cell>
        </row>
        <row r="2520">
          <cell r="I2520">
            <v>1270.3399999999999</v>
          </cell>
        </row>
        <row r="2521">
          <cell r="I2521">
            <v>332.2</v>
          </cell>
        </row>
        <row r="2522">
          <cell r="I2522">
            <v>183.9</v>
          </cell>
        </row>
        <row r="2523">
          <cell r="I2523">
            <v>288.98</v>
          </cell>
        </row>
        <row r="2524">
          <cell r="I2524">
            <v>105.93</v>
          </cell>
        </row>
        <row r="2525">
          <cell r="I2525">
            <v>168.64</v>
          </cell>
        </row>
        <row r="2526">
          <cell r="I2526">
            <v>355.93</v>
          </cell>
        </row>
        <row r="2527">
          <cell r="I2527">
            <v>400</v>
          </cell>
        </row>
        <row r="2528">
          <cell r="I2528">
            <v>149.15</v>
          </cell>
        </row>
        <row r="2529">
          <cell r="I2529">
            <v>80.510000000000005</v>
          </cell>
        </row>
        <row r="2530">
          <cell r="I2530">
            <v>593.22</v>
          </cell>
        </row>
        <row r="2531">
          <cell r="I2531">
            <v>360.17</v>
          </cell>
        </row>
        <row r="2532">
          <cell r="I2532">
            <v>4744.92</v>
          </cell>
        </row>
        <row r="2533">
          <cell r="I2533">
            <v>3135.59</v>
          </cell>
        </row>
        <row r="2534">
          <cell r="I2534">
            <v>503.39</v>
          </cell>
        </row>
        <row r="2535">
          <cell r="I2535">
            <v>97.46</v>
          </cell>
        </row>
        <row r="2536">
          <cell r="I2536">
            <v>507.63</v>
          </cell>
        </row>
        <row r="2537">
          <cell r="I2537">
            <v>247.46</v>
          </cell>
        </row>
        <row r="2538">
          <cell r="I2538">
            <v>504.24</v>
          </cell>
        </row>
        <row r="2539">
          <cell r="I2539">
            <v>454.24</v>
          </cell>
        </row>
        <row r="2540">
          <cell r="I2540">
            <v>355.93</v>
          </cell>
        </row>
        <row r="2541">
          <cell r="I2541">
            <v>338.14</v>
          </cell>
        </row>
        <row r="2542">
          <cell r="I2542">
            <v>487.29</v>
          </cell>
        </row>
        <row r="2543">
          <cell r="I2543">
            <v>247.46</v>
          </cell>
        </row>
        <row r="2544">
          <cell r="I2544">
            <v>402.54</v>
          </cell>
        </row>
        <row r="2545">
          <cell r="I2545">
            <v>1525.42</v>
          </cell>
        </row>
        <row r="2546">
          <cell r="I2546">
            <v>381.36</v>
          </cell>
        </row>
        <row r="2547">
          <cell r="I2547">
            <v>296.61</v>
          </cell>
        </row>
        <row r="2548">
          <cell r="I2548">
            <v>593.22</v>
          </cell>
        </row>
        <row r="2549">
          <cell r="I2549">
            <v>1295.76</v>
          </cell>
        </row>
        <row r="2550">
          <cell r="I2550">
            <v>932.2</v>
          </cell>
        </row>
        <row r="2551">
          <cell r="I2551">
            <v>116.95</v>
          </cell>
        </row>
        <row r="2552">
          <cell r="I2552">
            <v>84.75</v>
          </cell>
        </row>
        <row r="2553">
          <cell r="I2553">
            <v>506.78</v>
          </cell>
        </row>
        <row r="2554">
          <cell r="I2554">
            <v>194.92</v>
          </cell>
        </row>
        <row r="2555">
          <cell r="I2555">
            <v>186.44</v>
          </cell>
        </row>
        <row r="2556">
          <cell r="I2556">
            <v>194.92</v>
          </cell>
        </row>
        <row r="2557">
          <cell r="I2557">
            <v>300.85000000000002</v>
          </cell>
        </row>
        <row r="2558">
          <cell r="I2558">
            <v>194.92</v>
          </cell>
        </row>
        <row r="2559">
          <cell r="I2559">
            <v>254.24</v>
          </cell>
        </row>
        <row r="2560">
          <cell r="I2560">
            <v>1694.9</v>
          </cell>
        </row>
        <row r="2561">
          <cell r="I2561">
            <v>216.1</v>
          </cell>
        </row>
        <row r="2562">
          <cell r="I2562">
            <v>323.73</v>
          </cell>
        </row>
        <row r="2563">
          <cell r="I2563">
            <v>592.47</v>
          </cell>
        </row>
        <row r="2564">
          <cell r="I2564">
            <v>334.74</v>
          </cell>
        </row>
        <row r="2565">
          <cell r="I2565">
            <v>296.61</v>
          </cell>
        </row>
        <row r="2566">
          <cell r="I2566">
            <v>253.94</v>
          </cell>
        </row>
        <row r="2567">
          <cell r="I2567">
            <v>309.32</v>
          </cell>
        </row>
        <row r="2568">
          <cell r="I2568">
            <v>334.75</v>
          </cell>
        </row>
        <row r="2569">
          <cell r="I2569">
            <v>292.37</v>
          </cell>
        </row>
        <row r="2570">
          <cell r="I2570">
            <v>648.30999999999995</v>
          </cell>
        </row>
        <row r="2571">
          <cell r="I2571">
            <v>466.1</v>
          </cell>
        </row>
        <row r="2572">
          <cell r="I2572">
            <v>593.22</v>
          </cell>
        </row>
        <row r="2573">
          <cell r="I2573">
            <v>1185.1300000000001</v>
          </cell>
        </row>
        <row r="2574">
          <cell r="I2574">
            <v>1948.31</v>
          </cell>
        </row>
        <row r="2575">
          <cell r="I2575">
            <v>250</v>
          </cell>
        </row>
        <row r="2576">
          <cell r="I2576">
            <v>84.75</v>
          </cell>
        </row>
        <row r="2577">
          <cell r="I2577">
            <v>317.8</v>
          </cell>
        </row>
        <row r="2578">
          <cell r="I2578">
            <v>1524.58</v>
          </cell>
        </row>
        <row r="2579">
          <cell r="I2579">
            <v>13550.85</v>
          </cell>
        </row>
        <row r="2580">
          <cell r="I2580">
            <v>1271.19</v>
          </cell>
        </row>
        <row r="2581">
          <cell r="I2581">
            <v>1101.69</v>
          </cell>
        </row>
        <row r="2582">
          <cell r="I2582">
            <v>677.12</v>
          </cell>
        </row>
        <row r="2583">
          <cell r="I2583">
            <v>125</v>
          </cell>
        </row>
        <row r="2584">
          <cell r="I2584">
            <v>96.333299999999994</v>
          </cell>
        </row>
        <row r="2585">
          <cell r="I2585">
            <v>791</v>
          </cell>
        </row>
        <row r="2586">
          <cell r="I2586">
            <v>63</v>
          </cell>
        </row>
        <row r="2587">
          <cell r="I2587">
            <v>63</v>
          </cell>
        </row>
        <row r="2588">
          <cell r="I2588">
            <v>63</v>
          </cell>
        </row>
        <row r="2589">
          <cell r="I2589">
            <v>96.333330000000004</v>
          </cell>
        </row>
        <row r="2590">
          <cell r="I2590">
            <v>63</v>
          </cell>
        </row>
        <row r="2591">
          <cell r="I2591">
            <v>63</v>
          </cell>
        </row>
        <row r="2592">
          <cell r="I2592">
            <v>63</v>
          </cell>
        </row>
        <row r="2593">
          <cell r="I2593">
            <v>63</v>
          </cell>
        </row>
        <row r="2594">
          <cell r="I2594">
            <v>700</v>
          </cell>
        </row>
        <row r="2595">
          <cell r="I2595">
            <v>500</v>
          </cell>
        </row>
        <row r="2596">
          <cell r="I2596">
            <v>2000</v>
          </cell>
        </row>
        <row r="2597">
          <cell r="I2597">
            <v>2000</v>
          </cell>
        </row>
        <row r="2598">
          <cell r="I2598">
            <v>415.5</v>
          </cell>
        </row>
        <row r="2599">
          <cell r="I2599">
            <v>3995</v>
          </cell>
        </row>
        <row r="2600">
          <cell r="I2600">
            <v>18</v>
          </cell>
        </row>
        <row r="2601">
          <cell r="I2601">
            <v>1.6666666000000001</v>
          </cell>
        </row>
        <row r="2602">
          <cell r="I2602">
            <v>2.4166666000000001</v>
          </cell>
        </row>
        <row r="2603">
          <cell r="I2603">
            <v>7.5583333000000001</v>
          </cell>
        </row>
        <row r="2604">
          <cell r="I2604">
            <v>24</v>
          </cell>
        </row>
        <row r="2605">
          <cell r="I2605">
            <v>43</v>
          </cell>
        </row>
        <row r="2606">
          <cell r="I2606">
            <v>69</v>
          </cell>
        </row>
        <row r="2607">
          <cell r="I2607">
            <v>40</v>
          </cell>
        </row>
        <row r="2608">
          <cell r="I2608">
            <v>450</v>
          </cell>
        </row>
        <row r="2609">
          <cell r="I2609">
            <v>450</v>
          </cell>
        </row>
        <row r="2610">
          <cell r="I2610">
            <v>450</v>
          </cell>
        </row>
        <row r="2611">
          <cell r="I2611">
            <v>450</v>
          </cell>
        </row>
        <row r="2612">
          <cell r="I2612">
            <v>10</v>
          </cell>
        </row>
        <row r="2613">
          <cell r="I2613">
            <v>63</v>
          </cell>
        </row>
        <row r="2614">
          <cell r="I2614">
            <v>125</v>
          </cell>
        </row>
        <row r="2615">
          <cell r="I2615">
            <v>725</v>
          </cell>
        </row>
        <row r="2616">
          <cell r="I2616">
            <v>12500</v>
          </cell>
        </row>
        <row r="2617">
          <cell r="I2617">
            <v>63</v>
          </cell>
        </row>
        <row r="2618">
          <cell r="I2618">
            <v>63</v>
          </cell>
        </row>
        <row r="2619">
          <cell r="I2619">
            <v>96.33</v>
          </cell>
        </row>
        <row r="2620">
          <cell r="I2620">
            <v>63</v>
          </cell>
        </row>
        <row r="2621">
          <cell r="I2621">
            <v>63</v>
          </cell>
        </row>
        <row r="2622">
          <cell r="I2622">
            <v>96.333330000000004</v>
          </cell>
        </row>
        <row r="2623">
          <cell r="I2623">
            <v>1991.39</v>
          </cell>
        </row>
        <row r="2624">
          <cell r="I2624">
            <v>1972.43</v>
          </cell>
        </row>
        <row r="2625">
          <cell r="I2625">
            <v>2048.29</v>
          </cell>
        </row>
        <row r="2626">
          <cell r="I2626">
            <v>2389.67</v>
          </cell>
        </row>
        <row r="2627">
          <cell r="I2627">
            <v>49950</v>
          </cell>
        </row>
        <row r="2628">
          <cell r="I2628">
            <v>55</v>
          </cell>
        </row>
        <row r="2629">
          <cell r="I2629">
            <v>159</v>
          </cell>
        </row>
        <row r="2630">
          <cell r="I2630">
            <v>195</v>
          </cell>
        </row>
        <row r="2631">
          <cell r="I2631">
            <v>544</v>
          </cell>
        </row>
        <row r="2632">
          <cell r="I2632">
            <v>55</v>
          </cell>
        </row>
        <row r="2633">
          <cell r="I2633">
            <v>125</v>
          </cell>
        </row>
        <row r="2634">
          <cell r="I2634">
            <v>865</v>
          </cell>
        </row>
        <row r="2635">
          <cell r="I2635">
            <v>159</v>
          </cell>
        </row>
        <row r="2636">
          <cell r="I2636">
            <v>195</v>
          </cell>
        </row>
        <row r="2637">
          <cell r="I2637">
            <v>750</v>
          </cell>
        </row>
        <row r="2638">
          <cell r="I2638">
            <v>344</v>
          </cell>
        </row>
        <row r="2639">
          <cell r="I2639">
            <v>120</v>
          </cell>
        </row>
        <row r="2640">
          <cell r="I2640">
            <v>544</v>
          </cell>
        </row>
        <row r="2641">
          <cell r="I2641">
            <v>74</v>
          </cell>
        </row>
        <row r="2642">
          <cell r="I2642">
            <v>112.5</v>
          </cell>
        </row>
        <row r="2643">
          <cell r="I2643">
            <v>75.97</v>
          </cell>
        </row>
        <row r="2644">
          <cell r="I2644">
            <v>110</v>
          </cell>
        </row>
        <row r="2645">
          <cell r="I2645">
            <v>84.9</v>
          </cell>
        </row>
        <row r="2646">
          <cell r="I2646">
            <v>84.9</v>
          </cell>
        </row>
        <row r="2647">
          <cell r="I2647">
            <v>120</v>
          </cell>
        </row>
        <row r="2648">
          <cell r="I2648">
            <v>55</v>
          </cell>
        </row>
        <row r="2649">
          <cell r="I2649">
            <v>98.64</v>
          </cell>
        </row>
        <row r="2650">
          <cell r="I2650">
            <v>360</v>
          </cell>
        </row>
        <row r="2651">
          <cell r="I2651">
            <v>55</v>
          </cell>
        </row>
        <row r="2652">
          <cell r="I2652">
            <v>112.5</v>
          </cell>
        </row>
        <row r="2653">
          <cell r="I2653">
            <v>55</v>
          </cell>
        </row>
        <row r="2654">
          <cell r="I2654">
            <v>55</v>
          </cell>
        </row>
        <row r="2655">
          <cell r="I2655">
            <v>55</v>
          </cell>
        </row>
        <row r="2656">
          <cell r="I2656">
            <v>55</v>
          </cell>
        </row>
        <row r="2657">
          <cell r="I2657">
            <v>112.5</v>
          </cell>
        </row>
        <row r="2658">
          <cell r="I2658">
            <v>42.49</v>
          </cell>
        </row>
        <row r="2659">
          <cell r="I2659">
            <v>30.56</v>
          </cell>
        </row>
        <row r="2660">
          <cell r="I2660">
            <v>97.17</v>
          </cell>
        </row>
        <row r="2661">
          <cell r="I2661">
            <v>470</v>
          </cell>
        </row>
        <row r="2662">
          <cell r="I2662">
            <v>156.66666599999999</v>
          </cell>
        </row>
        <row r="2663">
          <cell r="I2663">
            <v>8.85</v>
          </cell>
        </row>
        <row r="2664">
          <cell r="I2664">
            <v>17.66</v>
          </cell>
        </row>
        <row r="2665">
          <cell r="I2665">
            <v>20.65</v>
          </cell>
        </row>
        <row r="2666">
          <cell r="I2666">
            <v>30.92</v>
          </cell>
        </row>
        <row r="2667">
          <cell r="I2667">
            <v>21.35</v>
          </cell>
        </row>
        <row r="2668">
          <cell r="I2668">
            <v>125</v>
          </cell>
        </row>
        <row r="2669">
          <cell r="I2669">
            <v>60</v>
          </cell>
        </row>
        <row r="2670">
          <cell r="I2670">
            <v>160</v>
          </cell>
        </row>
        <row r="2671">
          <cell r="I2671">
            <v>62.64</v>
          </cell>
        </row>
        <row r="2672">
          <cell r="I2672">
            <v>89.9</v>
          </cell>
        </row>
        <row r="2673">
          <cell r="I2673">
            <v>17</v>
          </cell>
        </row>
        <row r="2674">
          <cell r="I2674">
            <v>17</v>
          </cell>
        </row>
        <row r="2675">
          <cell r="I2675">
            <v>49</v>
          </cell>
        </row>
        <row r="2676">
          <cell r="I2676">
            <v>62</v>
          </cell>
        </row>
        <row r="2677">
          <cell r="I2677">
            <v>205.83333300000001</v>
          </cell>
        </row>
        <row r="2678">
          <cell r="I2678">
            <v>179</v>
          </cell>
        </row>
        <row r="2679">
          <cell r="I2679">
            <v>74</v>
          </cell>
        </row>
        <row r="2680">
          <cell r="I2680">
            <v>41</v>
          </cell>
        </row>
        <row r="2681">
          <cell r="I2681">
            <v>223</v>
          </cell>
        </row>
        <row r="2682">
          <cell r="I2682">
            <v>323</v>
          </cell>
        </row>
        <row r="2683">
          <cell r="I2683">
            <v>60</v>
          </cell>
        </row>
        <row r="2684">
          <cell r="I2684">
            <v>227.56</v>
          </cell>
        </row>
        <row r="2685">
          <cell r="I2685">
            <v>74</v>
          </cell>
        </row>
        <row r="2686">
          <cell r="I2686">
            <v>323</v>
          </cell>
        </row>
        <row r="2687">
          <cell r="I2687">
            <v>96</v>
          </cell>
        </row>
        <row r="2688">
          <cell r="I2688">
            <v>613</v>
          </cell>
        </row>
        <row r="2689">
          <cell r="I2689">
            <v>225</v>
          </cell>
        </row>
        <row r="2690">
          <cell r="I2690">
            <v>2.4700000000000002</v>
          </cell>
        </row>
        <row r="2691">
          <cell r="I2691">
            <v>1.968</v>
          </cell>
        </row>
        <row r="2692">
          <cell r="I2692">
            <v>3.07</v>
          </cell>
        </row>
        <row r="2693">
          <cell r="I2693">
            <v>16.55</v>
          </cell>
        </row>
        <row r="2694">
          <cell r="I2694">
            <v>30.84</v>
          </cell>
        </row>
        <row r="2695">
          <cell r="I2695">
            <v>55</v>
          </cell>
        </row>
        <row r="2696">
          <cell r="I2696">
            <v>55</v>
          </cell>
        </row>
        <row r="2697">
          <cell r="I2697">
            <v>4474.57</v>
          </cell>
        </row>
        <row r="2698">
          <cell r="I2698">
            <v>55</v>
          </cell>
        </row>
        <row r="2699">
          <cell r="I2699">
            <v>125</v>
          </cell>
        </row>
        <row r="2700">
          <cell r="I2700">
            <v>55</v>
          </cell>
        </row>
        <row r="2701">
          <cell r="I2701">
            <v>55</v>
          </cell>
        </row>
        <row r="2702">
          <cell r="I2702">
            <v>3</v>
          </cell>
        </row>
        <row r="2703">
          <cell r="I2703">
            <v>55</v>
          </cell>
        </row>
        <row r="2704">
          <cell r="I2704">
            <v>235.53</v>
          </cell>
        </row>
        <row r="2705">
          <cell r="I2705">
            <v>55</v>
          </cell>
        </row>
        <row r="2706">
          <cell r="I2706">
            <v>22000</v>
          </cell>
        </row>
        <row r="2707">
          <cell r="I2707">
            <v>570.70000000000005</v>
          </cell>
        </row>
        <row r="2708">
          <cell r="I2708">
            <v>8295.91</v>
          </cell>
        </row>
        <row r="2709">
          <cell r="I2709">
            <v>283.2</v>
          </cell>
        </row>
        <row r="2710">
          <cell r="I2710">
            <v>19661.97</v>
          </cell>
        </row>
        <row r="2711">
          <cell r="I2711">
            <v>1635.61</v>
          </cell>
        </row>
        <row r="2712">
          <cell r="I2712">
            <v>156.46</v>
          </cell>
        </row>
        <row r="2713">
          <cell r="I2713">
            <v>266.26</v>
          </cell>
        </row>
        <row r="2714">
          <cell r="I2714">
            <v>4751.1000000000004</v>
          </cell>
        </row>
        <row r="2715">
          <cell r="I2715">
            <v>334.8</v>
          </cell>
        </row>
        <row r="2716">
          <cell r="I2716">
            <v>1745.36</v>
          </cell>
        </row>
        <row r="2717">
          <cell r="I2717">
            <v>23.51</v>
          </cell>
        </row>
        <row r="2718">
          <cell r="I2718">
            <v>65</v>
          </cell>
        </row>
        <row r="2719">
          <cell r="I2719">
            <v>82617.429999999993</v>
          </cell>
        </row>
        <row r="2720">
          <cell r="I2720">
            <v>125</v>
          </cell>
        </row>
        <row r="2721">
          <cell r="I2721">
            <v>1199</v>
          </cell>
        </row>
        <row r="2722">
          <cell r="I2722">
            <v>70</v>
          </cell>
        </row>
        <row r="2723">
          <cell r="I2723">
            <v>1675</v>
          </cell>
        </row>
        <row r="2724">
          <cell r="I2724">
            <v>96</v>
          </cell>
        </row>
        <row r="2725">
          <cell r="I2725">
            <v>255</v>
          </cell>
        </row>
        <row r="2726">
          <cell r="I2726">
            <v>364</v>
          </cell>
        </row>
        <row r="2727">
          <cell r="I2727">
            <v>134</v>
          </cell>
        </row>
        <row r="2728">
          <cell r="I2728">
            <v>15</v>
          </cell>
        </row>
        <row r="2729">
          <cell r="I2729">
            <v>41</v>
          </cell>
        </row>
        <row r="2730">
          <cell r="I2730">
            <v>55</v>
          </cell>
        </row>
        <row r="2731">
          <cell r="I2731">
            <v>55</v>
          </cell>
        </row>
        <row r="2732">
          <cell r="I2732">
            <v>55</v>
          </cell>
        </row>
        <row r="2733">
          <cell r="I2733">
            <v>14205.6</v>
          </cell>
        </row>
        <row r="2734">
          <cell r="I2734">
            <v>4631.7</v>
          </cell>
        </row>
        <row r="2735">
          <cell r="I2735">
            <v>10994.53</v>
          </cell>
        </row>
        <row r="2736">
          <cell r="I2736">
            <v>3358.05</v>
          </cell>
        </row>
        <row r="2737">
          <cell r="I2737">
            <v>493.75</v>
          </cell>
        </row>
        <row r="2738">
          <cell r="I2738">
            <v>264.16000000000003</v>
          </cell>
        </row>
        <row r="2739">
          <cell r="I2739">
            <v>384.1</v>
          </cell>
        </row>
        <row r="2740">
          <cell r="I2740">
            <v>415.35</v>
          </cell>
        </row>
        <row r="2741">
          <cell r="I2741">
            <v>55</v>
          </cell>
        </row>
        <row r="2742">
          <cell r="I2742">
            <v>55</v>
          </cell>
        </row>
        <row r="2743">
          <cell r="I2743">
            <v>55</v>
          </cell>
        </row>
        <row r="2744">
          <cell r="I2744">
            <v>1144.07</v>
          </cell>
        </row>
        <row r="2745">
          <cell r="I2745">
            <v>5084.75</v>
          </cell>
        </row>
        <row r="2746">
          <cell r="I2746">
            <v>932.2</v>
          </cell>
        </row>
        <row r="2747">
          <cell r="I2747">
            <v>950</v>
          </cell>
        </row>
        <row r="2748">
          <cell r="I2748">
            <v>800</v>
          </cell>
        </row>
        <row r="2749">
          <cell r="I2749">
            <v>1300</v>
          </cell>
        </row>
        <row r="2750">
          <cell r="I2750">
            <v>500</v>
          </cell>
        </row>
        <row r="2751">
          <cell r="I2751">
            <v>2000</v>
          </cell>
        </row>
        <row r="2752">
          <cell r="I2752">
            <v>500</v>
          </cell>
        </row>
        <row r="2753">
          <cell r="I2753">
            <v>645</v>
          </cell>
        </row>
        <row r="2754">
          <cell r="I2754">
            <v>800</v>
          </cell>
        </row>
        <row r="2755">
          <cell r="I2755">
            <v>975</v>
          </cell>
        </row>
        <row r="2756">
          <cell r="I2756">
            <v>950</v>
          </cell>
        </row>
        <row r="2757">
          <cell r="I2757">
            <v>125</v>
          </cell>
        </row>
        <row r="2758">
          <cell r="I2758">
            <v>2800</v>
          </cell>
        </row>
        <row r="2759">
          <cell r="I2759">
            <v>250</v>
          </cell>
        </row>
        <row r="2760">
          <cell r="I2760">
            <v>950</v>
          </cell>
        </row>
        <row r="2761">
          <cell r="I2761">
            <v>600</v>
          </cell>
        </row>
        <row r="2762">
          <cell r="I2762">
            <v>7800</v>
          </cell>
        </row>
        <row r="2763">
          <cell r="I2763">
            <v>6000</v>
          </cell>
        </row>
        <row r="2764">
          <cell r="I2764">
            <v>1375</v>
          </cell>
        </row>
        <row r="2765">
          <cell r="I2765">
            <v>55</v>
          </cell>
        </row>
        <row r="2766">
          <cell r="I2766">
            <v>55</v>
          </cell>
        </row>
        <row r="2767">
          <cell r="I2767">
            <v>125</v>
          </cell>
        </row>
        <row r="2768">
          <cell r="I2768">
            <v>865</v>
          </cell>
        </row>
        <row r="2769">
          <cell r="I2769">
            <v>265</v>
          </cell>
        </row>
        <row r="2770">
          <cell r="I2770">
            <v>55</v>
          </cell>
        </row>
        <row r="2771">
          <cell r="I2771">
            <v>125</v>
          </cell>
        </row>
        <row r="2772">
          <cell r="I2772">
            <v>55</v>
          </cell>
        </row>
        <row r="2773">
          <cell r="I2773">
            <v>55</v>
          </cell>
        </row>
        <row r="2774">
          <cell r="I2774">
            <v>55</v>
          </cell>
        </row>
        <row r="2775">
          <cell r="I2775">
            <v>125</v>
          </cell>
        </row>
        <row r="2776">
          <cell r="I2776">
            <v>55</v>
          </cell>
        </row>
        <row r="2777">
          <cell r="I2777">
            <v>850</v>
          </cell>
        </row>
        <row r="2778">
          <cell r="I2778">
            <v>101.69</v>
          </cell>
        </row>
        <row r="2779">
          <cell r="I2779">
            <v>932.2</v>
          </cell>
        </row>
        <row r="2780">
          <cell r="I2780">
            <v>55</v>
          </cell>
        </row>
        <row r="2781">
          <cell r="I2781">
            <v>55</v>
          </cell>
        </row>
        <row r="2782">
          <cell r="I2782">
            <v>55</v>
          </cell>
        </row>
        <row r="2783">
          <cell r="I2783">
            <v>55</v>
          </cell>
        </row>
        <row r="2784">
          <cell r="I2784">
            <v>29</v>
          </cell>
        </row>
        <row r="2785">
          <cell r="I2785">
            <v>55</v>
          </cell>
        </row>
        <row r="2786">
          <cell r="I2786">
            <v>93</v>
          </cell>
        </row>
        <row r="2787">
          <cell r="I2787">
            <v>85</v>
          </cell>
        </row>
        <row r="2788">
          <cell r="I2788">
            <v>85</v>
          </cell>
        </row>
        <row r="2789">
          <cell r="I2789">
            <v>5</v>
          </cell>
        </row>
        <row r="2790">
          <cell r="I2790">
            <v>5</v>
          </cell>
        </row>
        <row r="2791">
          <cell r="I2791">
            <v>45</v>
          </cell>
        </row>
        <row r="2792">
          <cell r="I2792">
            <v>8</v>
          </cell>
        </row>
        <row r="2793">
          <cell r="I2793">
            <v>8</v>
          </cell>
        </row>
        <row r="2794">
          <cell r="I2794">
            <v>8</v>
          </cell>
        </row>
        <row r="2795">
          <cell r="I2795">
            <v>25</v>
          </cell>
        </row>
        <row r="2796">
          <cell r="I2796">
            <v>25</v>
          </cell>
        </row>
        <row r="2797">
          <cell r="I2797">
            <v>25</v>
          </cell>
        </row>
        <row r="2798">
          <cell r="I2798">
            <v>20</v>
          </cell>
        </row>
        <row r="2799">
          <cell r="I2799">
            <v>20</v>
          </cell>
        </row>
        <row r="2800">
          <cell r="I2800">
            <v>20</v>
          </cell>
        </row>
        <row r="2801">
          <cell r="I2801">
            <v>20</v>
          </cell>
        </row>
        <row r="2802">
          <cell r="I2802">
            <v>20</v>
          </cell>
        </row>
        <row r="2803">
          <cell r="I2803">
            <v>20</v>
          </cell>
        </row>
        <row r="2804">
          <cell r="I2804">
            <v>20</v>
          </cell>
        </row>
        <row r="2805">
          <cell r="I2805">
            <v>20</v>
          </cell>
        </row>
        <row r="2806">
          <cell r="I2806">
            <v>650</v>
          </cell>
        </row>
        <row r="2807">
          <cell r="I2807">
            <v>250</v>
          </cell>
        </row>
        <row r="2808">
          <cell r="I2808">
            <v>250</v>
          </cell>
        </row>
        <row r="2809">
          <cell r="I2809">
            <v>70</v>
          </cell>
        </row>
        <row r="2810">
          <cell r="I2810">
            <v>48</v>
          </cell>
        </row>
        <row r="2811">
          <cell r="I2811">
            <v>423</v>
          </cell>
        </row>
        <row r="2812">
          <cell r="I2812">
            <v>350</v>
          </cell>
        </row>
        <row r="2813">
          <cell r="I2813">
            <v>350</v>
          </cell>
        </row>
        <row r="2814">
          <cell r="I2814">
            <v>350</v>
          </cell>
        </row>
        <row r="2815">
          <cell r="I2815">
            <v>334</v>
          </cell>
        </row>
        <row r="2816">
          <cell r="I2816">
            <v>260</v>
          </cell>
        </row>
        <row r="2817">
          <cell r="I2817">
            <v>334</v>
          </cell>
        </row>
        <row r="2818">
          <cell r="I2818">
            <v>10</v>
          </cell>
        </row>
        <row r="2819">
          <cell r="I2819">
            <v>10</v>
          </cell>
        </row>
        <row r="2820">
          <cell r="I2820">
            <v>10</v>
          </cell>
        </row>
        <row r="2821">
          <cell r="I2821">
            <v>10</v>
          </cell>
        </row>
        <row r="2822">
          <cell r="I2822">
            <v>10</v>
          </cell>
        </row>
        <row r="2823">
          <cell r="I2823">
            <v>10</v>
          </cell>
        </row>
        <row r="2824">
          <cell r="I2824">
            <v>10</v>
          </cell>
        </row>
        <row r="2825">
          <cell r="I2825">
            <v>10</v>
          </cell>
        </row>
        <row r="2826">
          <cell r="I2826">
            <v>13</v>
          </cell>
        </row>
        <row r="2827">
          <cell r="I2827">
            <v>13</v>
          </cell>
        </row>
        <row r="2828">
          <cell r="I2828">
            <v>13</v>
          </cell>
        </row>
        <row r="2829">
          <cell r="I2829">
            <v>13</v>
          </cell>
        </row>
        <row r="2830">
          <cell r="I2830">
            <v>35</v>
          </cell>
        </row>
        <row r="2831">
          <cell r="I2831">
            <v>25</v>
          </cell>
        </row>
        <row r="2832">
          <cell r="I2832">
            <v>25</v>
          </cell>
        </row>
        <row r="2833">
          <cell r="I2833">
            <v>25</v>
          </cell>
        </row>
        <row r="2834">
          <cell r="I2834">
            <v>25</v>
          </cell>
        </row>
        <row r="2835">
          <cell r="I2835">
            <v>25</v>
          </cell>
        </row>
        <row r="2836">
          <cell r="I2836">
            <v>16</v>
          </cell>
        </row>
        <row r="2837">
          <cell r="I2837">
            <v>80</v>
          </cell>
        </row>
        <row r="2838">
          <cell r="I2838">
            <v>15</v>
          </cell>
        </row>
        <row r="2839">
          <cell r="I2839">
            <v>990</v>
          </cell>
        </row>
        <row r="2840">
          <cell r="I2840">
            <v>122</v>
          </cell>
        </row>
        <row r="2841">
          <cell r="I2841">
            <v>160</v>
          </cell>
        </row>
        <row r="2842">
          <cell r="I2842">
            <v>3800</v>
          </cell>
        </row>
        <row r="2843">
          <cell r="I2843">
            <v>190</v>
          </cell>
        </row>
        <row r="2844">
          <cell r="I2844">
            <v>70</v>
          </cell>
        </row>
        <row r="2845">
          <cell r="I2845">
            <v>60</v>
          </cell>
        </row>
        <row r="2846">
          <cell r="I2846">
            <v>45</v>
          </cell>
        </row>
        <row r="2847">
          <cell r="I2847">
            <v>760</v>
          </cell>
        </row>
        <row r="2848">
          <cell r="I2848">
            <v>560</v>
          </cell>
        </row>
        <row r="2849">
          <cell r="I2849">
            <v>490</v>
          </cell>
        </row>
        <row r="2850">
          <cell r="I2850">
            <v>375</v>
          </cell>
        </row>
        <row r="2851">
          <cell r="I2851">
            <v>2900</v>
          </cell>
        </row>
        <row r="2852">
          <cell r="I2852">
            <v>2900</v>
          </cell>
        </row>
        <row r="2853">
          <cell r="I2853">
            <v>10</v>
          </cell>
        </row>
        <row r="2854">
          <cell r="I2854">
            <v>145</v>
          </cell>
        </row>
        <row r="2855">
          <cell r="I2855">
            <v>4800.8500000000004</v>
          </cell>
        </row>
        <row r="2856">
          <cell r="I2856">
            <v>325</v>
          </cell>
        </row>
        <row r="2857">
          <cell r="I2857">
            <v>45</v>
          </cell>
        </row>
        <row r="2858">
          <cell r="I2858">
            <v>145</v>
          </cell>
        </row>
        <row r="2859">
          <cell r="I2859">
            <v>85</v>
          </cell>
        </row>
        <row r="2860">
          <cell r="I2860">
            <v>15</v>
          </cell>
        </row>
        <row r="2861">
          <cell r="I2861">
            <v>55</v>
          </cell>
        </row>
        <row r="2862">
          <cell r="I2862">
            <v>55</v>
          </cell>
        </row>
        <row r="2863">
          <cell r="I2863">
            <v>164</v>
          </cell>
        </row>
        <row r="2864">
          <cell r="I2864">
            <v>55</v>
          </cell>
        </row>
        <row r="2865">
          <cell r="I2865">
            <v>125</v>
          </cell>
        </row>
        <row r="2866">
          <cell r="I2866">
            <v>7125</v>
          </cell>
        </row>
        <row r="2867">
          <cell r="I2867">
            <v>55</v>
          </cell>
        </row>
        <row r="2868">
          <cell r="I2868">
            <v>55</v>
          </cell>
        </row>
        <row r="2869">
          <cell r="I2869">
            <v>970.25</v>
          </cell>
        </row>
        <row r="2870">
          <cell r="I2870">
            <v>628.74</v>
          </cell>
        </row>
        <row r="2871">
          <cell r="I2871">
            <v>235.92</v>
          </cell>
        </row>
        <row r="2872">
          <cell r="I2872">
            <v>111.09</v>
          </cell>
        </row>
        <row r="2873">
          <cell r="I2873">
            <v>253.92</v>
          </cell>
        </row>
        <row r="2874">
          <cell r="I2874">
            <v>524.4</v>
          </cell>
        </row>
        <row r="2875">
          <cell r="I2875">
            <v>109.93</v>
          </cell>
        </row>
        <row r="2876">
          <cell r="I2876">
            <v>172.5</v>
          </cell>
        </row>
        <row r="2877">
          <cell r="I2877">
            <v>6900</v>
          </cell>
        </row>
        <row r="2878">
          <cell r="I2878">
            <v>135</v>
          </cell>
        </row>
        <row r="2879">
          <cell r="I2879">
            <v>55</v>
          </cell>
        </row>
        <row r="2880">
          <cell r="I2880">
            <v>55</v>
          </cell>
        </row>
        <row r="2881">
          <cell r="I2881">
            <v>678.3</v>
          </cell>
        </row>
        <row r="2882">
          <cell r="I2882">
            <v>125</v>
          </cell>
        </row>
        <row r="2883">
          <cell r="I2883">
            <v>55</v>
          </cell>
        </row>
        <row r="2884">
          <cell r="I2884">
            <v>22000</v>
          </cell>
        </row>
        <row r="2885">
          <cell r="I2885">
            <v>5900</v>
          </cell>
        </row>
        <row r="2886">
          <cell r="I2886">
            <v>2950</v>
          </cell>
        </row>
        <row r="2887">
          <cell r="I2887">
            <v>55</v>
          </cell>
        </row>
        <row r="2888">
          <cell r="I2888">
            <v>55</v>
          </cell>
        </row>
        <row r="2889">
          <cell r="I2889">
            <v>55</v>
          </cell>
        </row>
        <row r="2890">
          <cell r="I2890">
            <v>165.2</v>
          </cell>
        </row>
        <row r="2891">
          <cell r="I2891">
            <v>0</v>
          </cell>
        </row>
        <row r="2892">
          <cell r="I2892">
            <v>11.1</v>
          </cell>
        </row>
        <row r="2893">
          <cell r="I2893">
            <v>189.75</v>
          </cell>
        </row>
        <row r="2894">
          <cell r="I2894">
            <v>1.8</v>
          </cell>
        </row>
        <row r="2895">
          <cell r="I2895">
            <v>61.02</v>
          </cell>
        </row>
        <row r="2896">
          <cell r="I2896">
            <v>1.2</v>
          </cell>
        </row>
        <row r="2897">
          <cell r="I2897">
            <v>250</v>
          </cell>
        </row>
        <row r="2898">
          <cell r="I2898">
            <v>57</v>
          </cell>
        </row>
        <row r="2899">
          <cell r="I2899">
            <v>159</v>
          </cell>
        </row>
        <row r="2900">
          <cell r="I2900">
            <v>17</v>
          </cell>
        </row>
        <row r="2901">
          <cell r="I2901">
            <v>62</v>
          </cell>
        </row>
        <row r="2902">
          <cell r="I2902">
            <v>89.9</v>
          </cell>
        </row>
        <row r="2903">
          <cell r="I2903">
            <v>21.35</v>
          </cell>
        </row>
        <row r="2904">
          <cell r="I2904">
            <v>20.65</v>
          </cell>
        </row>
        <row r="2905">
          <cell r="I2905">
            <v>74</v>
          </cell>
        </row>
        <row r="2906">
          <cell r="I2906">
            <v>74</v>
          </cell>
        </row>
        <row r="2907">
          <cell r="I2907">
            <v>32</v>
          </cell>
        </row>
        <row r="2908">
          <cell r="I2908">
            <v>895</v>
          </cell>
        </row>
        <row r="2909">
          <cell r="I2909">
            <v>227.56</v>
          </cell>
        </row>
        <row r="2910">
          <cell r="I2910">
            <v>265.5</v>
          </cell>
        </row>
        <row r="2911">
          <cell r="I2911">
            <v>20.6</v>
          </cell>
        </row>
        <row r="2912">
          <cell r="I2912">
            <v>18.2</v>
          </cell>
        </row>
        <row r="2913">
          <cell r="I2913">
            <v>100</v>
          </cell>
        </row>
        <row r="2914">
          <cell r="I2914">
            <v>164</v>
          </cell>
        </row>
        <row r="2915">
          <cell r="I2915">
            <v>400</v>
          </cell>
        </row>
        <row r="2916">
          <cell r="I2916">
            <v>43</v>
          </cell>
        </row>
        <row r="2917">
          <cell r="I2917">
            <v>1.291666</v>
          </cell>
        </row>
        <row r="2918">
          <cell r="I2918">
            <v>424.8</v>
          </cell>
        </row>
        <row r="2919">
          <cell r="I2919">
            <v>135</v>
          </cell>
        </row>
        <row r="2920">
          <cell r="I2920">
            <v>3.07</v>
          </cell>
        </row>
        <row r="2921">
          <cell r="I2921">
            <v>19</v>
          </cell>
        </row>
        <row r="2922">
          <cell r="I2922">
            <v>114</v>
          </cell>
        </row>
        <row r="2923">
          <cell r="I2923">
            <v>1054</v>
          </cell>
        </row>
        <row r="2924">
          <cell r="I2924">
            <v>11</v>
          </cell>
        </row>
        <row r="2925">
          <cell r="I2925">
            <v>13.861666</v>
          </cell>
        </row>
        <row r="2926">
          <cell r="I2926">
            <v>15.645</v>
          </cell>
        </row>
        <row r="2927">
          <cell r="I2927">
            <v>220</v>
          </cell>
        </row>
        <row r="2928">
          <cell r="I2928">
            <v>20</v>
          </cell>
        </row>
        <row r="2929">
          <cell r="I2929">
            <v>10</v>
          </cell>
        </row>
        <row r="2930">
          <cell r="I2930">
            <v>25</v>
          </cell>
        </row>
        <row r="2931">
          <cell r="I2931">
            <v>25</v>
          </cell>
        </row>
        <row r="2932">
          <cell r="I2932">
            <v>165</v>
          </cell>
        </row>
        <row r="2933">
          <cell r="I2933">
            <v>200</v>
          </cell>
        </row>
        <row r="2934">
          <cell r="I2934">
            <v>25</v>
          </cell>
        </row>
        <row r="2935">
          <cell r="I2935">
            <v>25</v>
          </cell>
        </row>
        <row r="2936">
          <cell r="I2936">
            <v>25</v>
          </cell>
        </row>
        <row r="2937">
          <cell r="I2937">
            <v>3650</v>
          </cell>
        </row>
        <row r="2938">
          <cell r="I2938">
            <v>125</v>
          </cell>
        </row>
        <row r="2939">
          <cell r="I2939">
            <v>194.7</v>
          </cell>
        </row>
        <row r="2940">
          <cell r="I2940">
            <v>30</v>
          </cell>
        </row>
        <row r="2941">
          <cell r="I2941">
            <v>763.16</v>
          </cell>
        </row>
        <row r="2942">
          <cell r="I2942">
            <v>65</v>
          </cell>
        </row>
        <row r="2943">
          <cell r="I2943">
            <v>65</v>
          </cell>
        </row>
        <row r="2944">
          <cell r="I2944">
            <v>65</v>
          </cell>
        </row>
        <row r="2945">
          <cell r="I2945">
            <v>68.181818181818187</v>
          </cell>
        </row>
        <row r="2946">
          <cell r="I2946">
            <v>16.27</v>
          </cell>
        </row>
        <row r="2947">
          <cell r="I2947">
            <v>6.1</v>
          </cell>
        </row>
        <row r="2948">
          <cell r="I2948">
            <v>91.52</v>
          </cell>
        </row>
        <row r="2949">
          <cell r="I2949">
            <v>274.58</v>
          </cell>
        </row>
        <row r="2950">
          <cell r="I2950">
            <v>183.05</v>
          </cell>
        </row>
        <row r="2951">
          <cell r="I2951">
            <v>631.35</v>
          </cell>
        </row>
        <row r="2952">
          <cell r="I2952">
            <v>25.3</v>
          </cell>
        </row>
        <row r="2953">
          <cell r="I2953">
            <v>1315</v>
          </cell>
        </row>
        <row r="2954">
          <cell r="I2954">
            <v>10</v>
          </cell>
        </row>
        <row r="2955">
          <cell r="I2955">
            <v>49.15</v>
          </cell>
        </row>
        <row r="2956">
          <cell r="I2956">
            <v>66.099999999999994</v>
          </cell>
        </row>
        <row r="2957">
          <cell r="I2957">
            <v>0</v>
          </cell>
        </row>
        <row r="2958">
          <cell r="I2958">
            <v>0</v>
          </cell>
        </row>
        <row r="2959">
          <cell r="I2959">
            <v>0</v>
          </cell>
        </row>
        <row r="2960">
          <cell r="I2960">
            <v>0</v>
          </cell>
        </row>
        <row r="2961">
          <cell r="I2961">
            <v>0</v>
          </cell>
        </row>
        <row r="2962">
          <cell r="I2962">
            <v>423</v>
          </cell>
        </row>
        <row r="2963">
          <cell r="I2963">
            <v>1230</v>
          </cell>
        </row>
        <row r="2964">
          <cell r="I2964">
            <v>2295</v>
          </cell>
        </row>
        <row r="2965">
          <cell r="I2965">
            <v>870</v>
          </cell>
        </row>
        <row r="2966">
          <cell r="I2966">
            <v>85</v>
          </cell>
        </row>
        <row r="2967">
          <cell r="I2967">
            <v>1450</v>
          </cell>
        </row>
        <row r="2968">
          <cell r="I2968">
            <v>1997.85</v>
          </cell>
        </row>
        <row r="2969">
          <cell r="I2969">
            <v>125</v>
          </cell>
        </row>
        <row r="2970">
          <cell r="I2970">
            <v>2555.94</v>
          </cell>
        </row>
        <row r="2971">
          <cell r="I2971">
            <v>2237.29</v>
          </cell>
        </row>
        <row r="2972">
          <cell r="I2972">
            <v>3728.82</v>
          </cell>
        </row>
        <row r="2973">
          <cell r="I2973">
            <v>2555.9299999999998</v>
          </cell>
        </row>
        <row r="2974">
          <cell r="I2974">
            <v>256.58999999999997</v>
          </cell>
        </row>
        <row r="2975">
          <cell r="I2975">
            <v>55</v>
          </cell>
        </row>
        <row r="2976">
          <cell r="I2976">
            <v>55</v>
          </cell>
        </row>
        <row r="2977">
          <cell r="I2977">
            <v>1000</v>
          </cell>
        </row>
        <row r="2978">
          <cell r="I2978">
            <v>9000</v>
          </cell>
        </row>
        <row r="2979">
          <cell r="I2979">
            <v>9000</v>
          </cell>
        </row>
        <row r="2980">
          <cell r="I2980">
            <v>9000</v>
          </cell>
        </row>
        <row r="2981">
          <cell r="I2981">
            <v>373.9</v>
          </cell>
        </row>
        <row r="2982">
          <cell r="I2982">
            <v>1695</v>
          </cell>
        </row>
        <row r="2983">
          <cell r="I2983">
            <v>171</v>
          </cell>
        </row>
        <row r="2984">
          <cell r="I2984">
            <v>26468</v>
          </cell>
        </row>
        <row r="2985">
          <cell r="I2985">
            <v>41.5</v>
          </cell>
        </row>
        <row r="2986">
          <cell r="I2986">
            <v>65</v>
          </cell>
        </row>
        <row r="2987">
          <cell r="I2987">
            <v>48</v>
          </cell>
        </row>
        <row r="2988">
          <cell r="I2988">
            <v>125</v>
          </cell>
        </row>
        <row r="2989">
          <cell r="I2989">
            <v>12.15</v>
          </cell>
        </row>
        <row r="2990">
          <cell r="I2990">
            <v>5375</v>
          </cell>
        </row>
        <row r="2991">
          <cell r="I2991">
            <v>55</v>
          </cell>
        </row>
        <row r="2992">
          <cell r="I2992">
            <v>55</v>
          </cell>
        </row>
        <row r="2993">
          <cell r="I2993">
            <v>55</v>
          </cell>
        </row>
        <row r="2994">
          <cell r="I2994">
            <v>9910</v>
          </cell>
        </row>
        <row r="2995">
          <cell r="I2995">
            <v>1927.64</v>
          </cell>
        </row>
        <row r="2996">
          <cell r="I2996">
            <v>3217.25</v>
          </cell>
        </row>
        <row r="2997">
          <cell r="I2997">
            <v>2230</v>
          </cell>
        </row>
        <row r="2998">
          <cell r="I2998">
            <v>2015</v>
          </cell>
        </row>
        <row r="2999">
          <cell r="I2999">
            <v>1500</v>
          </cell>
        </row>
        <row r="3000">
          <cell r="I3000">
            <v>1580</v>
          </cell>
        </row>
        <row r="3001">
          <cell r="I3001">
            <v>1200</v>
          </cell>
        </row>
        <row r="3002">
          <cell r="I3002">
            <v>400</v>
          </cell>
        </row>
        <row r="3003">
          <cell r="I3003">
            <v>80</v>
          </cell>
        </row>
        <row r="3004">
          <cell r="I3004">
            <v>800</v>
          </cell>
        </row>
        <row r="3005">
          <cell r="I3005">
            <v>15.62</v>
          </cell>
        </row>
        <row r="3006">
          <cell r="I3006">
            <v>15.62</v>
          </cell>
        </row>
        <row r="3007">
          <cell r="I3007">
            <v>47</v>
          </cell>
        </row>
        <row r="3008">
          <cell r="I3008">
            <v>30.5</v>
          </cell>
        </row>
        <row r="3009">
          <cell r="I3009">
            <v>38</v>
          </cell>
        </row>
        <row r="3010">
          <cell r="I3010">
            <v>1.666666</v>
          </cell>
        </row>
        <row r="3011">
          <cell r="I3011">
            <v>3.25</v>
          </cell>
        </row>
        <row r="3012">
          <cell r="I3012">
            <v>5.3333329999999997</v>
          </cell>
        </row>
        <row r="3013">
          <cell r="I3013">
            <v>22.05</v>
          </cell>
        </row>
        <row r="3014">
          <cell r="I3014">
            <v>44</v>
          </cell>
        </row>
        <row r="3015">
          <cell r="I3015">
            <v>4.4166660000000002</v>
          </cell>
        </row>
        <row r="3016">
          <cell r="I3016">
            <v>3.75</v>
          </cell>
        </row>
        <row r="3017">
          <cell r="I3017">
            <v>39</v>
          </cell>
        </row>
        <row r="3018">
          <cell r="I3018">
            <v>836</v>
          </cell>
        </row>
        <row r="3019">
          <cell r="I3019">
            <v>14</v>
          </cell>
        </row>
        <row r="3020">
          <cell r="I3020">
            <v>12</v>
          </cell>
        </row>
        <row r="3021">
          <cell r="I3021">
            <v>12</v>
          </cell>
        </row>
        <row r="3022">
          <cell r="I3022">
            <v>12</v>
          </cell>
        </row>
        <row r="3023">
          <cell r="I3023">
            <v>26.27</v>
          </cell>
        </row>
        <row r="3024">
          <cell r="I3024">
            <v>31</v>
          </cell>
        </row>
        <row r="3025">
          <cell r="I3025">
            <v>289</v>
          </cell>
        </row>
        <row r="3026">
          <cell r="I3026">
            <v>360</v>
          </cell>
        </row>
        <row r="3027">
          <cell r="I3027">
            <v>395</v>
          </cell>
        </row>
        <row r="3028">
          <cell r="I3028">
            <v>23771.185000000001</v>
          </cell>
        </row>
        <row r="3029">
          <cell r="I3029">
            <v>23771.19</v>
          </cell>
        </row>
        <row r="3030">
          <cell r="I3030">
            <v>9775</v>
          </cell>
        </row>
        <row r="3031">
          <cell r="I3031">
            <v>41775.5</v>
          </cell>
        </row>
        <row r="3032">
          <cell r="I3032">
            <v>24</v>
          </cell>
        </row>
        <row r="3033">
          <cell r="I3033">
            <v>29</v>
          </cell>
        </row>
        <row r="3034">
          <cell r="I3034">
            <v>11500</v>
          </cell>
        </row>
        <row r="3035">
          <cell r="I3035">
            <v>750</v>
          </cell>
        </row>
        <row r="3036">
          <cell r="I3036">
            <v>390</v>
          </cell>
        </row>
        <row r="3037">
          <cell r="I3037">
            <v>35</v>
          </cell>
        </row>
        <row r="3038">
          <cell r="I3038">
            <v>40</v>
          </cell>
        </row>
        <row r="3039">
          <cell r="I3039">
            <v>50</v>
          </cell>
        </row>
        <row r="3040">
          <cell r="I3040">
            <v>120</v>
          </cell>
        </row>
        <row r="3041">
          <cell r="I3041">
            <v>179</v>
          </cell>
        </row>
        <row r="3042">
          <cell r="I3042">
            <v>25</v>
          </cell>
        </row>
        <row r="3043">
          <cell r="I3043">
            <v>295</v>
          </cell>
        </row>
        <row r="3044">
          <cell r="I3044">
            <v>209</v>
          </cell>
        </row>
        <row r="3045">
          <cell r="I3045">
            <v>327</v>
          </cell>
        </row>
        <row r="3046">
          <cell r="I3046">
            <v>62</v>
          </cell>
        </row>
        <row r="3047">
          <cell r="I3047">
            <v>125</v>
          </cell>
        </row>
        <row r="3048">
          <cell r="I3048">
            <v>175</v>
          </cell>
        </row>
        <row r="3049">
          <cell r="I3049">
            <v>92</v>
          </cell>
        </row>
        <row r="3050">
          <cell r="I3050">
            <v>87.5</v>
          </cell>
        </row>
        <row r="3051">
          <cell r="I3051">
            <v>215</v>
          </cell>
        </row>
        <row r="3052">
          <cell r="I3052">
            <v>41</v>
          </cell>
        </row>
        <row r="3053">
          <cell r="I3053">
            <v>129</v>
          </cell>
        </row>
        <row r="3054">
          <cell r="I3054">
            <v>137</v>
          </cell>
        </row>
        <row r="3055">
          <cell r="I3055">
            <v>157.014444</v>
          </cell>
        </row>
        <row r="3056">
          <cell r="I3056">
            <v>243.81</v>
          </cell>
        </row>
        <row r="3057">
          <cell r="I3057">
            <v>72.709999999999994</v>
          </cell>
        </row>
        <row r="3058">
          <cell r="I3058">
            <v>35.1</v>
          </cell>
        </row>
        <row r="3059">
          <cell r="I3059">
            <v>55</v>
          </cell>
        </row>
        <row r="3060">
          <cell r="I3060">
            <v>55</v>
          </cell>
        </row>
        <row r="3061">
          <cell r="I3061">
            <v>95.833332999999996</v>
          </cell>
        </row>
        <row r="3062">
          <cell r="I3062">
            <v>20.399999999999999</v>
          </cell>
        </row>
        <row r="3063">
          <cell r="I3063">
            <v>55</v>
          </cell>
        </row>
        <row r="3064">
          <cell r="I3064">
            <v>120</v>
          </cell>
        </row>
        <row r="3065">
          <cell r="I3065">
            <v>138592</v>
          </cell>
        </row>
        <row r="3066">
          <cell r="I3066">
            <v>41797.199999999997</v>
          </cell>
        </row>
        <row r="3067">
          <cell r="I3067">
            <v>1200</v>
          </cell>
        </row>
        <row r="3068">
          <cell r="I3068">
            <v>1200</v>
          </cell>
        </row>
        <row r="3069">
          <cell r="I3069">
            <v>55</v>
          </cell>
        </row>
        <row r="3070">
          <cell r="I3070">
            <v>40</v>
          </cell>
        </row>
        <row r="3071">
          <cell r="I3071">
            <v>295</v>
          </cell>
        </row>
        <row r="3072">
          <cell r="I3072">
            <v>209</v>
          </cell>
        </row>
        <row r="3073">
          <cell r="I3073">
            <v>125</v>
          </cell>
        </row>
        <row r="3074">
          <cell r="I3074">
            <v>87.5</v>
          </cell>
        </row>
        <row r="3075">
          <cell r="I3075">
            <v>55</v>
          </cell>
        </row>
        <row r="3076">
          <cell r="I3076">
            <v>125</v>
          </cell>
        </row>
        <row r="3077">
          <cell r="I3077">
            <v>275.97588333300001</v>
          </cell>
        </row>
        <row r="3078">
          <cell r="I3078">
            <v>7.68</v>
          </cell>
        </row>
        <row r="3079">
          <cell r="I3079">
            <v>8.4499999999999993</v>
          </cell>
        </row>
        <row r="3080">
          <cell r="I3080">
            <v>454.8</v>
          </cell>
        </row>
        <row r="3081">
          <cell r="I3081">
            <v>586.79999999999995</v>
          </cell>
        </row>
        <row r="3082">
          <cell r="I3082">
            <v>694.8</v>
          </cell>
        </row>
        <row r="3083">
          <cell r="I3083">
            <v>1062</v>
          </cell>
        </row>
        <row r="3084">
          <cell r="I3084">
            <v>55</v>
          </cell>
        </row>
        <row r="3085">
          <cell r="I3085">
            <v>360</v>
          </cell>
        </row>
        <row r="3086">
          <cell r="I3086">
            <v>395</v>
          </cell>
        </row>
        <row r="3087">
          <cell r="I3087">
            <v>175</v>
          </cell>
        </row>
        <row r="3088">
          <cell r="I3088">
            <v>100</v>
          </cell>
        </row>
        <row r="3089">
          <cell r="I3089">
            <v>175</v>
          </cell>
        </row>
        <row r="3090">
          <cell r="I3090">
            <v>2330.5100000000002</v>
          </cell>
        </row>
        <row r="3091">
          <cell r="I3091">
            <v>5508.48</v>
          </cell>
        </row>
        <row r="3092">
          <cell r="I3092">
            <v>2555.94</v>
          </cell>
        </row>
        <row r="3093">
          <cell r="I3093">
            <v>2555.94</v>
          </cell>
        </row>
        <row r="3094">
          <cell r="I3094">
            <v>55</v>
          </cell>
        </row>
        <row r="3095">
          <cell r="I3095">
            <v>1236.0899999999999</v>
          </cell>
        </row>
        <row r="3096">
          <cell r="I3096">
            <v>1457</v>
          </cell>
        </row>
        <row r="3097">
          <cell r="I3097">
            <v>4423.3</v>
          </cell>
        </row>
        <row r="3098">
          <cell r="I3098">
            <v>55</v>
          </cell>
        </row>
        <row r="3099">
          <cell r="I3099">
            <v>2500</v>
          </cell>
        </row>
        <row r="3100">
          <cell r="I3100">
            <v>1.83</v>
          </cell>
        </row>
        <row r="3101">
          <cell r="I3101">
            <v>125</v>
          </cell>
        </row>
        <row r="3102">
          <cell r="I3102">
            <v>17.8</v>
          </cell>
        </row>
        <row r="3103">
          <cell r="I3103">
            <v>43</v>
          </cell>
        </row>
        <row r="3104">
          <cell r="I3104">
            <v>169.74</v>
          </cell>
        </row>
        <row r="3105">
          <cell r="I3105">
            <v>1.5</v>
          </cell>
        </row>
        <row r="3106">
          <cell r="I3106">
            <v>3.24</v>
          </cell>
        </row>
        <row r="3107">
          <cell r="I3107">
            <v>9</v>
          </cell>
        </row>
        <row r="3108">
          <cell r="I3108">
            <v>85</v>
          </cell>
        </row>
        <row r="3109">
          <cell r="I3109">
            <v>325</v>
          </cell>
        </row>
        <row r="3110">
          <cell r="I3110">
            <v>2500</v>
          </cell>
        </row>
        <row r="3111">
          <cell r="I3111">
            <v>127.12</v>
          </cell>
        </row>
        <row r="3112">
          <cell r="I3112">
            <v>55</v>
          </cell>
        </row>
        <row r="3113">
          <cell r="I3113">
            <v>125</v>
          </cell>
        </row>
        <row r="3114">
          <cell r="I3114">
            <v>55</v>
          </cell>
        </row>
        <row r="3115">
          <cell r="I3115">
            <v>300</v>
          </cell>
        </row>
        <row r="3116">
          <cell r="I3116">
            <v>215</v>
          </cell>
        </row>
        <row r="3117">
          <cell r="I3117">
            <v>260</v>
          </cell>
        </row>
        <row r="3118">
          <cell r="I3118">
            <v>395</v>
          </cell>
        </row>
        <row r="3119">
          <cell r="I3119">
            <v>350</v>
          </cell>
        </row>
        <row r="3120">
          <cell r="I3120">
            <v>55</v>
          </cell>
        </row>
        <row r="3121">
          <cell r="I3121">
            <v>125</v>
          </cell>
        </row>
        <row r="3122">
          <cell r="I3122">
            <v>169.74</v>
          </cell>
        </row>
        <row r="3123">
          <cell r="I3123">
            <v>407</v>
          </cell>
        </row>
        <row r="3124">
          <cell r="I3124">
            <v>55</v>
          </cell>
        </row>
        <row r="3125">
          <cell r="I3125">
            <v>125</v>
          </cell>
        </row>
        <row r="3126">
          <cell r="I3126">
            <v>55</v>
          </cell>
        </row>
        <row r="3127">
          <cell r="I3127">
            <v>55</v>
          </cell>
        </row>
        <row r="3128">
          <cell r="I3128">
            <v>155</v>
          </cell>
        </row>
        <row r="3129">
          <cell r="I3129">
            <v>55</v>
          </cell>
        </row>
        <row r="3130">
          <cell r="I3130">
            <v>55</v>
          </cell>
        </row>
        <row r="3131">
          <cell r="I3131">
            <v>55</v>
          </cell>
        </row>
        <row r="3132">
          <cell r="I3132">
            <v>495</v>
          </cell>
        </row>
        <row r="3133">
          <cell r="I3133">
            <v>600</v>
          </cell>
        </row>
        <row r="3134">
          <cell r="I3134">
            <v>900</v>
          </cell>
        </row>
        <row r="3135">
          <cell r="I3135">
            <v>95</v>
          </cell>
        </row>
        <row r="3136">
          <cell r="I3136">
            <v>600</v>
          </cell>
        </row>
        <row r="3137">
          <cell r="I3137">
            <v>1600</v>
          </cell>
        </row>
        <row r="3138">
          <cell r="I3138">
            <v>325</v>
          </cell>
        </row>
        <row r="3139">
          <cell r="I3139">
            <v>150</v>
          </cell>
        </row>
        <row r="3140">
          <cell r="I3140">
            <v>55</v>
          </cell>
        </row>
        <row r="3141">
          <cell r="I3141">
            <v>55</v>
          </cell>
        </row>
        <row r="3142">
          <cell r="I3142">
            <v>125</v>
          </cell>
        </row>
        <row r="3143">
          <cell r="I3143">
            <v>328.81</v>
          </cell>
        </row>
        <row r="3144">
          <cell r="I3144">
            <v>331</v>
          </cell>
        </row>
        <row r="3145">
          <cell r="I3145">
            <v>417</v>
          </cell>
        </row>
        <row r="3146">
          <cell r="I3146">
            <v>105</v>
          </cell>
        </row>
        <row r="3147">
          <cell r="I3147">
            <v>137</v>
          </cell>
        </row>
        <row r="3148">
          <cell r="I3148">
            <v>260.51</v>
          </cell>
        </row>
        <row r="3149">
          <cell r="I3149">
            <v>29.24</v>
          </cell>
        </row>
        <row r="3150">
          <cell r="I3150">
            <v>24.15</v>
          </cell>
        </row>
        <row r="3151">
          <cell r="I3151">
            <v>4209.04</v>
          </cell>
        </row>
        <row r="3152">
          <cell r="I3152">
            <v>463.98</v>
          </cell>
        </row>
        <row r="3153">
          <cell r="I3153">
            <v>633.04999999999995</v>
          </cell>
        </row>
        <row r="3154">
          <cell r="I3154">
            <v>686.1</v>
          </cell>
        </row>
        <row r="3155">
          <cell r="I3155">
            <v>450</v>
          </cell>
        </row>
        <row r="3156">
          <cell r="I3156">
            <v>850</v>
          </cell>
        </row>
        <row r="3157">
          <cell r="I3157">
            <v>55</v>
          </cell>
        </row>
        <row r="3158">
          <cell r="I3158">
            <v>55</v>
          </cell>
        </row>
        <row r="3159">
          <cell r="I3159">
            <v>180000</v>
          </cell>
        </row>
        <row r="3160">
          <cell r="I3160">
            <v>150</v>
          </cell>
        </row>
        <row r="3161">
          <cell r="I3161">
            <v>932.2</v>
          </cell>
        </row>
        <row r="3162">
          <cell r="I3162">
            <v>1525.42</v>
          </cell>
        </row>
        <row r="3163">
          <cell r="I3163">
            <v>741.52</v>
          </cell>
        </row>
        <row r="3164">
          <cell r="I3164">
            <v>125</v>
          </cell>
        </row>
        <row r="3165">
          <cell r="I3165">
            <v>55</v>
          </cell>
        </row>
        <row r="3166">
          <cell r="I3166">
            <v>55</v>
          </cell>
        </row>
        <row r="3167">
          <cell r="I3167">
            <v>55</v>
          </cell>
        </row>
        <row r="3168">
          <cell r="I3168">
            <v>25000</v>
          </cell>
        </row>
        <row r="3169">
          <cell r="I3169">
            <v>55</v>
          </cell>
        </row>
        <row r="3170">
          <cell r="I3170">
            <v>55</v>
          </cell>
        </row>
        <row r="3171">
          <cell r="I3171">
            <v>148.75</v>
          </cell>
        </row>
        <row r="3172">
          <cell r="I3172">
            <v>55</v>
          </cell>
        </row>
        <row r="3173">
          <cell r="I3173">
            <v>3813.56</v>
          </cell>
        </row>
        <row r="3174">
          <cell r="I3174">
            <v>5762.71</v>
          </cell>
        </row>
        <row r="3175">
          <cell r="I3175">
            <v>6355.93</v>
          </cell>
        </row>
        <row r="3176">
          <cell r="I3176">
            <v>3929.12</v>
          </cell>
        </row>
        <row r="3177">
          <cell r="I3177">
            <v>3929.12</v>
          </cell>
        </row>
        <row r="3178">
          <cell r="I3178">
            <v>5593.22</v>
          </cell>
        </row>
        <row r="3179">
          <cell r="I3179">
            <v>125</v>
          </cell>
        </row>
        <row r="3180">
          <cell r="I3180">
            <v>127.12</v>
          </cell>
        </row>
        <row r="3181">
          <cell r="I3181">
            <v>475.8</v>
          </cell>
        </row>
        <row r="3182">
          <cell r="I3182">
            <v>450</v>
          </cell>
        </row>
        <row r="3183">
          <cell r="I3183">
            <v>140</v>
          </cell>
        </row>
        <row r="3184">
          <cell r="I3184">
            <v>110</v>
          </cell>
        </row>
        <row r="3185">
          <cell r="I3185">
            <v>110</v>
          </cell>
        </row>
        <row r="3186">
          <cell r="I3186">
            <v>55</v>
          </cell>
        </row>
        <row r="3187">
          <cell r="I3187">
            <v>55</v>
          </cell>
        </row>
        <row r="3188">
          <cell r="I3188">
            <v>55</v>
          </cell>
        </row>
        <row r="3189">
          <cell r="I3189">
            <v>125</v>
          </cell>
        </row>
        <row r="3190">
          <cell r="I3190">
            <v>1200</v>
          </cell>
        </row>
        <row r="3191">
          <cell r="I3191">
            <v>740</v>
          </cell>
        </row>
        <row r="3192">
          <cell r="I3192">
            <v>625</v>
          </cell>
        </row>
        <row r="3193">
          <cell r="I3193">
            <v>41.95</v>
          </cell>
        </row>
        <row r="3194">
          <cell r="I3194">
            <v>55</v>
          </cell>
        </row>
        <row r="3195">
          <cell r="I3195">
            <v>55</v>
          </cell>
        </row>
        <row r="3196">
          <cell r="I3196">
            <v>60471</v>
          </cell>
        </row>
        <row r="3197">
          <cell r="I3197">
            <v>125</v>
          </cell>
        </row>
        <row r="3198">
          <cell r="I3198">
            <v>55</v>
          </cell>
        </row>
        <row r="3199">
          <cell r="I3199">
            <v>85</v>
          </cell>
        </row>
        <row r="3200">
          <cell r="I3200">
            <v>330</v>
          </cell>
        </row>
        <row r="3201">
          <cell r="I3201">
            <v>600</v>
          </cell>
        </row>
        <row r="3202">
          <cell r="I3202">
            <v>400</v>
          </cell>
        </row>
        <row r="3203">
          <cell r="I3203">
            <v>340</v>
          </cell>
        </row>
        <row r="3204">
          <cell r="I3204">
            <v>55</v>
          </cell>
        </row>
        <row r="3205">
          <cell r="I3205">
            <v>55</v>
          </cell>
        </row>
        <row r="3206">
          <cell r="I3206">
            <v>51229.74</v>
          </cell>
        </row>
        <row r="3207">
          <cell r="I3207">
            <v>54560.79</v>
          </cell>
        </row>
        <row r="3208">
          <cell r="I3208">
            <v>270</v>
          </cell>
        </row>
        <row r="3209">
          <cell r="I3209">
            <v>125</v>
          </cell>
        </row>
        <row r="3210">
          <cell r="I3210">
            <v>125</v>
          </cell>
        </row>
        <row r="3211">
          <cell r="I3211">
            <v>55</v>
          </cell>
        </row>
        <row r="3212">
          <cell r="I3212">
            <v>55</v>
          </cell>
        </row>
        <row r="3213">
          <cell r="I3213">
            <v>55</v>
          </cell>
        </row>
        <row r="3214">
          <cell r="I3214">
            <v>1200</v>
          </cell>
        </row>
        <row r="3215">
          <cell r="I3215">
            <v>12</v>
          </cell>
        </row>
        <row r="3216">
          <cell r="I3216">
            <v>420</v>
          </cell>
        </row>
        <row r="3217">
          <cell r="I3217">
            <v>38.130000000000003</v>
          </cell>
        </row>
        <row r="3218">
          <cell r="I3218">
            <v>79</v>
          </cell>
        </row>
        <row r="3219">
          <cell r="I3219">
            <v>88.9</v>
          </cell>
        </row>
        <row r="3220">
          <cell r="I3220">
            <v>600</v>
          </cell>
        </row>
        <row r="3221">
          <cell r="I3221">
            <v>1500</v>
          </cell>
        </row>
        <row r="3222">
          <cell r="I3222">
            <v>1150</v>
          </cell>
        </row>
        <row r="3223">
          <cell r="I3223">
            <v>1080</v>
          </cell>
        </row>
        <row r="3224">
          <cell r="I3224">
            <v>420</v>
          </cell>
        </row>
        <row r="3225">
          <cell r="I3225">
            <v>250</v>
          </cell>
        </row>
        <row r="3226">
          <cell r="I3226">
            <v>350</v>
          </cell>
        </row>
        <row r="3227">
          <cell r="I3227">
            <v>30000</v>
          </cell>
        </row>
        <row r="3228">
          <cell r="I3228">
            <v>46</v>
          </cell>
        </row>
        <row r="3229">
          <cell r="I3229">
            <v>13.38</v>
          </cell>
        </row>
        <row r="3230">
          <cell r="I3230">
            <v>13.38</v>
          </cell>
        </row>
        <row r="3231">
          <cell r="I3231">
            <v>41.15</v>
          </cell>
        </row>
        <row r="3232">
          <cell r="I3232">
            <v>50.75</v>
          </cell>
        </row>
        <row r="3233">
          <cell r="I3233">
            <v>6364</v>
          </cell>
        </row>
        <row r="3234">
          <cell r="I3234">
            <v>7624</v>
          </cell>
        </row>
        <row r="3235">
          <cell r="I3235">
            <v>55</v>
          </cell>
        </row>
        <row r="3236">
          <cell r="I3236">
            <v>2451.4699999999998</v>
          </cell>
        </row>
        <row r="3237">
          <cell r="I3237">
            <v>18813.75</v>
          </cell>
        </row>
        <row r="3238">
          <cell r="I3238">
            <v>31175</v>
          </cell>
        </row>
        <row r="3239">
          <cell r="I3239">
            <v>2641.94</v>
          </cell>
        </row>
        <row r="3240">
          <cell r="I3240">
            <v>5213.4799999999996</v>
          </cell>
        </row>
        <row r="3241">
          <cell r="I3241">
            <v>2262</v>
          </cell>
        </row>
        <row r="3242">
          <cell r="I3242">
            <v>125</v>
          </cell>
        </row>
        <row r="3243">
          <cell r="I3243">
            <v>55</v>
          </cell>
        </row>
        <row r="3244">
          <cell r="I3244">
            <v>2500</v>
          </cell>
        </row>
        <row r="3245">
          <cell r="I3245">
            <v>17790.25</v>
          </cell>
        </row>
        <row r="3246">
          <cell r="I3246">
            <v>17372.88</v>
          </cell>
        </row>
        <row r="3247">
          <cell r="I3247">
            <v>3813.55</v>
          </cell>
        </row>
        <row r="3248">
          <cell r="I3248">
            <v>3898.31</v>
          </cell>
        </row>
        <row r="3249">
          <cell r="I3249">
            <v>10500</v>
          </cell>
        </row>
        <row r="3250">
          <cell r="I3250">
            <v>105</v>
          </cell>
        </row>
        <row r="3251">
          <cell r="I3251">
            <v>7458</v>
          </cell>
        </row>
        <row r="3252">
          <cell r="I3252">
            <v>55</v>
          </cell>
        </row>
        <row r="3253">
          <cell r="I3253">
            <v>110.7</v>
          </cell>
        </row>
        <row r="3254">
          <cell r="I3254">
            <v>254.25</v>
          </cell>
        </row>
        <row r="3255">
          <cell r="I3255">
            <v>8419.57</v>
          </cell>
        </row>
        <row r="3256">
          <cell r="I3256">
            <v>125</v>
          </cell>
        </row>
        <row r="3257">
          <cell r="I3257">
            <v>19895</v>
          </cell>
        </row>
        <row r="3258">
          <cell r="I3258">
            <v>15813.56</v>
          </cell>
        </row>
        <row r="3259">
          <cell r="I3259">
            <v>9803.39</v>
          </cell>
        </row>
        <row r="3260">
          <cell r="I3260">
            <v>300</v>
          </cell>
        </row>
        <row r="3261">
          <cell r="I3261">
            <v>525</v>
          </cell>
        </row>
        <row r="3262">
          <cell r="I3262">
            <v>18425.849999999999</v>
          </cell>
        </row>
        <row r="3263">
          <cell r="I3263">
            <v>450</v>
          </cell>
        </row>
        <row r="3264">
          <cell r="I3264">
            <v>148.31</v>
          </cell>
        </row>
        <row r="3265">
          <cell r="I3265">
            <v>12000</v>
          </cell>
        </row>
        <row r="3266">
          <cell r="I3266">
            <v>10000</v>
          </cell>
        </row>
        <row r="3267">
          <cell r="I3267">
            <v>230</v>
          </cell>
        </row>
        <row r="3268">
          <cell r="I3268">
            <v>600</v>
          </cell>
        </row>
        <row r="3269">
          <cell r="I3269">
            <v>600</v>
          </cell>
        </row>
        <row r="3270">
          <cell r="I3270">
            <v>600</v>
          </cell>
        </row>
        <row r="3271">
          <cell r="I3271">
            <v>600</v>
          </cell>
        </row>
        <row r="3272">
          <cell r="I3272">
            <v>4000</v>
          </cell>
        </row>
        <row r="3273">
          <cell r="I3273">
            <v>1600</v>
          </cell>
        </row>
        <row r="3274">
          <cell r="I3274">
            <v>1200</v>
          </cell>
        </row>
        <row r="3275">
          <cell r="I3275">
            <v>200</v>
          </cell>
        </row>
        <row r="3276">
          <cell r="I3276">
            <v>55</v>
          </cell>
        </row>
        <row r="3277">
          <cell r="I3277">
            <v>55</v>
          </cell>
        </row>
        <row r="3278">
          <cell r="I3278">
            <v>300</v>
          </cell>
        </row>
        <row r="3279">
          <cell r="I3279">
            <v>167.8</v>
          </cell>
        </row>
        <row r="3280">
          <cell r="I3280">
            <v>2236.44</v>
          </cell>
        </row>
        <row r="3281">
          <cell r="I3281">
            <v>55</v>
          </cell>
        </row>
        <row r="3282">
          <cell r="I3282">
            <v>55</v>
          </cell>
        </row>
        <row r="3283">
          <cell r="I3283">
            <v>474.85</v>
          </cell>
        </row>
        <row r="3284">
          <cell r="I3284">
            <v>334.74</v>
          </cell>
        </row>
        <row r="3285">
          <cell r="I3285">
            <v>169.49</v>
          </cell>
        </row>
        <row r="3286">
          <cell r="I3286">
            <v>50.85</v>
          </cell>
        </row>
        <row r="3287">
          <cell r="I3287">
            <v>25.42</v>
          </cell>
        </row>
        <row r="3288">
          <cell r="I3288">
            <v>50.85</v>
          </cell>
        </row>
        <row r="3289">
          <cell r="I3289">
            <v>31.99</v>
          </cell>
        </row>
        <row r="3290">
          <cell r="I3290">
            <v>23.39</v>
          </cell>
        </row>
        <row r="3291">
          <cell r="I3291">
            <v>55</v>
          </cell>
        </row>
        <row r="3292">
          <cell r="I3292">
            <v>55</v>
          </cell>
        </row>
        <row r="3293">
          <cell r="I3293">
            <v>112.14</v>
          </cell>
        </row>
        <row r="3294">
          <cell r="I3294">
            <v>29.7</v>
          </cell>
        </row>
        <row r="3295">
          <cell r="I3295">
            <v>167</v>
          </cell>
        </row>
        <row r="3296">
          <cell r="I3296">
            <v>125</v>
          </cell>
        </row>
        <row r="3297">
          <cell r="I3297">
            <v>55</v>
          </cell>
        </row>
        <row r="3298">
          <cell r="I3298">
            <v>25.42</v>
          </cell>
        </row>
        <row r="3299">
          <cell r="I3299">
            <v>47.46</v>
          </cell>
        </row>
        <row r="3300">
          <cell r="I3300">
            <v>15.45</v>
          </cell>
        </row>
        <row r="3301">
          <cell r="I3301">
            <v>15.45</v>
          </cell>
        </row>
        <row r="3302">
          <cell r="I3302">
            <v>300</v>
          </cell>
        </row>
        <row r="3303">
          <cell r="I3303">
            <v>300</v>
          </cell>
        </row>
        <row r="3304">
          <cell r="I3304">
            <v>47.46</v>
          </cell>
        </row>
        <row r="3305">
          <cell r="I3305">
            <v>55</v>
          </cell>
        </row>
        <row r="3306">
          <cell r="I3306">
            <v>18.13</v>
          </cell>
        </row>
        <row r="3307">
          <cell r="I3307">
            <v>1200</v>
          </cell>
        </row>
        <row r="3308">
          <cell r="I3308">
            <v>416.1</v>
          </cell>
        </row>
        <row r="3309">
          <cell r="I3309">
            <v>2.5</v>
          </cell>
        </row>
        <row r="3310">
          <cell r="I3310">
            <v>2.88</v>
          </cell>
        </row>
        <row r="3311">
          <cell r="I3311">
            <v>120</v>
          </cell>
        </row>
        <row r="3312">
          <cell r="I3312">
            <v>27.15</v>
          </cell>
        </row>
        <row r="3313">
          <cell r="I3313">
            <v>3.8</v>
          </cell>
        </row>
        <row r="3314">
          <cell r="I3314">
            <v>145.76</v>
          </cell>
        </row>
        <row r="3315">
          <cell r="I3315">
            <v>274.58333299999998</v>
          </cell>
        </row>
        <row r="3316">
          <cell r="I3316">
            <v>1.82</v>
          </cell>
        </row>
        <row r="3317">
          <cell r="I3317">
            <v>3.2</v>
          </cell>
        </row>
        <row r="3318">
          <cell r="I3318">
            <v>231.24</v>
          </cell>
        </row>
        <row r="3319">
          <cell r="I3319">
            <v>409</v>
          </cell>
        </row>
        <row r="3320">
          <cell r="I3320">
            <v>33</v>
          </cell>
        </row>
        <row r="3321">
          <cell r="I3321">
            <v>42</v>
          </cell>
        </row>
        <row r="3322">
          <cell r="I3322">
            <v>12.75</v>
          </cell>
        </row>
        <row r="3323">
          <cell r="I3323">
            <v>27.11</v>
          </cell>
        </row>
        <row r="3324">
          <cell r="I3324">
            <v>55</v>
          </cell>
        </row>
        <row r="3325">
          <cell r="I3325">
            <v>55</v>
          </cell>
        </row>
        <row r="3326">
          <cell r="I3326">
            <v>55</v>
          </cell>
        </row>
        <row r="3327">
          <cell r="I3327">
            <v>17</v>
          </cell>
        </row>
        <row r="3328">
          <cell r="I3328">
            <v>7</v>
          </cell>
        </row>
        <row r="3329">
          <cell r="I3329">
            <v>1.166666</v>
          </cell>
        </row>
        <row r="3330">
          <cell r="I3330">
            <v>55</v>
          </cell>
        </row>
        <row r="3331">
          <cell r="I3331">
            <v>17</v>
          </cell>
        </row>
        <row r="3332">
          <cell r="I3332">
            <v>514</v>
          </cell>
        </row>
        <row r="3333">
          <cell r="I3333">
            <v>33</v>
          </cell>
        </row>
        <row r="3334">
          <cell r="I3334">
            <v>5.5</v>
          </cell>
        </row>
        <row r="3335">
          <cell r="I3335">
            <v>13</v>
          </cell>
        </row>
        <row r="3336">
          <cell r="I3336">
            <v>8.9167000000000005</v>
          </cell>
        </row>
        <row r="3337">
          <cell r="I3337">
            <v>8.9167000000000005</v>
          </cell>
        </row>
        <row r="3338">
          <cell r="I3338">
            <v>8.9167000000000005</v>
          </cell>
        </row>
        <row r="3339">
          <cell r="I3339">
            <v>8.9167000000000005</v>
          </cell>
        </row>
        <row r="3340">
          <cell r="I3340">
            <v>8.9167000000000005</v>
          </cell>
        </row>
        <row r="3341">
          <cell r="I3341">
            <v>127.11</v>
          </cell>
        </row>
        <row r="3342">
          <cell r="I3342">
            <v>720</v>
          </cell>
        </row>
        <row r="3343">
          <cell r="I3343">
            <v>750</v>
          </cell>
        </row>
        <row r="3344">
          <cell r="I3344">
            <v>1.8333299999999999</v>
          </cell>
        </row>
        <row r="3345">
          <cell r="I3345">
            <v>2.5</v>
          </cell>
        </row>
        <row r="3346">
          <cell r="I3346">
            <v>3.75</v>
          </cell>
        </row>
        <row r="3347">
          <cell r="I3347">
            <v>186.4</v>
          </cell>
        </row>
        <row r="3348">
          <cell r="I3348">
            <v>215.25</v>
          </cell>
        </row>
        <row r="3349">
          <cell r="I3349">
            <v>55.08</v>
          </cell>
        </row>
        <row r="3350">
          <cell r="I3350">
            <v>10</v>
          </cell>
        </row>
        <row r="3351">
          <cell r="I3351">
            <v>55</v>
          </cell>
        </row>
        <row r="3352">
          <cell r="I3352">
            <v>4.24</v>
          </cell>
        </row>
        <row r="3353">
          <cell r="I3353">
            <v>68.94</v>
          </cell>
        </row>
        <row r="3354">
          <cell r="I3354">
            <v>216.45</v>
          </cell>
        </row>
        <row r="3355">
          <cell r="I3355">
            <v>773.96</v>
          </cell>
        </row>
        <row r="3356">
          <cell r="I3356">
            <v>28.06</v>
          </cell>
        </row>
        <row r="3357">
          <cell r="I3357">
            <v>103.37</v>
          </cell>
        </row>
        <row r="3358">
          <cell r="I3358">
            <v>96.55</v>
          </cell>
        </row>
        <row r="3359">
          <cell r="I3359">
            <v>80</v>
          </cell>
        </row>
        <row r="3360">
          <cell r="I3360">
            <v>45</v>
          </cell>
        </row>
        <row r="3361">
          <cell r="I3361">
            <v>375</v>
          </cell>
        </row>
        <row r="3362">
          <cell r="I3362">
            <v>93.92</v>
          </cell>
        </row>
        <row r="3363">
          <cell r="I3363">
            <v>108.333333</v>
          </cell>
        </row>
        <row r="3364">
          <cell r="I3364">
            <v>120</v>
          </cell>
        </row>
        <row r="3365">
          <cell r="I3365">
            <v>141.66666699999999</v>
          </cell>
        </row>
        <row r="3366">
          <cell r="I3366">
            <v>1299461.6599999999</v>
          </cell>
        </row>
        <row r="3367">
          <cell r="I3367">
            <v>55</v>
          </cell>
        </row>
        <row r="3368">
          <cell r="I3368">
            <v>125</v>
          </cell>
        </row>
        <row r="3369">
          <cell r="I3369">
            <v>125</v>
          </cell>
        </row>
        <row r="3370">
          <cell r="I3370">
            <v>84</v>
          </cell>
        </row>
        <row r="3371">
          <cell r="I3371">
            <v>137.5</v>
          </cell>
        </row>
        <row r="3372">
          <cell r="I3372">
            <v>35</v>
          </cell>
        </row>
        <row r="3373">
          <cell r="I3373">
            <v>475</v>
          </cell>
        </row>
        <row r="3374">
          <cell r="I3374">
            <v>42.86</v>
          </cell>
        </row>
        <row r="3375">
          <cell r="I3375">
            <v>35</v>
          </cell>
        </row>
        <row r="3376">
          <cell r="I3376">
            <v>65</v>
          </cell>
        </row>
        <row r="3377">
          <cell r="I3377">
            <v>34</v>
          </cell>
        </row>
        <row r="3378">
          <cell r="I3378">
            <v>25.7</v>
          </cell>
        </row>
        <row r="3379">
          <cell r="I3379">
            <v>30.49</v>
          </cell>
        </row>
        <row r="3380">
          <cell r="I3380">
            <v>33.22</v>
          </cell>
        </row>
        <row r="3381">
          <cell r="I3381">
            <v>88.99</v>
          </cell>
        </row>
        <row r="3382">
          <cell r="I3382">
            <v>88.14</v>
          </cell>
        </row>
        <row r="3383">
          <cell r="I3383">
            <v>55</v>
          </cell>
        </row>
        <row r="3384">
          <cell r="I3384">
            <v>776</v>
          </cell>
        </row>
        <row r="3385">
          <cell r="I3385">
            <v>548</v>
          </cell>
        </row>
        <row r="3386">
          <cell r="I3386">
            <v>582</v>
          </cell>
        </row>
        <row r="3387">
          <cell r="I3387">
            <v>31</v>
          </cell>
        </row>
        <row r="3388">
          <cell r="I3388">
            <v>24</v>
          </cell>
        </row>
        <row r="3389">
          <cell r="I3389">
            <v>3195</v>
          </cell>
        </row>
        <row r="3390">
          <cell r="I3390">
            <v>938</v>
          </cell>
        </row>
        <row r="3391">
          <cell r="I3391">
            <v>256</v>
          </cell>
        </row>
        <row r="3392">
          <cell r="I3392">
            <v>103</v>
          </cell>
        </row>
        <row r="3393">
          <cell r="I3393">
            <v>13.63</v>
          </cell>
        </row>
        <row r="3394">
          <cell r="I3394">
            <v>13.63</v>
          </cell>
        </row>
        <row r="3395">
          <cell r="I3395">
            <v>27.27</v>
          </cell>
        </row>
        <row r="3396">
          <cell r="I3396">
            <v>47.09</v>
          </cell>
        </row>
        <row r="3397">
          <cell r="I3397">
            <v>114</v>
          </cell>
        </row>
        <row r="3398">
          <cell r="I3398">
            <v>228</v>
          </cell>
        </row>
        <row r="3399">
          <cell r="I3399">
            <v>878.81</v>
          </cell>
        </row>
        <row r="3400">
          <cell r="I3400">
            <v>616.95000000000005</v>
          </cell>
        </row>
        <row r="3401">
          <cell r="I3401">
            <v>186.86</v>
          </cell>
        </row>
        <row r="3402">
          <cell r="I3402">
            <v>137.5</v>
          </cell>
        </row>
        <row r="3403">
          <cell r="I3403">
            <v>55</v>
          </cell>
        </row>
        <row r="3404">
          <cell r="I3404">
            <v>55</v>
          </cell>
        </row>
        <row r="3405">
          <cell r="I3405">
            <v>55</v>
          </cell>
        </row>
        <row r="3406">
          <cell r="I3406">
            <v>10</v>
          </cell>
        </row>
        <row r="3407">
          <cell r="I3407">
            <v>2782.5</v>
          </cell>
        </row>
        <row r="3408">
          <cell r="I3408">
            <v>1669.5</v>
          </cell>
        </row>
        <row r="3409">
          <cell r="I3409">
            <v>52</v>
          </cell>
        </row>
        <row r="3410">
          <cell r="I3410">
            <v>49</v>
          </cell>
        </row>
        <row r="3411">
          <cell r="I3411">
            <v>68</v>
          </cell>
        </row>
        <row r="3412">
          <cell r="I3412">
            <v>52432</v>
          </cell>
        </row>
        <row r="3413">
          <cell r="I3413">
            <v>1150</v>
          </cell>
        </row>
        <row r="3414">
          <cell r="I3414">
            <v>55</v>
          </cell>
        </row>
        <row r="3415">
          <cell r="I3415">
            <v>55</v>
          </cell>
        </row>
        <row r="3416">
          <cell r="I3416">
            <v>125</v>
          </cell>
        </row>
        <row r="3417">
          <cell r="I3417">
            <v>14.03</v>
          </cell>
        </row>
        <row r="3418">
          <cell r="I3418">
            <v>155.1525</v>
          </cell>
        </row>
        <row r="3419">
          <cell r="I3419">
            <v>63.15</v>
          </cell>
        </row>
        <row r="3420">
          <cell r="I3420">
            <v>818.64</v>
          </cell>
        </row>
        <row r="3421">
          <cell r="I3421">
            <v>108474.58</v>
          </cell>
        </row>
        <row r="3422">
          <cell r="I3422">
            <v>211.86</v>
          </cell>
        </row>
        <row r="3423">
          <cell r="I3423">
            <v>55</v>
          </cell>
        </row>
        <row r="3424">
          <cell r="I3424">
            <v>55</v>
          </cell>
        </row>
        <row r="3425">
          <cell r="I3425">
            <v>55</v>
          </cell>
        </row>
        <row r="3426">
          <cell r="I3426">
            <v>125</v>
          </cell>
        </row>
        <row r="3427">
          <cell r="I3427">
            <v>33.049999999999997</v>
          </cell>
        </row>
        <row r="3428">
          <cell r="I3428">
            <v>11.02</v>
          </cell>
        </row>
        <row r="3429">
          <cell r="I3429">
            <v>49.58</v>
          </cell>
        </row>
        <row r="3430">
          <cell r="I3430">
            <v>3305.08</v>
          </cell>
        </row>
        <row r="3431">
          <cell r="I3431">
            <v>1101.69</v>
          </cell>
        </row>
        <row r="3432">
          <cell r="I3432">
            <v>159.75</v>
          </cell>
        </row>
        <row r="3433">
          <cell r="I3433">
            <v>165.25</v>
          </cell>
        </row>
        <row r="3434">
          <cell r="I3434">
            <v>165.25</v>
          </cell>
        </row>
        <row r="3435">
          <cell r="I3435">
            <v>264.41000000000003</v>
          </cell>
        </row>
        <row r="3436">
          <cell r="I3436">
            <v>22.03</v>
          </cell>
        </row>
        <row r="3437">
          <cell r="I3437">
            <v>318.39</v>
          </cell>
        </row>
        <row r="3438">
          <cell r="I3438">
            <v>38.56</v>
          </cell>
        </row>
        <row r="3439">
          <cell r="I3439">
            <v>374.58</v>
          </cell>
        </row>
        <row r="3440">
          <cell r="I3440">
            <v>62.8</v>
          </cell>
        </row>
        <row r="3441">
          <cell r="I3441">
            <v>61.69</v>
          </cell>
        </row>
        <row r="3442">
          <cell r="I3442">
            <v>12.12</v>
          </cell>
        </row>
        <row r="3443">
          <cell r="I3443">
            <v>16.510000000000002</v>
          </cell>
        </row>
        <row r="3444">
          <cell r="I3444">
            <v>33.049999999999997</v>
          </cell>
        </row>
        <row r="3445">
          <cell r="I3445">
            <v>8.81</v>
          </cell>
        </row>
        <row r="3446">
          <cell r="I3446">
            <v>3139.83</v>
          </cell>
        </row>
        <row r="3447">
          <cell r="I3447">
            <v>788.81</v>
          </cell>
        </row>
        <row r="3448">
          <cell r="I3448">
            <v>2418.2199999999998</v>
          </cell>
        </row>
        <row r="3449">
          <cell r="I3449">
            <v>459.41</v>
          </cell>
        </row>
        <row r="3450">
          <cell r="I3450">
            <v>214.83</v>
          </cell>
        </row>
        <row r="3451">
          <cell r="I3451">
            <v>236.38</v>
          </cell>
        </row>
        <row r="3452">
          <cell r="I3452">
            <v>11958.9</v>
          </cell>
        </row>
        <row r="3453">
          <cell r="I3453">
            <v>439.58</v>
          </cell>
        </row>
        <row r="3454">
          <cell r="I3454">
            <v>484.75</v>
          </cell>
        </row>
        <row r="3455">
          <cell r="I3455">
            <v>302.97000000000003</v>
          </cell>
        </row>
        <row r="3456">
          <cell r="I3456">
            <v>209.32</v>
          </cell>
        </row>
        <row r="3457">
          <cell r="I3457">
            <v>512.29</v>
          </cell>
        </row>
        <row r="3458">
          <cell r="I3458">
            <v>170.76</v>
          </cell>
        </row>
        <row r="3459">
          <cell r="I3459">
            <v>5100.8500000000004</v>
          </cell>
        </row>
        <row r="3460">
          <cell r="I3460">
            <v>578.39</v>
          </cell>
        </row>
        <row r="3461">
          <cell r="I3461">
            <v>189.49</v>
          </cell>
        </row>
        <row r="3462">
          <cell r="I3462">
            <v>1294.49</v>
          </cell>
        </row>
        <row r="3463">
          <cell r="I3463">
            <v>134.41</v>
          </cell>
        </row>
        <row r="3464">
          <cell r="I3464">
            <v>168.05</v>
          </cell>
        </row>
        <row r="3465">
          <cell r="I3465">
            <v>457.2</v>
          </cell>
        </row>
        <row r="3466">
          <cell r="I3466">
            <v>132.19999999999999</v>
          </cell>
        </row>
        <row r="3467">
          <cell r="I3467">
            <v>495.76</v>
          </cell>
        </row>
        <row r="3468">
          <cell r="I3468">
            <v>279.83</v>
          </cell>
        </row>
        <row r="3469">
          <cell r="I3469">
            <v>450.59</v>
          </cell>
        </row>
        <row r="3470">
          <cell r="I3470">
            <v>319.49</v>
          </cell>
        </row>
        <row r="3471">
          <cell r="I3471">
            <v>110.17</v>
          </cell>
        </row>
        <row r="3472">
          <cell r="I3472">
            <v>145.4</v>
          </cell>
        </row>
        <row r="3473">
          <cell r="I3473">
            <v>71.48</v>
          </cell>
        </row>
        <row r="3474">
          <cell r="I3474">
            <v>41.86</v>
          </cell>
        </row>
        <row r="3475">
          <cell r="I3475">
            <v>71.61</v>
          </cell>
        </row>
        <row r="3476">
          <cell r="I3476">
            <v>103.56</v>
          </cell>
        </row>
        <row r="3477">
          <cell r="I3477">
            <v>131.1</v>
          </cell>
        </row>
        <row r="3478">
          <cell r="I3478">
            <v>1211.8599999999999</v>
          </cell>
        </row>
        <row r="3479">
          <cell r="I3479">
            <v>77.12</v>
          </cell>
        </row>
        <row r="3480">
          <cell r="I3480">
            <v>167.46</v>
          </cell>
        </row>
        <row r="3481">
          <cell r="I3481">
            <v>307.37</v>
          </cell>
        </row>
        <row r="3482">
          <cell r="I3482">
            <v>539.83000000000004</v>
          </cell>
        </row>
        <row r="3483">
          <cell r="I3483">
            <v>435.17</v>
          </cell>
        </row>
        <row r="3484">
          <cell r="I3484">
            <v>171.86</v>
          </cell>
        </row>
        <row r="3485">
          <cell r="I3485">
            <v>219.24</v>
          </cell>
        </row>
        <row r="3486">
          <cell r="I3486">
            <v>352.54</v>
          </cell>
        </row>
        <row r="3487">
          <cell r="I3487">
            <v>727.12</v>
          </cell>
        </row>
        <row r="3488">
          <cell r="I3488">
            <v>41.86</v>
          </cell>
        </row>
        <row r="3489">
          <cell r="I3489">
            <v>214.83</v>
          </cell>
        </row>
        <row r="3490">
          <cell r="I3490">
            <v>655.51</v>
          </cell>
        </row>
        <row r="3491">
          <cell r="I3491">
            <v>153.41999999999999</v>
          </cell>
        </row>
        <row r="3492">
          <cell r="I3492">
            <v>68.31</v>
          </cell>
        </row>
        <row r="3493">
          <cell r="I3493">
            <v>391.1</v>
          </cell>
        </row>
        <row r="3494">
          <cell r="I3494">
            <v>208.22</v>
          </cell>
        </row>
        <row r="3495">
          <cell r="I3495">
            <v>228.05</v>
          </cell>
        </row>
        <row r="3496">
          <cell r="I3496">
            <v>2015</v>
          </cell>
        </row>
        <row r="3497">
          <cell r="I3497">
            <v>142.12</v>
          </cell>
        </row>
        <row r="3498">
          <cell r="I3498">
            <v>143.22</v>
          </cell>
        </row>
        <row r="3499">
          <cell r="I3499">
            <v>1258.1400000000001</v>
          </cell>
        </row>
        <row r="3500">
          <cell r="I3500">
            <v>490.25</v>
          </cell>
        </row>
        <row r="3501">
          <cell r="I3501">
            <v>538.73</v>
          </cell>
        </row>
        <row r="3502">
          <cell r="I3502">
            <v>268.42</v>
          </cell>
        </row>
        <row r="3503">
          <cell r="I3503">
            <v>55.08</v>
          </cell>
        </row>
        <row r="3504">
          <cell r="I3504">
            <v>55.08</v>
          </cell>
        </row>
        <row r="3505">
          <cell r="I3505">
            <v>66.099999999999994</v>
          </cell>
        </row>
        <row r="3506">
          <cell r="I3506">
            <v>55</v>
          </cell>
        </row>
        <row r="3507">
          <cell r="I3507">
            <v>795</v>
          </cell>
        </row>
        <row r="3508">
          <cell r="I3508">
            <v>26208</v>
          </cell>
        </row>
        <row r="3509">
          <cell r="I3509">
            <v>55</v>
          </cell>
        </row>
        <row r="3510">
          <cell r="I3510">
            <v>125</v>
          </cell>
        </row>
        <row r="3511">
          <cell r="I3511">
            <v>55</v>
          </cell>
        </row>
        <row r="3512">
          <cell r="I3512">
            <v>75000</v>
          </cell>
        </row>
        <row r="3513">
          <cell r="I3513">
            <v>96</v>
          </cell>
        </row>
        <row r="3514">
          <cell r="I3514">
            <v>42</v>
          </cell>
        </row>
        <row r="3515">
          <cell r="I3515">
            <v>24</v>
          </cell>
        </row>
        <row r="3516">
          <cell r="I3516">
            <v>13</v>
          </cell>
        </row>
        <row r="3517">
          <cell r="I3517">
            <v>168</v>
          </cell>
        </row>
        <row r="3518">
          <cell r="I3518">
            <v>30</v>
          </cell>
        </row>
        <row r="3519">
          <cell r="I3519">
            <v>47</v>
          </cell>
        </row>
        <row r="3520">
          <cell r="I3520">
            <v>212</v>
          </cell>
        </row>
        <row r="3521">
          <cell r="I3521">
            <v>55</v>
          </cell>
        </row>
        <row r="3522">
          <cell r="I3522">
            <v>69</v>
          </cell>
        </row>
        <row r="3523">
          <cell r="I3523">
            <v>135</v>
          </cell>
        </row>
        <row r="3524">
          <cell r="I3524">
            <v>135</v>
          </cell>
        </row>
        <row r="3525">
          <cell r="I3525">
            <v>686</v>
          </cell>
        </row>
        <row r="3526">
          <cell r="I3526">
            <v>94</v>
          </cell>
        </row>
        <row r="3527">
          <cell r="I3527">
            <v>335</v>
          </cell>
        </row>
        <row r="3528">
          <cell r="I3528">
            <v>62</v>
          </cell>
        </row>
        <row r="3529">
          <cell r="I3529">
            <v>468.64</v>
          </cell>
        </row>
        <row r="3530">
          <cell r="I3530">
            <v>1423.73</v>
          </cell>
        </row>
        <row r="3531">
          <cell r="I3531">
            <v>1761.86</v>
          </cell>
        </row>
        <row r="3532">
          <cell r="I3532">
            <v>55</v>
          </cell>
        </row>
        <row r="3533">
          <cell r="I3533">
            <v>55</v>
          </cell>
        </row>
        <row r="3534">
          <cell r="I3534">
            <v>795</v>
          </cell>
        </row>
        <row r="3535">
          <cell r="I3535">
            <v>55</v>
          </cell>
        </row>
        <row r="3536">
          <cell r="I3536">
            <v>3.046875</v>
          </cell>
        </row>
        <row r="3537">
          <cell r="I3537">
            <v>1200</v>
          </cell>
        </row>
        <row r="3538">
          <cell r="I3538">
            <v>1200</v>
          </cell>
        </row>
        <row r="3539">
          <cell r="I3539">
            <v>191100</v>
          </cell>
        </row>
        <row r="3540">
          <cell r="I3540">
            <v>400</v>
          </cell>
        </row>
        <row r="3541">
          <cell r="I3541">
            <v>135</v>
          </cell>
        </row>
        <row r="3542">
          <cell r="I3542">
            <v>145</v>
          </cell>
        </row>
        <row r="3543">
          <cell r="I3543">
            <v>550</v>
          </cell>
        </row>
        <row r="3544">
          <cell r="I3544">
            <v>326.39999999999998</v>
          </cell>
        </row>
        <row r="3545">
          <cell r="I3545">
            <v>125</v>
          </cell>
        </row>
        <row r="3546">
          <cell r="I3546">
            <v>55</v>
          </cell>
        </row>
        <row r="3547">
          <cell r="I3547">
            <v>601.69000000000005</v>
          </cell>
        </row>
        <row r="3548">
          <cell r="I3548">
            <v>245</v>
          </cell>
        </row>
        <row r="3549">
          <cell r="I3549">
            <v>410</v>
          </cell>
        </row>
        <row r="3550">
          <cell r="I3550">
            <v>410</v>
          </cell>
        </row>
        <row r="3551">
          <cell r="I3551">
            <v>289.22399999999999</v>
          </cell>
        </row>
        <row r="3552">
          <cell r="I3552">
            <v>55</v>
          </cell>
        </row>
        <row r="3553">
          <cell r="I3553">
            <v>950</v>
          </cell>
        </row>
        <row r="3554">
          <cell r="I3554">
            <v>750</v>
          </cell>
        </row>
        <row r="3555">
          <cell r="I3555">
            <v>1175</v>
          </cell>
        </row>
        <row r="3556">
          <cell r="I3556">
            <v>850</v>
          </cell>
        </row>
        <row r="3557">
          <cell r="I3557">
            <v>750</v>
          </cell>
        </row>
        <row r="3558">
          <cell r="I3558">
            <v>800</v>
          </cell>
        </row>
        <row r="3559">
          <cell r="I3559">
            <v>2093.2199999999998</v>
          </cell>
        </row>
        <row r="3560">
          <cell r="I3560">
            <v>30.85</v>
          </cell>
        </row>
        <row r="3561">
          <cell r="I3561">
            <v>11.02</v>
          </cell>
        </row>
        <row r="3562">
          <cell r="I3562">
            <v>171.6</v>
          </cell>
        </row>
        <row r="3563">
          <cell r="I3563">
            <v>55</v>
          </cell>
        </row>
        <row r="3564">
          <cell r="I3564">
            <v>3100</v>
          </cell>
        </row>
        <row r="3565">
          <cell r="I3565">
            <v>100</v>
          </cell>
        </row>
        <row r="3566">
          <cell r="I3566">
            <v>2500</v>
          </cell>
        </row>
        <row r="3567">
          <cell r="I3567">
            <v>3500</v>
          </cell>
        </row>
        <row r="3568">
          <cell r="I3568">
            <v>72.916666699999993</v>
          </cell>
        </row>
        <row r="3569">
          <cell r="I3569">
            <v>37.5</v>
          </cell>
        </row>
        <row r="3570">
          <cell r="I3570">
            <v>635.59</v>
          </cell>
        </row>
        <row r="3571">
          <cell r="I3571">
            <v>59.32</v>
          </cell>
        </row>
        <row r="3572">
          <cell r="I3572">
            <v>157.66999999999999</v>
          </cell>
        </row>
        <row r="3573">
          <cell r="I3573">
            <v>55</v>
          </cell>
        </row>
        <row r="3574">
          <cell r="I3574">
            <v>125</v>
          </cell>
        </row>
        <row r="3575">
          <cell r="I3575">
            <v>16</v>
          </cell>
        </row>
        <row r="3576">
          <cell r="I3576">
            <v>105</v>
          </cell>
        </row>
        <row r="3577">
          <cell r="I3577">
            <v>2.66</v>
          </cell>
        </row>
        <row r="3578">
          <cell r="I3578">
            <v>1.798</v>
          </cell>
        </row>
        <row r="3579">
          <cell r="I3579">
            <v>54</v>
          </cell>
        </row>
        <row r="3580">
          <cell r="I3580">
            <v>299.43</v>
          </cell>
        </row>
        <row r="3581">
          <cell r="I3581">
            <v>370</v>
          </cell>
        </row>
        <row r="3582">
          <cell r="I3582">
            <v>132.19999999999999</v>
          </cell>
        </row>
        <row r="3583">
          <cell r="I3583">
            <v>103.8</v>
          </cell>
        </row>
        <row r="3584">
          <cell r="I3584">
            <v>1.798</v>
          </cell>
        </row>
        <row r="3585">
          <cell r="I3585">
            <v>55</v>
          </cell>
        </row>
        <row r="3586">
          <cell r="I3586">
            <v>1618.44</v>
          </cell>
        </row>
        <row r="3587">
          <cell r="I3587">
            <v>1465.96</v>
          </cell>
        </row>
        <row r="3588">
          <cell r="I3588">
            <v>1355.08</v>
          </cell>
        </row>
        <row r="3589">
          <cell r="I3589">
            <v>33.049999999999997</v>
          </cell>
        </row>
        <row r="3590">
          <cell r="I3590">
            <v>125</v>
          </cell>
        </row>
        <row r="3591">
          <cell r="I3591">
            <v>55</v>
          </cell>
        </row>
        <row r="3592">
          <cell r="I3592">
            <v>24600</v>
          </cell>
        </row>
        <row r="3593">
          <cell r="I3593">
            <v>779.66</v>
          </cell>
        </row>
        <row r="3594">
          <cell r="I3594">
            <v>932.2</v>
          </cell>
        </row>
        <row r="3595">
          <cell r="I3595">
            <v>822.03</v>
          </cell>
        </row>
        <row r="3596">
          <cell r="I3596">
            <v>932.2</v>
          </cell>
        </row>
        <row r="3597">
          <cell r="I3597">
            <v>1686.44</v>
          </cell>
        </row>
        <row r="3598">
          <cell r="I3598">
            <v>1228.81</v>
          </cell>
        </row>
        <row r="3599">
          <cell r="I3599">
            <v>822.03</v>
          </cell>
        </row>
        <row r="3600">
          <cell r="I3600">
            <v>950</v>
          </cell>
        </row>
        <row r="3601">
          <cell r="I3601">
            <v>932.2</v>
          </cell>
        </row>
        <row r="3602">
          <cell r="I3602">
            <v>847.46</v>
          </cell>
        </row>
        <row r="3603">
          <cell r="I3603">
            <v>1686.44</v>
          </cell>
        </row>
        <row r="3604">
          <cell r="I3604">
            <v>1686.44</v>
          </cell>
        </row>
        <row r="3605">
          <cell r="I3605">
            <v>25</v>
          </cell>
        </row>
        <row r="3606">
          <cell r="I3606">
            <v>25</v>
          </cell>
        </row>
        <row r="3607">
          <cell r="I3607">
            <v>31</v>
          </cell>
        </row>
        <row r="3608">
          <cell r="I3608">
            <v>25</v>
          </cell>
        </row>
        <row r="3609">
          <cell r="I3609">
            <v>31</v>
          </cell>
        </row>
        <row r="3610">
          <cell r="I3610">
            <v>25</v>
          </cell>
        </row>
        <row r="3611">
          <cell r="I3611">
            <v>55</v>
          </cell>
        </row>
        <row r="3612">
          <cell r="I3612">
            <v>868.14</v>
          </cell>
        </row>
        <row r="3613">
          <cell r="I3613">
            <v>949</v>
          </cell>
        </row>
        <row r="3614">
          <cell r="I3614">
            <v>3294.07</v>
          </cell>
        </row>
        <row r="3615">
          <cell r="I3615">
            <v>1630.51</v>
          </cell>
        </row>
        <row r="3616">
          <cell r="I3616">
            <v>169.66</v>
          </cell>
        </row>
        <row r="3617">
          <cell r="I3617">
            <v>121.19</v>
          </cell>
        </row>
        <row r="3618">
          <cell r="I3618">
            <v>192.8</v>
          </cell>
        </row>
        <row r="3619">
          <cell r="I3619">
            <v>198.31</v>
          </cell>
        </row>
        <row r="3620">
          <cell r="I3620">
            <v>771.19</v>
          </cell>
        </row>
        <row r="3621">
          <cell r="I3621">
            <v>385.59</v>
          </cell>
        </row>
        <row r="3622">
          <cell r="I3622">
            <v>958.47</v>
          </cell>
        </row>
        <row r="3623">
          <cell r="I3623">
            <v>24.4</v>
          </cell>
        </row>
        <row r="3624">
          <cell r="I3624">
            <v>19.8</v>
          </cell>
        </row>
        <row r="3625">
          <cell r="I3625">
            <v>1400</v>
          </cell>
        </row>
        <row r="3626">
          <cell r="I3626">
            <v>12200</v>
          </cell>
        </row>
        <row r="3627">
          <cell r="I3627">
            <v>0</v>
          </cell>
        </row>
        <row r="3628">
          <cell r="I3628">
            <v>113.04</v>
          </cell>
        </row>
        <row r="3629">
          <cell r="I3629">
            <v>2308.4699999999998</v>
          </cell>
        </row>
        <row r="3630">
          <cell r="I3630">
            <v>199.79</v>
          </cell>
        </row>
        <row r="3631">
          <cell r="I3631">
            <v>85</v>
          </cell>
        </row>
        <row r="3632">
          <cell r="I3632">
            <v>320</v>
          </cell>
        </row>
        <row r="3633">
          <cell r="I3633">
            <v>146</v>
          </cell>
        </row>
        <row r="3634">
          <cell r="I3634">
            <v>50.85</v>
          </cell>
        </row>
        <row r="3635">
          <cell r="I3635">
            <v>50.8</v>
          </cell>
        </row>
        <row r="3636">
          <cell r="I3636">
            <v>222</v>
          </cell>
        </row>
        <row r="3637">
          <cell r="I3637">
            <v>101.69</v>
          </cell>
        </row>
        <row r="3638">
          <cell r="I3638">
            <v>10.199999999999999</v>
          </cell>
        </row>
        <row r="3639">
          <cell r="I3639">
            <v>4.57</v>
          </cell>
        </row>
        <row r="3640">
          <cell r="I3640">
            <v>740</v>
          </cell>
        </row>
        <row r="3641">
          <cell r="I3641">
            <v>326.39999999999998</v>
          </cell>
        </row>
        <row r="3642">
          <cell r="I3642">
            <v>38.130000000000003</v>
          </cell>
        </row>
        <row r="3643">
          <cell r="I3643">
            <v>65</v>
          </cell>
        </row>
        <row r="3644">
          <cell r="I3644">
            <v>0</v>
          </cell>
        </row>
        <row r="3645">
          <cell r="I3645">
            <v>179</v>
          </cell>
        </row>
        <row r="3646">
          <cell r="I3646">
            <v>30.92</v>
          </cell>
        </row>
        <row r="3647">
          <cell r="I3647">
            <v>50</v>
          </cell>
        </row>
        <row r="3648">
          <cell r="I3648">
            <v>175</v>
          </cell>
        </row>
        <row r="3649">
          <cell r="I3649">
            <v>1170</v>
          </cell>
        </row>
        <row r="3650">
          <cell r="I3650">
            <v>209</v>
          </cell>
        </row>
        <row r="3651">
          <cell r="I3651">
            <v>72.709999999999994</v>
          </cell>
        </row>
        <row r="3652">
          <cell r="I3652">
            <v>84.9</v>
          </cell>
        </row>
        <row r="3653">
          <cell r="I3653">
            <v>75.97</v>
          </cell>
        </row>
        <row r="3654">
          <cell r="I3654">
            <v>0</v>
          </cell>
        </row>
        <row r="3655">
          <cell r="I3655">
            <v>28.06</v>
          </cell>
        </row>
        <row r="3656">
          <cell r="I3656">
            <v>340</v>
          </cell>
        </row>
        <row r="3657">
          <cell r="I3657">
            <v>0</v>
          </cell>
        </row>
        <row r="3658">
          <cell r="I3658">
            <v>64.900000000000006</v>
          </cell>
        </row>
        <row r="3659">
          <cell r="I3659">
            <v>20.399999999999999</v>
          </cell>
        </row>
        <row r="3660">
          <cell r="I3660">
            <v>95.833332999999996</v>
          </cell>
        </row>
        <row r="3661">
          <cell r="I3661">
            <v>100</v>
          </cell>
        </row>
        <row r="3662">
          <cell r="I3662">
            <v>164</v>
          </cell>
        </row>
        <row r="3663">
          <cell r="I3663">
            <v>50</v>
          </cell>
        </row>
        <row r="3664">
          <cell r="I3664">
            <v>18</v>
          </cell>
        </row>
        <row r="3665">
          <cell r="I3665">
            <v>2.4166666000000001</v>
          </cell>
        </row>
        <row r="3666">
          <cell r="I3666">
            <v>424.8</v>
          </cell>
        </row>
        <row r="3667">
          <cell r="I3667">
            <v>135</v>
          </cell>
        </row>
        <row r="3668">
          <cell r="I3668">
            <v>14.5</v>
          </cell>
        </row>
        <row r="3669">
          <cell r="I3669">
            <v>3.07</v>
          </cell>
        </row>
        <row r="3670">
          <cell r="I3670">
            <v>7</v>
          </cell>
        </row>
        <row r="3671">
          <cell r="I3671">
            <v>44</v>
          </cell>
        </row>
        <row r="3672">
          <cell r="I3672">
            <v>29</v>
          </cell>
        </row>
        <row r="3673">
          <cell r="I3673">
            <v>215.54</v>
          </cell>
        </row>
        <row r="3674">
          <cell r="I3674">
            <v>836</v>
          </cell>
        </row>
        <row r="3675">
          <cell r="I3675">
            <v>15.645</v>
          </cell>
        </row>
        <row r="3676">
          <cell r="I3676">
            <v>85</v>
          </cell>
        </row>
        <row r="3677">
          <cell r="I3677">
            <v>14</v>
          </cell>
        </row>
        <row r="3678">
          <cell r="I3678">
            <v>25</v>
          </cell>
        </row>
        <row r="3679">
          <cell r="I3679">
            <v>10.41</v>
          </cell>
        </row>
        <row r="3680">
          <cell r="I3680">
            <v>0</v>
          </cell>
        </row>
        <row r="3681">
          <cell r="I3681">
            <v>76.83</v>
          </cell>
        </row>
        <row r="3682">
          <cell r="I3682">
            <v>11.03</v>
          </cell>
        </row>
        <row r="3683">
          <cell r="I3683">
            <v>12</v>
          </cell>
        </row>
        <row r="3684">
          <cell r="I3684">
            <v>25</v>
          </cell>
        </row>
        <row r="3685">
          <cell r="I3685">
            <v>12</v>
          </cell>
        </row>
        <row r="3686">
          <cell r="I3686">
            <v>407</v>
          </cell>
        </row>
        <row r="3687">
          <cell r="I3687">
            <v>225</v>
          </cell>
        </row>
        <row r="3688">
          <cell r="I3688">
            <v>380</v>
          </cell>
        </row>
        <row r="3689">
          <cell r="I3689">
            <v>545</v>
          </cell>
        </row>
        <row r="3690">
          <cell r="I3690">
            <v>5.79</v>
          </cell>
        </row>
        <row r="3691">
          <cell r="I3691">
            <v>9</v>
          </cell>
        </row>
        <row r="3692">
          <cell r="I3692">
            <v>1.8</v>
          </cell>
        </row>
        <row r="3693">
          <cell r="I3693">
            <v>4.4000000000000004</v>
          </cell>
        </row>
        <row r="3694">
          <cell r="I3694">
            <v>69</v>
          </cell>
        </row>
        <row r="3695">
          <cell r="I3695">
            <v>125</v>
          </cell>
        </row>
        <row r="3696">
          <cell r="I3696">
            <v>39</v>
          </cell>
        </row>
        <row r="3697">
          <cell r="I3697">
            <v>26.27</v>
          </cell>
        </row>
        <row r="3698">
          <cell r="I3698">
            <v>75</v>
          </cell>
        </row>
        <row r="3699">
          <cell r="I3699">
            <v>75</v>
          </cell>
        </row>
        <row r="3700">
          <cell r="I3700">
            <v>935.59</v>
          </cell>
        </row>
        <row r="3701">
          <cell r="I3701">
            <v>31</v>
          </cell>
        </row>
        <row r="3702">
          <cell r="I3702">
            <v>183.05</v>
          </cell>
        </row>
        <row r="3703">
          <cell r="I3703">
            <v>19.32</v>
          </cell>
        </row>
        <row r="3704">
          <cell r="I3704">
            <v>13.22</v>
          </cell>
        </row>
        <row r="3705">
          <cell r="I3705">
            <v>592</v>
          </cell>
        </row>
        <row r="3706">
          <cell r="I3706">
            <v>0</v>
          </cell>
        </row>
        <row r="3707">
          <cell r="I3707">
            <v>157.014444</v>
          </cell>
        </row>
        <row r="3708">
          <cell r="I3708">
            <v>625</v>
          </cell>
        </row>
        <row r="3709">
          <cell r="I3709">
            <v>8.25</v>
          </cell>
        </row>
        <row r="3710">
          <cell r="I3710">
            <v>613</v>
          </cell>
        </row>
        <row r="3711">
          <cell r="I3711">
            <v>8</v>
          </cell>
        </row>
        <row r="3712">
          <cell r="I3712">
            <v>1771.18</v>
          </cell>
        </row>
        <row r="3713">
          <cell r="I3713">
            <v>1800</v>
          </cell>
        </row>
        <row r="3714">
          <cell r="I3714">
            <v>65</v>
          </cell>
        </row>
        <row r="3715">
          <cell r="I3715">
            <v>3995</v>
          </cell>
        </row>
        <row r="3716">
          <cell r="I3716">
            <v>725</v>
          </cell>
        </row>
        <row r="3717">
          <cell r="I3717">
            <v>373.9</v>
          </cell>
        </row>
        <row r="3718">
          <cell r="I3718">
            <v>110</v>
          </cell>
        </row>
        <row r="3719">
          <cell r="I3719">
            <v>29.7</v>
          </cell>
        </row>
        <row r="3720">
          <cell r="I3720">
            <v>2.5</v>
          </cell>
        </row>
        <row r="3721">
          <cell r="I3721">
            <v>33</v>
          </cell>
        </row>
        <row r="3722">
          <cell r="I3722">
            <v>8.9167000000000005</v>
          </cell>
        </row>
        <row r="3723">
          <cell r="I3723">
            <v>35</v>
          </cell>
        </row>
        <row r="3724">
          <cell r="I3724">
            <v>475</v>
          </cell>
        </row>
        <row r="3725">
          <cell r="I3725">
            <v>938</v>
          </cell>
        </row>
        <row r="3726">
          <cell r="I3726">
            <v>13.63</v>
          </cell>
        </row>
        <row r="3727">
          <cell r="I3727">
            <v>68</v>
          </cell>
        </row>
        <row r="3728">
          <cell r="I3728">
            <v>318.39</v>
          </cell>
        </row>
        <row r="3729">
          <cell r="I3729">
            <v>62.8</v>
          </cell>
        </row>
        <row r="3730">
          <cell r="I3730">
            <v>228.05</v>
          </cell>
        </row>
        <row r="3731">
          <cell r="I3731">
            <v>157.66999999999999</v>
          </cell>
        </row>
        <row r="3732">
          <cell r="I3732">
            <v>1.798</v>
          </cell>
        </row>
        <row r="3733">
          <cell r="I3733">
            <v>370</v>
          </cell>
        </row>
        <row r="3734">
          <cell r="I3734">
            <v>24.4</v>
          </cell>
        </row>
        <row r="3735">
          <cell r="I3735">
            <v>24600</v>
          </cell>
        </row>
        <row r="3736">
          <cell r="I3736">
            <v>70</v>
          </cell>
        </row>
        <row r="3737">
          <cell r="I3737">
            <v>125</v>
          </cell>
        </row>
        <row r="3738">
          <cell r="I3738">
            <v>335</v>
          </cell>
        </row>
        <row r="3739">
          <cell r="I3739">
            <v>675</v>
          </cell>
        </row>
        <row r="3740">
          <cell r="I3740">
            <v>35</v>
          </cell>
        </row>
        <row r="3741">
          <cell r="I3741">
            <v>55</v>
          </cell>
        </row>
        <row r="3742">
          <cell r="I3742">
            <v>2600</v>
          </cell>
        </row>
        <row r="3743">
          <cell r="I3743">
            <v>1250</v>
          </cell>
        </row>
        <row r="3744">
          <cell r="I3744">
            <v>2.890625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ISOTIPO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ELECTRODOS (ANTORCHA DE SOLDAR))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(FARDOS DE AGUA ALASKA 20/1 )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No.10 50/1)</v>
          </cell>
        </row>
        <row r="410">
          <cell r="A410" t="str">
            <v xml:space="preserve"> INS0023 (VASOS DESECHABLE DE CAFÉ MOLDY  No. 2  20/1)</v>
          </cell>
        </row>
        <row r="411">
          <cell r="A411" t="str">
            <v xml:space="preserve"> INS0024 (VASOS DESECHABLE DE CAFE No. 4 BIODEGRADABLE  (CARTON) 50/1)</v>
          </cell>
        </row>
        <row r="412">
          <cell r="A412" t="str">
            <v xml:space="preserve"> INS0025 (VASOS DESECHABLE DE CAFE No.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DOSIS UNICA (MONODOSIS)  500/1)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)</v>
          </cell>
        </row>
        <row r="569">
          <cell r="A569" t="str">
            <v xml:space="preserve"> MAY0052 (PIEDRA AMBIENTADORA PARA BAÑO 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POR LIBRAS)</v>
          </cell>
        </row>
        <row r="572">
          <cell r="A572" t="str">
            <v xml:space="preserve"> MAY0055 (SACOS DE ACE (DETERGENTE EN POLVO) POR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 BLANCAS)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 (DE PORCELANA))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MAY0080 (AMBIENTADORES ELECTRICOS AIR WIK CALENTADOR Y ACEITE ESENCIAL)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PLASTICO COLOR CLEAR (GENERICOS))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TRA0012 (TANQUE DE ACEITE 15W40)</v>
          </cell>
        </row>
        <row r="1276">
          <cell r="A1276" t="str">
            <v xml:space="preserve"> TRA0013 (ACEITE 10W30 EN CUARTOS)</v>
          </cell>
        </row>
        <row r="1277">
          <cell r="A1277" t="str">
            <v xml:space="preserve"> TRA0014 (ACEITE MOVIL 10W30 SUPER SINTETICO)</v>
          </cell>
        </row>
        <row r="1278">
          <cell r="A1278" t="str">
            <v xml:space="preserve"> TRA0015 (FILTRO DE AIRE TOYOTA MOTOR 4 GX460/F J CRUZE)</v>
          </cell>
        </row>
        <row r="1279">
          <cell r="A1279" t="str">
            <v xml:space="preserve"> TRA0016 (FILTRO GASOIL )</v>
          </cell>
        </row>
        <row r="1280">
          <cell r="A1280" t="str">
            <v xml:space="preserve"> TRA0017 (FILTRO DE CABINA)</v>
          </cell>
        </row>
        <row r="1281">
          <cell r="A1281" t="str">
            <v xml:space="preserve"> TRA0018 (FILTRO DE AIRE MOTOR)</v>
          </cell>
        </row>
        <row r="1282">
          <cell r="A1282" t="str">
            <v xml:space="preserve"> TRA0019 (FILTRO ACEITE UNION JAPAN C-171)</v>
          </cell>
        </row>
        <row r="1283">
          <cell r="A1283" t="str">
            <v xml:space="preserve"> TRA0020 (FILTRO DE GASOIL TOY HILUX 2015-/17)</v>
          </cell>
        </row>
        <row r="1284">
          <cell r="A1284" t="str">
            <v xml:space="preserve"> TRA0021 (FILTRO ACEITE PH-3682)</v>
          </cell>
        </row>
        <row r="1285">
          <cell r="A1285" t="str">
            <v xml:space="preserve"> TRA0022 (FILTRO AIRE COLORADO 2015-20)</v>
          </cell>
        </row>
        <row r="1286">
          <cell r="A1286" t="str">
            <v xml:space="preserve"> TRA0023 (FILTRO DE AIRE D-MAX 16546-51N01)</v>
          </cell>
        </row>
        <row r="1287">
          <cell r="A1287" t="str">
            <v xml:space="preserve"> TRA0024 (FILTRO DE GASOIL JFC-110)</v>
          </cell>
        </row>
        <row r="1288">
          <cell r="A1288" t="str">
            <v xml:space="preserve"> TRA0025 (FILTRO GASOIL CHEV COLORADO 14-ON)</v>
          </cell>
        </row>
        <row r="1289">
          <cell r="A1289" t="str">
            <v xml:space="preserve"> TRA0026 (FILTRO GASOIL SAKURA)</v>
          </cell>
        </row>
        <row r="1290">
          <cell r="A1290" t="str">
            <v xml:space="preserve"> TRA0027 (FILTRO ACEITE B34 PH-2863)</v>
          </cell>
        </row>
        <row r="1291">
          <cell r="A1291" t="str">
            <v xml:space="preserve"> TRA0028 (FILTRO DE AIRE NISSAN FRONTIER D22 97-2014/QD32/TD27)</v>
          </cell>
        </row>
        <row r="1292">
          <cell r="A1292" t="str">
            <v xml:space="preserve"> TRA0029 (FILTRO DE GASOIL 16403)</v>
          </cell>
        </row>
        <row r="1293">
          <cell r="A1293" t="str">
            <v xml:space="preserve"> TRA0030 (FILTRO DE GASOIL FC-1807)</v>
          </cell>
        </row>
        <row r="1294">
          <cell r="A1294" t="str">
            <v xml:space="preserve"> TRA0031 (FILTRO DE GASOIL FC-1806)</v>
          </cell>
        </row>
        <row r="1295">
          <cell r="A1295" t="str">
            <v xml:space="preserve"> TRA0032 (FILTRO DE GASOIL FC-1806)</v>
          </cell>
        </row>
        <row r="1296">
          <cell r="A1296" t="e">
            <v>#REF!</v>
          </cell>
        </row>
        <row r="1297">
          <cell r="A1297" t="str">
            <v xml:space="preserve"> TRA0033 (FILTRO DE ACEITE PH8A 41010)</v>
          </cell>
        </row>
        <row r="1298">
          <cell r="A1298" t="str">
            <v xml:space="preserve"> COM0088 (CAJA TIPO COFRE DE NADERA PEUQEÑA CON TAPA CORTADO Y PULIDO)</v>
          </cell>
        </row>
        <row r="1299">
          <cell r="A1299" t="str">
            <v xml:space="preserve"> TRA0034 (MOTOCICLETAS X1000 XROAD 200 SALTAMONTE XROAD200)</v>
          </cell>
        </row>
        <row r="1300">
          <cell r="A1300" t="str">
            <v xml:space="preserve"> HER0155 (PIVOT MAGNETICO PARA GAVETERO)</v>
          </cell>
        </row>
        <row r="1301">
          <cell r="A1301" t="str">
            <v xml:space="preserve"> ELE0138 (LAMPARA LED 2X4 EMP 72W 6500K)</v>
          </cell>
        </row>
        <row r="1302">
          <cell r="A1302" t="str">
            <v xml:space="preserve"> ELE0139 (LAMPARA LED PLAFOND 2X2 45W 6000K)</v>
          </cell>
        </row>
        <row r="1303">
          <cell r="A1303" t="str">
            <v xml:space="preserve"> MOF0034 (PORTA SACO EJECUTIVO PLAEADO CON ENCHAPADO COLOR OSCURO)</v>
          </cell>
        </row>
        <row r="1304">
          <cell r="A1304" t="str">
            <v xml:space="preserve"> MOF0035 (MESA LATERAL REDONDA TT-1803 TOPE Y ESTRUCTURA GRIS)</v>
          </cell>
        </row>
        <row r="1305">
          <cell r="A1305" t="str">
            <v xml:space="preserve"> COM0089 (LIBRETAS SECRETARIALES 100 HOJAS 1.9 X 6 TAPA DURA (PERSONALIZADA))</v>
          </cell>
        </row>
        <row r="1306">
          <cell r="A1306" t="str">
            <v xml:space="preserve"> COM0090 (PINES METALICOS INSTITUCIONALES COLOR DORADO (NUEVOS))</v>
          </cell>
        </row>
        <row r="1307">
          <cell r="A1307" t="str">
            <v xml:space="preserve"> COM0091 (GORRAS SIN MALLA CON CIERRE DE VELCRO CON LOGOTIPO INSTITUCIONAL)</v>
          </cell>
        </row>
        <row r="1308">
          <cell r="A1308" t="str">
            <v xml:space="preserve"> COM0092 (CASCOS PROTECTORES CON LOGOTIPO INSTITUCIONAL)</v>
          </cell>
        </row>
        <row r="1309">
          <cell r="A1309" t="str">
            <v xml:space="preserve"> TEG0010 (SCANNERS )</v>
          </cell>
        </row>
        <row r="1310">
          <cell r="A1310" t="str">
            <v xml:space="preserve"> INS0068 (BOTELLONES DE AGUA ALASKA DE 5 GALONES)</v>
          </cell>
        </row>
        <row r="1311">
          <cell r="A1311" t="str">
            <v xml:space="preserve"> COM0093 (T-SHIRT SUBLIMADOS (INTERSECCIONES SEGURAS))</v>
          </cell>
        </row>
        <row r="1312">
          <cell r="A1312" t="str">
            <v xml:space="preserve"> COM0094 (CHALECOS REFLECTIVOS CON LOGOTIPO INTRANT (INTERSECCIONES SEGURAS))</v>
          </cell>
        </row>
        <row r="1313">
          <cell r="A1313" t="str">
            <v xml:space="preserve"> COM0095 (BOLIGRAFO (LAPICERO) CON LOGOTIPO DE INTRANT BLANCO CON NARANJA)</v>
          </cell>
        </row>
        <row r="1314">
          <cell r="A1314" t="str">
            <v xml:space="preserve"> INS0069 (AZUCAR CREMA PAQUETE DE 5 LIBRAS )</v>
          </cell>
        </row>
        <row r="1315">
          <cell r="A1315" t="str">
            <v xml:space="preserve"> INS0070 (AZUCAR BLANCA PAQUETE DE 5 LIBRAS )</v>
          </cell>
        </row>
        <row r="1316">
          <cell r="A1316" t="str">
            <v xml:space="preserve"> INS0071 (AZUCAR CREMA SOBRE MONODOSIS 500/1)</v>
          </cell>
        </row>
        <row r="1317">
          <cell r="A1317" t="str">
            <v xml:space="preserve"> INS0072 (EDULCORANTE DE HOJA STEVIA 500/1)</v>
          </cell>
        </row>
        <row r="1318">
          <cell r="A1318" t="str">
            <v xml:space="preserve"> INS0073 (CREMA POLVO EN FRASCO DE 23 ONZAS )</v>
          </cell>
        </row>
        <row r="1319">
          <cell r="A1319" t="str">
            <v xml:space="preserve"> INS0074 (CREMA POLVO SOBRE MONODOSIS 50/1 )</v>
          </cell>
        </row>
        <row r="1320">
          <cell r="A1320" t="str">
            <v xml:space="preserve"> INS0075 (TE CALIENTE MANZANILLA 20/1)</v>
          </cell>
        </row>
        <row r="1321">
          <cell r="A1321" t="str">
            <v xml:space="preserve"> INS0076 (TE CALIENTE JENGIBRE 20/1)</v>
          </cell>
        </row>
        <row r="1322">
          <cell r="A1322" t="str">
            <v xml:space="preserve"> INS0077 (TE CALIENTE MENTA Y FRESA CHERRY )</v>
          </cell>
        </row>
        <row r="1323">
          <cell r="A1323" t="str">
            <v xml:space="preserve"> INS0078 (TE FRIO SABOR TE Y LIMON 80 ONZAS )</v>
          </cell>
        </row>
        <row r="1324">
          <cell r="A1324" t="str">
            <v xml:space="preserve"> INS0079 (GRANOLA DE TIPO DE AVENA, CON MIEL, NUECES, ALMENDRA, FRUTA DESHIDRATADA)</v>
          </cell>
        </row>
        <row r="1325">
          <cell r="A1325" t="str">
            <v xml:space="preserve"> INS0080 (CARAMELO CON SABOR A FRUTAS SANDIA MANZANA, CEREZA, UVA , FRABUESA Y ARANDANOS)</v>
          </cell>
        </row>
        <row r="1326">
          <cell r="A1326" t="str">
            <v xml:space="preserve"> INS0081 (CHOCOLATES DE TAMAÑO MINI VARIADOS )</v>
          </cell>
        </row>
        <row r="1327">
          <cell r="A1327" t="str">
            <v xml:space="preserve"> INS0082 (SNACK TIPO PALITOS DE HARINA BLANCA E INTEGRA)</v>
          </cell>
        </row>
        <row r="1328">
          <cell r="A1328" t="str">
            <v xml:space="preserve"> INS0083 (GALLETAS DE SODA MULTIGRANOS Y SALADAS SIN NUECES)</v>
          </cell>
        </row>
        <row r="1329">
          <cell r="A1329" t="str">
            <v xml:space="preserve"> INS0084 (FRUTOS SECOS MANI, CAJUIL, PISTACHO, NUECES, MACADAMIA )</v>
          </cell>
        </row>
        <row r="1330">
          <cell r="A1330" t="str">
            <v xml:space="preserve"> COM0096 (TAZONES ARTESANALES DE 700 ML INCLUYE CAJA EN ACRILICO)</v>
          </cell>
        </row>
        <row r="1331">
          <cell r="A1331" t="str">
            <v xml:space="preserve"> INS0085 (FARDOS DE AGUA PLANETA AZUL 20/1)</v>
          </cell>
        </row>
        <row r="1332">
          <cell r="A1332" t="str">
            <v xml:space="preserve"> COM0097 (MOCHILA CON SUBLIMADO A FULL COLOR DIA MUNDIAL DE LA BICICLETA)</v>
          </cell>
        </row>
        <row r="1333">
          <cell r="A1333" t="str">
            <v xml:space="preserve"> MG0165 (RESMAS DE PAPEL 8 1/2 X 11 OFFI-NOTA)</v>
          </cell>
        </row>
        <row r="1334">
          <cell r="A1334" t="str">
            <v xml:space="preserve"> MAY0084 (CALENTADORES PARA CHAFFING)</v>
          </cell>
        </row>
        <row r="1335">
          <cell r="A1335" t="str">
            <v xml:space="preserve"> COM0098 (TOALLAS 12X12 CON BORDADO DIA MUNDIAL DE LA BICICLETA)</v>
          </cell>
        </row>
        <row r="1336">
          <cell r="A1336" t="str">
            <v xml:space="preserve"> EQU0056 (EXTINTOR ABC 20 LBS.)</v>
          </cell>
        </row>
        <row r="1337">
          <cell r="A1337" t="str">
            <v xml:space="preserve"> EQU0057 (EXTINTOR CO2 10 LBS.)</v>
          </cell>
        </row>
        <row r="1338">
          <cell r="A1338" t="str">
            <v xml:space="preserve"> COM0099 (TERMO CON SERIGRAFIA DIA MUNDIAL DE LA BICICLETA)</v>
          </cell>
        </row>
        <row r="1339">
          <cell r="A1339" t="str">
            <v xml:space="preserve"> CC0026 (INTEGRADO CD4066)</v>
          </cell>
        </row>
        <row r="1340">
          <cell r="A1340" t="str">
            <v xml:space="preserve"> CC0027 (INTEGRADO 74HC241)</v>
          </cell>
        </row>
        <row r="1341">
          <cell r="A1341" t="str">
            <v xml:space="preserve"> CC0028 (INTEGRADO 74HCT04 )</v>
          </cell>
        </row>
        <row r="1342">
          <cell r="A1342" t="str">
            <v xml:space="preserve"> CC0029 (INTEGRADO LT1058CN)</v>
          </cell>
        </row>
        <row r="1343">
          <cell r="A1343" t="str">
            <v xml:space="preserve"> CC0030 (INTEGRADO NE555P)</v>
          </cell>
        </row>
        <row r="1344">
          <cell r="A1344" t="str">
            <v xml:space="preserve"> CC0031 (INTEGRADO 74HCT32N)</v>
          </cell>
        </row>
        <row r="1345">
          <cell r="A1345" t="str">
            <v xml:space="preserve"> CC0032 (INTEGRADO 74F10N)</v>
          </cell>
        </row>
        <row r="1346">
          <cell r="A1346" t="str">
            <v xml:space="preserve"> CC0033 (INTEGRADO 74HCT132N)</v>
          </cell>
        </row>
        <row r="1347">
          <cell r="A1347" t="str">
            <v xml:space="preserve"> CC0034 (INTEGRADO 74HCT164E)</v>
          </cell>
        </row>
        <row r="1348">
          <cell r="A1348" t="str">
            <v xml:space="preserve"> CC0035 (INTEGRADO TC4051BP)</v>
          </cell>
        </row>
        <row r="1349">
          <cell r="A1349" t="str">
            <v xml:space="preserve"> CC0036 (INTEGRADO UCN5801A)</v>
          </cell>
        </row>
        <row r="1350">
          <cell r="A1350" t="str">
            <v xml:space="preserve"> CC0037 (CAPACITOR  11000UF 35 VOLTIOS )</v>
          </cell>
        </row>
        <row r="1351">
          <cell r="A1351" t="str">
            <v xml:space="preserve"> CC0038 (INTEGRADO MAX1232)</v>
          </cell>
        </row>
        <row r="1352">
          <cell r="A1352" t="str">
            <v xml:space="preserve"> CC0039 (INTEGRADO MX232CPE)</v>
          </cell>
        </row>
        <row r="1353">
          <cell r="A1353" t="str">
            <v xml:space="preserve"> CC0040 (INTEGRADO M27C2001)</v>
          </cell>
        </row>
        <row r="1354">
          <cell r="A1354" t="str">
            <v xml:space="preserve"> CC0041 (INTEGRADO M48T12-150PC1)</v>
          </cell>
        </row>
        <row r="1355">
          <cell r="A1355" t="str">
            <v xml:space="preserve"> CC0042 (INTEGRADO MC68681P)</v>
          </cell>
        </row>
        <row r="1356">
          <cell r="A1356" t="str">
            <v xml:space="preserve"> CC0043 (INTEGRADO A2731)</v>
          </cell>
        </row>
        <row r="1357">
          <cell r="A1357" t="str">
            <v xml:space="preserve"> CC0044 (INTEGRADO 74HCT00)</v>
          </cell>
        </row>
        <row r="1358">
          <cell r="A1358" t="str">
            <v xml:space="preserve"> CC0045 (INTEGRADO TLO84CN)</v>
          </cell>
        </row>
        <row r="1359">
          <cell r="A1359" t="str">
            <v xml:space="preserve"> CC0046 (TARJETA MPY ( MPY) (NUEVAS))</v>
          </cell>
        </row>
        <row r="1360">
          <cell r="A1360" t="str">
            <v xml:space="preserve"> CC0047 (TARJETA TCP  (NUEVAS))</v>
          </cell>
        </row>
        <row r="1361">
          <cell r="A1361" t="str">
            <v xml:space="preserve"> CC0048 (TARJETA TGRY  (NUEVAS))</v>
          </cell>
        </row>
        <row r="1362">
          <cell r="A1362" t="str">
            <v xml:space="preserve"> CC0049 (TARJETA FAY  (REFURBISHED))</v>
          </cell>
        </row>
        <row r="1363">
          <cell r="A1363" t="str">
            <v xml:space="preserve"> CC0050 (TARJETA TMRY1  (REFURBISHED))</v>
          </cell>
        </row>
        <row r="1364">
          <cell r="A1364" t="str">
            <v xml:space="preserve"> CC0051 (TARJETA TMRY2  (REFURBISHED))</v>
          </cell>
        </row>
        <row r="1365">
          <cell r="A1365" t="str">
            <v xml:space="preserve"> CC0052 (TARJETA ESRY  (REFURBISHED))</v>
          </cell>
        </row>
        <row r="1366">
          <cell r="A1366" t="str">
            <v xml:space="preserve"> CC0053 (TARJETA MCY (MSY)  (REFURBISHED))</v>
          </cell>
        </row>
        <row r="1367">
          <cell r="A1367" t="str">
            <v xml:space="preserve"> TEG0011 (IMPRESORA INDUCTRIAL DE ROTULOS (SERIAL No.0094424))</v>
          </cell>
        </row>
        <row r="1368">
          <cell r="A1368" t="str">
            <v xml:space="preserve"> TEG0012 (CPU DELL OPTIPLEX 7040 SFF 15-6500 8 GB 1 TBB, RFB INTEL  CORE i5-6500 3.20 GHZ - 8GB MEMORIA RAM 1TB DISCO DURO HDD- DVDRW 32 MB WINDOWS 10 PRO 64 - SFF MONITOR DELL LED E2020H 19.5 NUEVA FABRICANTE DELL)</v>
          </cell>
        </row>
        <row r="1369">
          <cell r="A1369" t="str">
            <v xml:space="preserve"> TEG0013 (IMPRESORA EPSON ECOTANK L 5590 MULTIFUNCIONAL)</v>
          </cell>
        </row>
        <row r="1370">
          <cell r="A1370" t="str">
            <v xml:space="preserve"> INS0086 (BOTELLONES DE AGUA PLANETA AZUL DE 5 GALONES)</v>
          </cell>
        </row>
        <row r="1371">
          <cell r="A1371" t="str">
            <v xml:space="preserve"> TRA0035 (GALON DESGRASANTE AUTOMOTRIZ AB )</v>
          </cell>
        </row>
        <row r="1372">
          <cell r="A1372" t="str">
            <v xml:space="preserve"> TRA0036 (PINESPUMA EN LATA)</v>
          </cell>
        </row>
        <row r="1373">
          <cell r="A1373" t="str">
            <v xml:space="preserve"> TRA0037 (PROTECTOR PARA TABLEROS 16 ONZAS MENGUIARS)</v>
          </cell>
        </row>
        <row r="1374">
          <cell r="A1374" t="str">
            <v xml:space="preserve"> TRA0038 (PROTECTOR PARA PROTEGER LEATHER SPRAY 16 ONZAS MENGUIARS)</v>
          </cell>
        </row>
        <row r="1375">
          <cell r="A1375" t="str">
            <v xml:space="preserve"> TRA0039 (AMBIENTADOR EN SPRAY PARA AUTOS AIR FEBREZE 8.8 ONZAS)</v>
          </cell>
        </row>
        <row r="1376">
          <cell r="A1376" t="str">
            <v xml:space="preserve"> MOF0036 (SILLAS EJECUTIVA)</v>
          </cell>
        </row>
        <row r="1377">
          <cell r="A1377" t="str">
            <v xml:space="preserve"> MOF0037 (ESCRITORIO MACRO)</v>
          </cell>
        </row>
        <row r="1378">
          <cell r="A1378" t="str">
            <v xml:space="preserve"> MOF0038 (BANCADA PARA RECIBIR VISITAS)</v>
          </cell>
        </row>
        <row r="1379">
          <cell r="A1379" t="str">
            <v xml:space="preserve"> MOF0039 (ARCHIVO DE ESCRITORIO RECTANGULAR DE 5 GABETAS)</v>
          </cell>
        </row>
        <row r="1380">
          <cell r="A1380" t="str">
            <v xml:space="preserve"> MOF0040 (ARCHIVO DE ESCRITORIO RECTANGULAR DE 3 GABETAS)</v>
          </cell>
        </row>
        <row r="1381">
          <cell r="A1381" t="str">
            <v xml:space="preserve"> MG0166 (FOLDER PARTITIONS 8 1/2X11 AZUL CLARO (OFM))</v>
          </cell>
        </row>
        <row r="1382">
          <cell r="A1382" t="str">
            <v xml:space="preserve"> MG0167 (FOLDERS COLOR AZUL CLARO 8 1/2*11 (OFM))</v>
          </cell>
        </row>
        <row r="1383">
          <cell r="A1383" t="str">
            <v xml:space="preserve"> MG0168 (FOLDERS COLOR MAMEY 8 1/2*11 (OFM))</v>
          </cell>
        </row>
        <row r="1384">
          <cell r="A1384" t="str">
            <v xml:space="preserve"> MG0169 (LIBRETA RAYADA 5X8 RED STAR (OFM))</v>
          </cell>
        </row>
        <row r="1385">
          <cell r="A1385" t="str">
            <v xml:space="preserve"> MG0170 (LIBRETA RAYADA 8½ X 11 RED STAR (OFM))</v>
          </cell>
        </row>
        <row r="1386">
          <cell r="A1386" t="str">
            <v xml:space="preserve"> MG0171 (LIBRO RECORD DE 300 PAGINAS (OFM))</v>
          </cell>
        </row>
        <row r="1387">
          <cell r="A1387" t="str">
            <v xml:space="preserve"> MG0172 (LIBRO RECORD DE 500 PAGINAS (OFM))</v>
          </cell>
        </row>
        <row r="1388">
          <cell r="A1388" t="str">
            <v xml:space="preserve"> MG0173 (POST-IT  3*3 AMARILLO (NOTAS ADHESIVAS) (OFM))</v>
          </cell>
        </row>
        <row r="1389">
          <cell r="A1389" t="str">
            <v xml:space="preserve"> MG0174 (POST-IT  5*3 AMARILLO (NOTAS ADHESIVAS) (OFM))</v>
          </cell>
        </row>
        <row r="1390">
          <cell r="A1390" t="str">
            <v xml:space="preserve"> MG0175 (RESMA DE PAPEL 8½ X 11  )</v>
          </cell>
        </row>
        <row r="1391">
          <cell r="A1391" t="str">
            <v xml:space="preserve"> MG0176 (RESMA DE PAPEL NAVIAGATOR PLATINIUM  8½ X 14 (OFM))</v>
          </cell>
        </row>
        <row r="1392">
          <cell r="A1392" t="str">
            <v xml:space="preserve"> MG0177 (RESMA DE PAPEL 81/2x11 ( HOJA DE HILO)  (OFM))</v>
          </cell>
        </row>
        <row r="1393">
          <cell r="A1393" t="str">
            <v xml:space="preserve"> MG0178 (RESMA DE CARTONITE 8 1/2 X 11 (OFM))</v>
          </cell>
        </row>
        <row r="1394">
          <cell r="A1394" t="str">
            <v xml:space="preserve"> MG0179 (RESMA DE PAPEL 81/2x11 ( HOJA DE HILO)  TIMBRADO CREMA)</v>
          </cell>
        </row>
        <row r="1395">
          <cell r="A1395" t="str">
            <v xml:space="preserve"> MG0180 (SEPARADORES DE CARPETA DE CINCO PESTAÑAS MULTICOLOR (OFM))</v>
          </cell>
        </row>
        <row r="1396">
          <cell r="A1396" t="str">
            <v xml:space="preserve"> MG0181 (SOBRE MANILA 10X13 AMARILLO  500/1  (OFM))</v>
          </cell>
        </row>
        <row r="1397">
          <cell r="A1397" t="str">
            <v xml:space="preserve"> MG0182 (SOBRE MANILA 10X13 BLANCOS (INSTITUCIONALES)  500/1  (OFM))</v>
          </cell>
        </row>
        <row r="1398">
          <cell r="A1398" t="str">
            <v xml:space="preserve"> MG0183 (SOBRE MANILA 10X15 AMARILLO 500/1 (OFM))</v>
          </cell>
        </row>
        <row r="1399">
          <cell r="A1399" t="str">
            <v xml:space="preserve"> MG0184 (SOBRE MANILA 9X12 AMARILLO (OFM))</v>
          </cell>
        </row>
        <row r="1400">
          <cell r="A1400" t="str">
            <v xml:space="preserve"> MG0185 (SOBRE MANILA 9X12 BLANCO (OFM))</v>
          </cell>
        </row>
        <row r="1401">
          <cell r="A1401" t="str">
            <v xml:space="preserve"> MG0186 (SOBRE PARA CARTA (BLANCO) (OFM))</v>
          </cell>
        </row>
        <row r="1402">
          <cell r="A1402" t="str">
            <v xml:space="preserve"> MG0187 (SOBRE PARA CARTA (BLANCO) INSTITUCIONALES (OFM))</v>
          </cell>
        </row>
        <row r="1403">
          <cell r="A1403" t="str">
            <v xml:space="preserve"> CC0054 (TARJETA MPY  (REFURBISHED))</v>
          </cell>
        </row>
        <row r="1404">
          <cell r="A1404" t="str">
            <v xml:space="preserve"> MG0188 (FOLDER MANILA  8½ X 11 ( UND ) (OFM))</v>
          </cell>
        </row>
        <row r="1405">
          <cell r="A1405" t="str">
            <v xml:space="preserve"> MG0189 (FOLDER 8½ X 14 ( UND ) (OFM))</v>
          </cell>
        </row>
        <row r="1406">
          <cell r="A1406" t="str">
            <v xml:space="preserve"> CC0055 (TARJETA TCP (REFURBISHED))</v>
          </cell>
        </row>
        <row r="1407">
          <cell r="A1407" t="str">
            <v xml:space="preserve"> CC0056 (TARJETA TGRY (REFURBISHED))</v>
          </cell>
        </row>
        <row r="1408">
          <cell r="A1408" t="str">
            <v xml:space="preserve"> MAY0085 (DISPENSADOR PARA AMBIENTADOR AUTOMATICO)</v>
          </cell>
        </row>
        <row r="1409">
          <cell r="A1409" t="str">
            <v xml:space="preserve"> EQU0058 (MAQUINA APLICADORA DE BITUMEN TEXEQ-RBM 300D SERIAL: 001362,001363 )</v>
          </cell>
        </row>
        <row r="1410">
          <cell r="A1410" t="str">
            <v xml:space="preserve"> PIN0074 (CAJA DE ADHESIVO BITUMINOUS DE 45 LIBRAS)</v>
          </cell>
        </row>
        <row r="1411">
          <cell r="A1411" t="str">
            <v xml:space="preserve"> MAY0086 (ZAFACON PLASTICOS 5 LTS. VAIVEN (NEGROS))</v>
          </cell>
        </row>
        <row r="1412">
          <cell r="A1412" t="str">
            <v xml:space="preserve"> MAY0087 (ZAFACON PLASTICO 25 LTS. CON TAPA Y PEDAL (BLANCOS MEDIANOS))</v>
          </cell>
        </row>
        <row r="1413">
          <cell r="A1413" t="str">
            <v xml:space="preserve"> MG0190 (TRITURADORA DE PAPEL GBC)</v>
          </cell>
        </row>
        <row r="1414">
          <cell r="A1414" t="str">
            <v xml:space="preserve"> COM0100 (VASOS TERMICOS DE 35 ONZAS (DIA DEL PADRE))</v>
          </cell>
        </row>
        <row r="1415">
          <cell r="A1415" t="str">
            <v xml:space="preserve"> COM0101 (JARRA DE CRISTAL COM ASA DE 25 ONZAS (DIA DEL PADRE))</v>
          </cell>
        </row>
        <row r="1416">
          <cell r="A1416" t="str">
            <v xml:space="preserve"> TEG0014 (FUENTE ALIMENTACION DATA CARD)</v>
          </cell>
        </row>
        <row r="1417">
          <cell r="A1417" t="str">
            <v xml:space="preserve"> ELE0140 (LAMPARA LED DE PANEL SUPERFICIE)</v>
          </cell>
        </row>
        <row r="1418">
          <cell r="A1418" t="str">
            <v xml:space="preserve"> ELE0141 (LAMPARA LED PANEL 6OX60)</v>
          </cell>
        </row>
        <row r="1419">
          <cell r="A1419" t="str">
            <v xml:space="preserve"> EQU0059 (CARPA METAL 3X3 METROS )</v>
          </cell>
        </row>
        <row r="1420">
          <cell r="A1420" t="str">
            <v xml:space="preserve"> MAY0088 (TOALLITAS HUMEDAS )</v>
          </cell>
        </row>
        <row r="1421">
          <cell r="A1421" t="str">
            <v xml:space="preserve"> INT0079 (MARBETES 10X15 SOBREIMPRESION, FLEXOGRAFIA, MICROFOLIO)</v>
          </cell>
        </row>
        <row r="1422">
          <cell r="A1422" t="str">
            <v xml:space="preserve"> TRA0040 (BATERIAS (27AD850/15/12))</v>
          </cell>
        </row>
        <row r="1423">
          <cell r="A1423" t="str">
            <v xml:space="preserve"> TRA0041 (BATERIAS (24AD600/13/12))</v>
          </cell>
        </row>
        <row r="1424">
          <cell r="A1424" t="str">
            <v xml:space="preserve"> TRA0042 (BATERIAS (31H880/17/12))</v>
          </cell>
        </row>
        <row r="1425">
          <cell r="A1425" t="str">
            <v xml:space="preserve"> INS0087 (SERVILLETAS FAMILIA)</v>
          </cell>
        </row>
        <row r="1426">
          <cell r="A1426" t="str">
            <v xml:space="preserve"> SEG0001 (DELINEADORES DE CARRIL )</v>
          </cell>
        </row>
        <row r="1427">
          <cell r="A1427" t="str">
            <v xml:space="preserve"> SEG0002 (BOYAS ESTOPEROLES)</v>
          </cell>
        </row>
        <row r="1428">
          <cell r="A1428" t="str">
            <v xml:space="preserve"> PRO0035 (TERMO PARA CAFÉ 1.8 LITROS)</v>
          </cell>
        </row>
        <row r="1429">
          <cell r="A1429" t="str">
            <v xml:space="preserve"> COM0102 (BROCHERE TRIPTICO (CARTA COMPROMISO 2023-2024))</v>
          </cell>
        </row>
        <row r="1430">
          <cell r="A1430" t="str">
            <v xml:space="preserve"> COM0103 (LIBRETA DE ESCRITORIO CON LOGOTIPO INTRANT 8"X5")</v>
          </cell>
        </row>
        <row r="1431">
          <cell r="A1431" t="str">
            <v xml:space="preserve"> TRA0043 (NEUMATICOS 265/65/R17 COMPASAL)</v>
          </cell>
        </row>
        <row r="1432">
          <cell r="A1432" t="str">
            <v xml:space="preserve"> EQU0060 (CAJAS PLASTICAS APILABLES PARA ALMACENAMIENTO NEGRA C/TAPA)</v>
          </cell>
        </row>
        <row r="1433">
          <cell r="A1433" t="str">
            <v xml:space="preserve"> INS0088 (VASO PLASTICO PAQUETE No.10 50/1 (MONCANI))</v>
          </cell>
        </row>
        <row r="1434">
          <cell r="A1434" t="str">
            <v xml:space="preserve"> INS0089 (VASOS DESECHABLE DE CAFÉ MOLDY  No. 2  100/1 (MONCANI))</v>
          </cell>
        </row>
        <row r="1435">
          <cell r="A1435" t="str">
            <v xml:space="preserve"> INS0090 (VASOS DESECHABLE DE CAFE N0. 4 BIODEGRADABLE  (CARTON) 50/1 (MONCANI))</v>
          </cell>
        </row>
        <row r="1436">
          <cell r="A1436" t="str">
            <v xml:space="preserve"> INS0091 (PAQUETE PLATOS DESECHABLES NO.6 (25/1) (MONCANI))</v>
          </cell>
        </row>
        <row r="1437">
          <cell r="A1437" t="str">
            <v xml:space="preserve"> INS0092 (PAQUETE PLATOS DESECHABLES NO.9 (25/1) (MONCANI))</v>
          </cell>
        </row>
        <row r="1438">
          <cell r="A1438" t="str">
            <v xml:space="preserve"> INS0093 (PAQUETE DE CUCHARAS DESECHABLES 25/1 (MONCANI))</v>
          </cell>
        </row>
        <row r="1439">
          <cell r="A1439" t="str">
            <v xml:space="preserve"> INS0094 (PAQUETE DE TENEDORES DESECHABLES 25/1 (MONCANI))</v>
          </cell>
        </row>
        <row r="1440">
          <cell r="A1440" t="str">
            <v xml:space="preserve"> INS0095 (REMOVEDORES DE CAFÉ EN MADERA (MONCANI))</v>
          </cell>
        </row>
        <row r="1441">
          <cell r="A1441" t="str">
            <v xml:space="preserve"> TEG0015 (SCANNER FUJITSO IX600)</v>
          </cell>
        </row>
        <row r="1442">
          <cell r="A1442" t="str">
            <v xml:space="preserve"> COM0104 (VOLANTES FLAYERS 8.5 X 5.5 (OPERATIVO NAVIDAD SEGURA 2023))</v>
          </cell>
        </row>
        <row r="1443">
          <cell r="A1443" t="str">
            <v xml:space="preserve"> COM0105 (FORMULARIOS DE INSPECTORIA EN RESMAS 500/1 8.5 X 14")</v>
          </cell>
        </row>
        <row r="1444">
          <cell r="A1444" t="str">
            <v xml:space="preserve"> TRA0044 (FILTRO DE AIRE AIF59976)</v>
          </cell>
        </row>
        <row r="1445">
          <cell r="A1445" t="str">
            <v xml:space="preserve"> TRA0045 (FILTRO AIRE AIF114579)</v>
          </cell>
        </row>
        <row r="1446">
          <cell r="A1446" t="str">
            <v xml:space="preserve"> TRA0046 (FILTRO ACEITE FC-2906)</v>
          </cell>
        </row>
        <row r="1447">
          <cell r="A1447" t="str">
            <v xml:space="preserve"> TRA0047 (FILTRO GASOIL F-1111 HILUX)</v>
          </cell>
        </row>
        <row r="1448">
          <cell r="A1448" t="str">
            <v xml:space="preserve"> TRA0048 (FILTRO DE ACEITE COLORADO 15-DIESEL)</v>
          </cell>
        </row>
        <row r="1449">
          <cell r="A1449" t="str">
            <v xml:space="preserve"> MG0191 (BANDEJA METALICA DE TRES NIVELES PARA PARED)</v>
          </cell>
        </row>
        <row r="1450">
          <cell r="A1450" t="str">
            <v xml:space="preserve"> INT0080 (CAMISA MANGA LARGA TIPO COLUMBIA BLANCA SIZE M)</v>
          </cell>
        </row>
        <row r="1451">
          <cell r="A1451" t="str">
            <v xml:space="preserve"> INT0081 (CAMISA MANGA LARGA TIPO COLUMBIA BLANCA SIZE L)</v>
          </cell>
        </row>
        <row r="1452">
          <cell r="A1452" t="str">
            <v xml:space="preserve"> INT0082 (CAMISA MANGA LARGA TIPO COLUMBIA BLANCA SIZE XXL)</v>
          </cell>
        </row>
        <row r="1453">
          <cell r="A1453" t="str">
            <v xml:space="preserve"> INT0083 (CAMISA MANGA LARGA BLANCA HOMBRE SIZE M)</v>
          </cell>
        </row>
        <row r="1454">
          <cell r="A1454" t="str">
            <v xml:space="preserve"> INT0084 (CAMISA MANGA LARGA BLANCA HOMBRE SIZE L)</v>
          </cell>
        </row>
        <row r="1455">
          <cell r="A1455" t="str">
            <v xml:space="preserve"> INT0085 (CAMISA MANGA LARGA BLANCA HOMBRE SIZE XXL)</v>
          </cell>
        </row>
        <row r="1456">
          <cell r="A1456" t="str">
            <v xml:space="preserve"> INT0086 (PANTALON DE VESTIR NEGRO SIZE 32X33 HOMBRE )</v>
          </cell>
        </row>
        <row r="1457">
          <cell r="A1457" t="str">
            <v xml:space="preserve"> INT0087 (PANTALON DE VESTIR NEGRO SIZE 32X32 HOMBRE )</v>
          </cell>
        </row>
        <row r="1458">
          <cell r="A1458" t="str">
            <v xml:space="preserve"> INT0088 (PANTALON DE VESTIR NEGRO SIZE 36X32 HOMBRE )</v>
          </cell>
        </row>
        <row r="1459">
          <cell r="A1459" t="str">
            <v xml:space="preserve"> INT0089 (PANTALON DE VESTIR NEGRO SIZE 44X34 HOMBRE )</v>
          </cell>
        </row>
        <row r="1460">
          <cell r="A1460" t="str">
            <v xml:space="preserve"> INT0090 (CHAQUETA DE VESTIR TRAJE NEGRO SIZE 39 HOMBRE)</v>
          </cell>
        </row>
        <row r="1461">
          <cell r="A1461" t="str">
            <v xml:space="preserve"> INT0091 (CHAQUETA DE VESTIR TRAJE NEGRO SIZE 40 HOMBRE)</v>
          </cell>
        </row>
        <row r="1462">
          <cell r="A1462" t="str">
            <v xml:space="preserve"> INT0092 (CHAQUETA DE VESTIR TRAJE NEGRO SIZE 44 HOMBRE)</v>
          </cell>
        </row>
        <row r="1463">
          <cell r="A1463" t="str">
            <v xml:space="preserve"> INT0093 (CHAQUETA DE VESTIR TRAJE NEGRO SIZE 50 HOMBRE)</v>
          </cell>
        </row>
        <row r="1464">
          <cell r="A1464" t="str">
            <v xml:space="preserve"> EQU0061 (BOMBA SUMERGIBLE APEC PUMPS 3HP, MOD ST)</v>
          </cell>
        </row>
        <row r="1465">
          <cell r="A1465" t="str">
            <v xml:space="preserve"> COM0106 (STICKERS PARA VEHICULOS EN VINIL ADHESIVO 2.5X2.5, IMPRESIÓN FULL COLOR)</v>
          </cell>
        </row>
        <row r="1466">
          <cell r="A1466" t="str">
            <v xml:space="preserve"> COM0107 (PANCARTA IMPRESA EN VINIL SOBRE COROPLAST. FULL COLOR 24X36 PULGADAS)</v>
          </cell>
        </row>
        <row r="1467">
          <cell r="A1467" t="str">
            <v xml:space="preserve"> COM0108 (BROCHURES DIPTICO FULL COLOR SOBRE SEGURIDAD VIAL)</v>
          </cell>
        </row>
        <row r="1468">
          <cell r="A1468" t="str">
            <v xml:space="preserve"> COM0109 (FORMULARIOS 8.5X14 CON LOGO INTRANT)</v>
          </cell>
        </row>
        <row r="1469">
          <cell r="A1469" t="str">
            <v xml:space="preserve"> COM0110 (FORMULARIOS 8.5X14 CON LOGO INTRANT, RESUMEN DE IMPRESIÓN)</v>
          </cell>
        </row>
        <row r="1470">
          <cell r="A1470" t="str">
            <v xml:space="preserve"> COM0111 (TARJETAS DE CARNET DE CONDUCIR PARA NIÑOS, EN CARTONITE 2.3X3.5 TIRO Y RETIRO (ENEVIAL))</v>
          </cell>
        </row>
        <row r="1471">
          <cell r="A1471" t="str">
            <v xml:space="preserve"> CC0057 (JUEGO DE DESTORNILLADORES AISLANTES)</v>
          </cell>
        </row>
        <row r="1472">
          <cell r="A1472" t="str">
            <v xml:space="preserve"> CC0058 (CINTA METRICA DE 8 MTS)</v>
          </cell>
        </row>
        <row r="1473">
          <cell r="A1473" t="str">
            <v xml:space="preserve"> CC0059 (GUANTES AISLANTES DE ELECTRICIDAD)</v>
          </cell>
        </row>
        <row r="1474">
          <cell r="A1474" t="str">
            <v xml:space="preserve"> CC0060 (CABLE DE GOMA 10/2)</v>
          </cell>
        </row>
        <row r="1475">
          <cell r="A1475" t="str">
            <v xml:space="preserve"> CC0061 (CABLE DE GOMA 14/4)</v>
          </cell>
        </row>
        <row r="1476">
          <cell r="A1476" t="str">
            <v xml:space="preserve"> CC0062 (CUBOS ADAPTADORES P/TALADRO CABEZA 10)</v>
          </cell>
        </row>
        <row r="1477">
          <cell r="A1477" t="str">
            <v xml:space="preserve"> CC0063 (TORNILLOS EXPANSIVOS 3/8X3)</v>
          </cell>
        </row>
        <row r="1478">
          <cell r="A1478" t="str">
            <v xml:space="preserve"> CC0064 (TAPE ELECTRICO DE VINIL 3/4X60 TEMFLEX)</v>
          </cell>
        </row>
        <row r="1479">
          <cell r="A1479" t="str">
            <v xml:space="preserve"> CC0065 (DISCO DE CORTE PARA METAL 4")</v>
          </cell>
        </row>
        <row r="1480">
          <cell r="A1480" t="str">
            <v xml:space="preserve"> CC0066 (DISCO DE PULIR 4")</v>
          </cell>
        </row>
        <row r="1481">
          <cell r="A1481" t="str">
            <v xml:space="preserve"> CC0067 (VARILLA ELECTRODO 332)</v>
          </cell>
        </row>
        <row r="1482">
          <cell r="A1482" t="str">
            <v xml:space="preserve"> CC0068 (ACEITE MULTIUSO DW40)</v>
          </cell>
        </row>
        <row r="1483">
          <cell r="A1483" t="str">
            <v xml:space="preserve"> CC0069 (MACHA METAL 3/8)</v>
          </cell>
        </row>
        <row r="1484">
          <cell r="A1484" t="str">
            <v xml:space="preserve"> CC0070 (MACHA METAL 1/2)</v>
          </cell>
        </row>
        <row r="1485">
          <cell r="A1485" t="str">
            <v xml:space="preserve"> CC0071 (CONECTAR KIT SENCILLO P/ALAMBRE TRIPLEX)</v>
          </cell>
        </row>
        <row r="1486">
          <cell r="A1486" t="str">
            <v xml:space="preserve"> CC0072 (LIMPIADOR DE CONTACTO)</v>
          </cell>
        </row>
        <row r="1487">
          <cell r="A1487" t="str">
            <v xml:space="preserve"> EQU0062 (TRANSFORMADOR PAD MOUNTED, 500KVA, 7.2/12.47 KVOLT-277/480 ESTRELLA -ESTRELLA)</v>
          </cell>
        </row>
        <row r="1488">
          <cell r="A1488" t="str">
            <v xml:space="preserve"> MOF0041 (SILLON EJECUTIVO COLOR NEGRO)</v>
          </cell>
        </row>
        <row r="1489">
          <cell r="A1489" t="str">
            <v xml:space="preserve"> MOF0042 (CREDENZA DE DOS PUERTAS Y LLAVIN DE MELAMINA)</v>
          </cell>
        </row>
        <row r="1490">
          <cell r="A1490" t="str">
            <v xml:space="preserve"> MOF0043 (ARCHIVO DE METAL 8 1/2 X 13 DE CUATRO GABETAS (ORGANIZADOR))</v>
          </cell>
        </row>
        <row r="1491">
          <cell r="A1491" t="str">
            <v xml:space="preserve"> COM0112 (CARGADORES DE BATERIA CON LOGOTIPO DE INTRANT (ACT. DE LAS SECRETARIAS))</v>
          </cell>
        </row>
        <row r="1492">
          <cell r="A1492" t="str">
            <v xml:space="preserve"> TRA0049 (KIT DE ROTULOS MAGNETICOS (2 LATERALES Y 1 BONETE) CON LOGO DE PARQUEATE BIEN )</v>
          </cell>
        </row>
        <row r="1493">
          <cell r="A1493" t="str">
            <v xml:space="preserve"> TRA0050 (BATERÍA ENERJET MODELO 24 ESP.)</v>
          </cell>
        </row>
        <row r="1494">
          <cell r="A1494" t="str">
            <v xml:space="preserve"> TRA0051 (BATERÍA ENERJET MODELO 24 ESP. PLUS.)</v>
          </cell>
        </row>
        <row r="1495">
          <cell r="A1495" t="str">
            <v xml:space="preserve"> TRA0052 (BATERÍA ENERJET MODELO 27)</v>
          </cell>
        </row>
        <row r="1496">
          <cell r="A1496" t="str">
            <v xml:space="preserve"> TRA0053 (TANQUE DE ACEITE 15W40 F-4410488000)</v>
          </cell>
        </row>
        <row r="1497">
          <cell r="A1497" t="str">
            <v xml:space="preserve"> TRA0054 (ACEITE ATF D/MQ 525230007)</v>
          </cell>
        </row>
        <row r="1498">
          <cell r="A1498" t="str">
            <v xml:space="preserve"> TRA0055 (ACEITE COMPRESOR 756816-UV)</v>
          </cell>
        </row>
        <row r="1499">
          <cell r="A1499" t="str">
            <v xml:space="preserve"> TRA0056 (ACEITE COMPRESOR PAG 100)</v>
          </cell>
        </row>
        <row r="1500">
          <cell r="A1500" t="str">
            <v xml:space="preserve"> TRA0057 (BANDA DE FRENO 0008822600)</v>
          </cell>
        </row>
        <row r="1501">
          <cell r="A1501" t="str">
            <v xml:space="preserve"> TRA0058 (BANDA DE FRENO 0009494600)</v>
          </cell>
        </row>
        <row r="1502">
          <cell r="A1502" t="str">
            <v xml:space="preserve"> TRA0059 (BANDA DE FRENO 04466-60140)</v>
          </cell>
        </row>
        <row r="1503">
          <cell r="A1503" t="str">
            <v xml:space="preserve"> TRA0060 (BANDA DE FRENO COLORADO 2020)</v>
          </cell>
        </row>
        <row r="1504">
          <cell r="A1504" t="str">
            <v xml:space="preserve"> TRA0061 (BANDA DELANTERA FORD RANGER 2017)</v>
          </cell>
        </row>
        <row r="1505">
          <cell r="A1505" t="str">
            <v xml:space="preserve"> TRA0062 (CORREA 00-005404)</v>
          </cell>
        </row>
        <row r="1506">
          <cell r="A1506" t="str">
            <v xml:space="preserve"> TRA0063 (CORREA 00-007193)</v>
          </cell>
        </row>
        <row r="1507">
          <cell r="A1507" t="str">
            <v xml:space="preserve"> TRA0064 (CORREA 00-007199)</v>
          </cell>
        </row>
        <row r="1508">
          <cell r="A1508" t="str">
            <v xml:space="preserve"> TRA0065 (TANQUE (GRASA) DELVAC 1 GO. 75W90 )</v>
          </cell>
        </row>
        <row r="1509">
          <cell r="A1509" t="str">
            <v xml:space="preserve"> TRA0066 (FILTRO 00-008009)</v>
          </cell>
        </row>
        <row r="1510">
          <cell r="A1510" t="str">
            <v xml:space="preserve"> TRA0067 (FILTRO C-151)</v>
          </cell>
        </row>
        <row r="1511">
          <cell r="A1511" t="str">
            <v xml:space="preserve"> TRA0068 (FILTRO DE ACEITE 00-000762)</v>
          </cell>
        </row>
        <row r="1512">
          <cell r="A1512" t="str">
            <v xml:space="preserve"> TRA0069 (FILTRO DE ACEITE 0005795700)</v>
          </cell>
        </row>
        <row r="1513">
          <cell r="A1513" t="str">
            <v xml:space="preserve"> TRA0070 (FILTRO DE ACEITE 90915-YZZG2)</v>
          </cell>
        </row>
        <row r="1514">
          <cell r="A1514" t="str">
            <v xml:space="preserve"> TRA0071 (FILTRO DE ACEITE C171500)</v>
          </cell>
        </row>
        <row r="1515">
          <cell r="A1515" t="str">
            <v xml:space="preserve"> TRA0072 (FILTRO DE ACEITE F-C-1008)</v>
          </cell>
        </row>
        <row r="1516">
          <cell r="A1516" t="str">
            <v xml:space="preserve"> TRA0073 (FILTRO DE ACEITE F-C-15671)</v>
          </cell>
        </row>
        <row r="1517">
          <cell r="A1517" t="str">
            <v xml:space="preserve"> TRA0074 (FILTRO DE ACEITE FC-1806)</v>
          </cell>
        </row>
        <row r="1518">
          <cell r="A1518" t="str">
            <v xml:space="preserve"> TRA0075 (FILTRO DE ACEITE F-EO-17030)</v>
          </cell>
        </row>
        <row r="1519">
          <cell r="A1519" t="str">
            <v xml:space="preserve"> TRA0076 (FILTRO DE ACEITE F-EO-65120)</v>
          </cell>
        </row>
        <row r="1520">
          <cell r="A1520" t="str">
            <v xml:space="preserve"> TRA0077 (FILTRO DE ACEITE F-FC-1807)</v>
          </cell>
        </row>
        <row r="1521">
          <cell r="A1521" t="str">
            <v xml:space="preserve"> TRA0078 (FILTRO DE ACEITE F-W920/48)</v>
          </cell>
        </row>
        <row r="1522">
          <cell r="A1522" t="str">
            <v xml:space="preserve"> TRA0079 (FILTRO DE ACEITE GL-J006)</v>
          </cell>
        </row>
        <row r="1523">
          <cell r="A1523" t="str">
            <v xml:space="preserve"> TRA0080 (FILTRO DE ACEITE GL-OF012)</v>
          </cell>
        </row>
        <row r="1524">
          <cell r="A1524" t="str">
            <v xml:space="preserve"> TRA0081 (FILTRO DE ACEITE IM106459)</v>
          </cell>
        </row>
        <row r="1525">
          <cell r="A1525" t="str">
            <v xml:space="preserve"> TRA0082 (FILTRO DE ACEITE IM114741)</v>
          </cell>
        </row>
        <row r="1526">
          <cell r="A1526" t="str">
            <v xml:space="preserve"> TRA0083 (FILTRO DE AIRE 00-000966)</v>
          </cell>
        </row>
        <row r="1527">
          <cell r="A1527" t="str">
            <v xml:space="preserve"> TRA0084 (FILTRO DE AIRE 00-001647)</v>
          </cell>
        </row>
        <row r="1528">
          <cell r="A1528" t="str">
            <v xml:space="preserve"> TRA0085 (FILTRO DE AIRE 0005316500)</v>
          </cell>
        </row>
        <row r="1529">
          <cell r="A1529" t="str">
            <v xml:space="preserve"> TRA0086 (FILTRO DE AIRE 1500A098ZYC)</v>
          </cell>
        </row>
        <row r="1530">
          <cell r="A1530" t="str">
            <v xml:space="preserve"> TRA0087 (FILTRO DE AIRE 50040)</v>
          </cell>
        </row>
        <row r="1531">
          <cell r="A1531" t="str">
            <v xml:space="preserve"> TRA0088 (FILTRO DE AIRE A8548)</v>
          </cell>
        </row>
        <row r="1532">
          <cell r="A1532" t="str">
            <v xml:space="preserve"> TRA0089 (FILTRO DE AIRE DE MOTOR 17801-30080)</v>
          </cell>
        </row>
        <row r="1533">
          <cell r="A1533" t="str">
            <v xml:space="preserve"> TRA0090 (FILTRO DE AIRE F-A-33740)</v>
          </cell>
        </row>
        <row r="1534">
          <cell r="A1534" t="str">
            <v xml:space="preserve"> TRA0091 (FILTRO DE AIRE F-A-6127)</v>
          </cell>
        </row>
        <row r="1535">
          <cell r="A1535" t="str">
            <v xml:space="preserve"> TRA0092 (FILTRO DE AIRE F-A-61530)</v>
          </cell>
        </row>
        <row r="1536">
          <cell r="A1536" t="str">
            <v xml:space="preserve"> TRA0093 (FILTRO DE AIRE F-A-65510)</v>
          </cell>
        </row>
        <row r="1537">
          <cell r="A1537" t="str">
            <v xml:space="preserve"> TRA0094 (FILTRO DE AIRE F-A-8548)</v>
          </cell>
        </row>
        <row r="1538">
          <cell r="A1538" t="str">
            <v xml:space="preserve"> TRA0095 (FILTRO DE AIRE F-AS-1014)</v>
          </cell>
        </row>
        <row r="1539">
          <cell r="A1539" t="str">
            <v xml:space="preserve"> TRA0096 (FILTRO DE AIRE FC-1807)</v>
          </cell>
        </row>
        <row r="1540">
          <cell r="A1540" t="str">
            <v xml:space="preserve"> TRA0097 (FILTRO DE AIRE LC383623)</v>
          </cell>
        </row>
        <row r="1541">
          <cell r="A1541" t="str">
            <v xml:space="preserve"> TRA0098 (FILTRO DE AIRE LC393183)</v>
          </cell>
        </row>
        <row r="1542">
          <cell r="A1542" t="str">
            <v xml:space="preserve"> TRA0099 (FILTRO DE AIRE OCO10)</v>
          </cell>
        </row>
        <row r="1543">
          <cell r="A1543" t="str">
            <v xml:space="preserve"> TRA0100 (FILTRO DE AIRE PA2405)</v>
          </cell>
        </row>
        <row r="1544">
          <cell r="A1544" t="str">
            <v xml:space="preserve"> TRA0101 (FILTRO DE AIRE PA2835)</v>
          </cell>
        </row>
        <row r="1545">
          <cell r="A1545" t="str">
            <v xml:space="preserve"> TRA0102 (FILTRO DE CABINA 27274-EA000ZYC)</v>
          </cell>
        </row>
        <row r="1546">
          <cell r="A1546" t="str">
            <v xml:space="preserve"> TRA0103 (FILTRO DE CABINA 27277-4JA0APF)</v>
          </cell>
        </row>
        <row r="1547">
          <cell r="A1547" t="str">
            <v xml:space="preserve"> TRA0104 (FILTRO DE CABINA 30040)</v>
          </cell>
        </row>
        <row r="1548">
          <cell r="A1548" t="str">
            <v xml:space="preserve"> TRA0105 (FILTRO DE CABINA 87139-YZZ82)</v>
          </cell>
        </row>
        <row r="1549">
          <cell r="A1549" t="str">
            <v xml:space="preserve"> TRA0106 (FILTRO DE CABINA CAF66717)</v>
          </cell>
        </row>
        <row r="1550">
          <cell r="A1550" t="str">
            <v xml:space="preserve"> TRA0107 (FILTRO DE CABINA F-CA-17140)</v>
          </cell>
        </row>
        <row r="1551">
          <cell r="A1551" t="str">
            <v xml:space="preserve"> TRA0108 (FILTRO DE CABINA F-CAC-1006)</v>
          </cell>
        </row>
        <row r="1552">
          <cell r="A1552" t="str">
            <v xml:space="preserve"> TRA0109 (FILTRO DE CABINA F-CAC-11380)</v>
          </cell>
        </row>
        <row r="1553">
          <cell r="A1553" t="str">
            <v xml:space="preserve"> TRA0110 (FILTRO DE CABINA LC393107)</v>
          </cell>
        </row>
        <row r="1554">
          <cell r="A1554" t="str">
            <v xml:space="preserve"> TRA0111 (FILTRO DE GASOIL 00-001232)</v>
          </cell>
        </row>
        <row r="1555">
          <cell r="A1555" t="str">
            <v xml:space="preserve"> TRA0112 (FILTRO DE GASOIL 0002371600)</v>
          </cell>
        </row>
        <row r="1556">
          <cell r="A1556" t="str">
            <v xml:space="preserve"> TRA0113 (FILTRO DE GASOIL 0007533500)</v>
          </cell>
        </row>
        <row r="1557">
          <cell r="A1557" t="str">
            <v xml:space="preserve"> TRA0114 (FILTRO DE GASOIL 64010)</v>
          </cell>
        </row>
        <row r="1558">
          <cell r="A1558" t="str">
            <v xml:space="preserve"> TRA0115 (FILTRO DE GASOIL F-EF-18050)</v>
          </cell>
        </row>
        <row r="1559">
          <cell r="A1559" t="str">
            <v xml:space="preserve"> TRA0116 (FILTRO DE GASOIL F-EF-65030)</v>
          </cell>
        </row>
        <row r="1560">
          <cell r="A1560" t="str">
            <v xml:space="preserve"> TRA0117 (FILTRO DE GASOIL F-F-11140)</v>
          </cell>
        </row>
        <row r="1561">
          <cell r="A1561" t="str">
            <v xml:space="preserve"> TRA0118 (FILTRO DE GASOIL F-F-1508)</v>
          </cell>
        </row>
        <row r="1562">
          <cell r="A1562" t="str">
            <v xml:space="preserve"> TRA0119 (FILTRO DE GASOIL F-FC-1018)</v>
          </cell>
        </row>
        <row r="1563">
          <cell r="A1563" t="str">
            <v xml:space="preserve"> TRA0120 (FILTRO DE GASOIL F-FC-1806)</v>
          </cell>
        </row>
        <row r="1564">
          <cell r="A1564" t="str">
            <v xml:space="preserve"> TRA0121 (FILTRO DE GASOIL F-FS-18290)</v>
          </cell>
        </row>
        <row r="1565">
          <cell r="A1565" t="str">
            <v xml:space="preserve"> TRA0122 (FILTRO DE GASOIL IM106219)</v>
          </cell>
        </row>
        <row r="1566">
          <cell r="A1566" t="str">
            <v xml:space="preserve"> TRA0123 (FILTRO DE GASOIL OL040)</v>
          </cell>
        </row>
        <row r="1567">
          <cell r="A1567" t="str">
            <v xml:space="preserve"> TRA0124 (FILTRO GASOIL 00-001658)</v>
          </cell>
        </row>
        <row r="1568">
          <cell r="A1568" t="str">
            <v xml:space="preserve"> TRA0125 (FILTRO GASOIL 00-006956)</v>
          </cell>
        </row>
        <row r="1569">
          <cell r="A1569" t="str">
            <v xml:space="preserve"> TRA0126 (FILTRO DE AIRE AB3J9601ABPF)</v>
          </cell>
        </row>
        <row r="1570">
          <cell r="A1570" t="str">
            <v xml:space="preserve"> TRA0127 (FILTRO DE CABINA C36154PF)</v>
          </cell>
        </row>
        <row r="1571">
          <cell r="A1571" t="str">
            <v xml:space="preserve"> TRA0128 (FILTRO DE GASOIL F-F-17011)</v>
          </cell>
        </row>
        <row r="1572">
          <cell r="A1572" t="str">
            <v xml:space="preserve"> TRA0129 (GAS REFRIGERANTE 59-134A)</v>
          </cell>
        </row>
        <row r="1573">
          <cell r="A1573" t="str">
            <v xml:space="preserve"> TRA0130 (GATO RANA 8 TONELADA)</v>
          </cell>
        </row>
        <row r="1574">
          <cell r="A1574" t="str">
            <v xml:space="preserve"> TRA0131 (JUEGO DE BANDA DE FRENO HILUX 2019)</v>
          </cell>
        </row>
        <row r="1575">
          <cell r="A1575" t="str">
            <v xml:space="preserve"> TRA0132 (JUEGO DE BANDA DE FRENO FROTIER 2019)</v>
          </cell>
        </row>
        <row r="1576">
          <cell r="A1576" t="str">
            <v xml:space="preserve"> TRA0133 (LIMPIA VIDRIO)</v>
          </cell>
        </row>
        <row r="1577">
          <cell r="A1577" t="str">
            <v xml:space="preserve"> TRA0134 (MSUP. MOTO 4T 20W50 705955103099)</v>
          </cell>
        </row>
        <row r="1578">
          <cell r="A1578" t="str">
            <v xml:space="preserve"> TRA0135 (PROBADOR DE BATERIA 6&amp;12V AG1200)</v>
          </cell>
        </row>
        <row r="1579">
          <cell r="A1579" t="str">
            <v xml:space="preserve"> TRA0136 (GALÓN DE SHAMPOO)</v>
          </cell>
        </row>
        <row r="1580">
          <cell r="A1580" t="str">
            <v xml:space="preserve"> EQU0063 (COLCHONES DE 4"X39"X72 TIPO MILITAR)</v>
          </cell>
        </row>
        <row r="1581">
          <cell r="A1581" t="str">
            <v xml:space="preserve"> ELC0018 (NEVERA EJECUTIVA DAEWOO)</v>
          </cell>
        </row>
        <row r="1582">
          <cell r="A1582" t="str">
            <v xml:space="preserve"> ELC0019 (BEBEDERO DAIWA)</v>
          </cell>
        </row>
        <row r="1583">
          <cell r="A1583" t="str">
            <v xml:space="preserve"> ELC0020 (MICROONDA DAEWOO 0.7)</v>
          </cell>
        </row>
        <row r="1584">
          <cell r="A1584" t="str">
            <v xml:space="preserve"> ELC0021 (CAFETERA ELECTRICA 30 TAZAS BLACK&amp;DECKER )</v>
          </cell>
        </row>
        <row r="1585">
          <cell r="A1585" t="str">
            <v xml:space="preserve"> ELC0022 (CAFETERA ELECTRICA 12 TAZAS BLACK&amp;DECKER )</v>
          </cell>
        </row>
        <row r="1586">
          <cell r="A1586" t="str">
            <v xml:space="preserve"> ELC0023 (ABANICO DE PARED UNIVERSAL)</v>
          </cell>
        </row>
        <row r="1587">
          <cell r="A1587" t="str">
            <v xml:space="preserve"> ELC0024 (TERMO PARA CAFÉ ACERO INOXIDABLE 1.6 LITROS)</v>
          </cell>
        </row>
        <row r="1588">
          <cell r="A1588" t="str">
            <v xml:space="preserve"> ELC0025 (ASPIRADORA BLACK&amp;DECKER  1,400 W)</v>
          </cell>
        </row>
        <row r="1589">
          <cell r="A1589" t="str">
            <v xml:space="preserve"> COM0113 (KIT NECESER CON LOGO INTRANT CONTIENE BALSAMO LABIAL (ACTIVIDAD MADRES))</v>
          </cell>
        </row>
        <row r="1590">
          <cell r="A1590" t="str">
            <v xml:space="preserve"> CC0073 (ALAMBRE DE GOMA No.14X4)</v>
          </cell>
        </row>
        <row r="1591">
          <cell r="A1591" t="str">
            <v xml:space="preserve"> EQU0064 (GAFAS PROTECTORAS DE SEGURIDAD)</v>
          </cell>
        </row>
        <row r="1592">
          <cell r="A1592" t="str">
            <v xml:space="preserve"> MED0019 (LANCETAS MPL3 P/100 (TIRILLAS))</v>
          </cell>
        </row>
        <row r="1593">
          <cell r="A1593" t="str">
            <v xml:space="preserve"> MED0020 (JERINGA 5 CC. 21X1 AMAERICA )</v>
          </cell>
        </row>
        <row r="1594">
          <cell r="A1594" t="str">
            <v xml:space="preserve"> MED0021 (JERINGA 5 CC. 23X1 AMAERICA )</v>
          </cell>
        </row>
        <row r="1595">
          <cell r="A1595" t="str">
            <v xml:space="preserve"> MED0022 (CATETET INTRAVENOSO INSYT. NO. 22)</v>
          </cell>
        </row>
        <row r="1596">
          <cell r="A1596" t="str">
            <v xml:space="preserve"> MED0023 (CURITA REDONDA HOSP.)</v>
          </cell>
        </row>
        <row r="1597">
          <cell r="A1597" t="str">
            <v xml:space="preserve"> MED0024 (CURITA LARGA DERM.)</v>
          </cell>
        </row>
        <row r="1598">
          <cell r="A1598" t="str">
            <v xml:space="preserve"> MED0025 (PROQUIRINA 81)</v>
          </cell>
        </row>
        <row r="1599">
          <cell r="A1599" t="str">
            <v xml:space="preserve"> MED0026 (ESTETOSCOPIO AMERICAN )</v>
          </cell>
        </row>
        <row r="1600">
          <cell r="A1600" t="str">
            <v xml:space="preserve"> MED0027 (OXIMETRO DE DESO P1)</v>
          </cell>
        </row>
        <row r="1601">
          <cell r="A1601" t="str">
            <v xml:space="preserve"> MED0028 (ESFIGMOMANOMETRO ANERIODE)</v>
          </cell>
        </row>
        <row r="1602">
          <cell r="A1602" t="str">
            <v xml:space="preserve"> MED0029 (GUANTE DE LATEX PROCLEAN S)</v>
          </cell>
        </row>
        <row r="1603">
          <cell r="A1603" t="str">
            <v xml:space="preserve"> MED0030 (GUANTE DE LATEX PROCLEAN M)</v>
          </cell>
        </row>
        <row r="1604">
          <cell r="A1604" t="str">
            <v xml:space="preserve"> MED0031 (GUANTE DE LATEX PROCLEAN L)</v>
          </cell>
        </row>
        <row r="1605">
          <cell r="A1605" t="str">
            <v xml:space="preserve"> COM0114 (BOCINAS PORTATILES (DIA DE LOS PADRES))</v>
          </cell>
        </row>
        <row r="1606">
          <cell r="A1606" t="str">
            <v xml:space="preserve"> EQU0065 (CONTROL DE ACCESO ZK SPEEDFACE-V5L FACIAL)</v>
          </cell>
        </row>
        <row r="1607">
          <cell r="A1607" t="str">
            <v xml:space="preserve"> MED0032 (CAPTOPRIL 25MG EN TABLETAS)</v>
          </cell>
        </row>
        <row r="1608">
          <cell r="A1608" t="str">
            <v xml:space="preserve"> MED0033 (ACETAMINOFEN 500MG TABLETAS)</v>
          </cell>
        </row>
        <row r="1609">
          <cell r="A1609" t="str">
            <v xml:space="preserve"> MED0034 (DICLOFENAC 50 MG)</v>
          </cell>
        </row>
        <row r="1610">
          <cell r="A1610" t="str">
            <v xml:space="preserve"> MED0035 (IBUPROFENO 600MG )</v>
          </cell>
        </row>
        <row r="1611">
          <cell r="A1611" t="str">
            <v xml:space="preserve"> MED0036 (DICLOFENAC ALFA 75MG)</v>
          </cell>
        </row>
        <row r="1612">
          <cell r="A1612" t="str">
            <v xml:space="preserve"> MED0037 (DRAMANOL 50MG)</v>
          </cell>
        </row>
        <row r="1613">
          <cell r="A1613" t="str">
            <v xml:space="preserve"> MED0038 (CAPTOPRIL 50MG EN TABLETAS)</v>
          </cell>
        </row>
        <row r="1614">
          <cell r="A1614" t="str">
            <v xml:space="preserve"> COM0115 (CHALECOS DE SEGURIDAD)</v>
          </cell>
        </row>
        <row r="1615">
          <cell r="A1615" t="str">
            <v xml:space="preserve"> COM0116 (SILBATOS)</v>
          </cell>
        </row>
        <row r="1616">
          <cell r="A1616" t="str">
            <v xml:space="preserve"> COM0117 (RASHGUARD MANGAS LARGAS PROTECTOR DEL SOL)</v>
          </cell>
        </row>
        <row r="1617">
          <cell r="A1617" t="str">
            <v xml:space="preserve"> COM0118 (JEANS DE SEGURIDAD CON RAYAS DE SEGURIDAD REFLECTIVAS)</v>
          </cell>
        </row>
        <row r="1618">
          <cell r="A1618" t="str">
            <v xml:space="preserve"> EQU0066 (CASCOS DE SEGURIDAD)</v>
          </cell>
        </row>
        <row r="1619">
          <cell r="A1619" t="str">
            <v xml:space="preserve"> EQU0067 (BOTAS DE SEGURIDAD)</v>
          </cell>
        </row>
        <row r="1620">
          <cell r="A1620" t="str">
            <v xml:space="preserve"> EQU0068 (CAPAS DE LLUVIA)</v>
          </cell>
        </row>
        <row r="1621">
          <cell r="A1621" t="str">
            <v xml:space="preserve"> EQU0069 (LENTES DE SIMULACION)</v>
          </cell>
        </row>
        <row r="1622">
          <cell r="A1622" t="str">
            <v xml:space="preserve"> EQU0070 (AIRE INVERTE 18MIL BTU TGM)</v>
          </cell>
        </row>
        <row r="1623">
          <cell r="A1623" t="str">
            <v xml:space="preserve"> INT0094 (CONOS REFLECTIVOS DE 90 CM BASE 35X35 CMS BASE NEGRA REFORSADA)</v>
          </cell>
        </row>
        <row r="1624">
          <cell r="A1624" t="str">
            <v xml:space="preserve"> CC0074 (ALAMBRE DE GOMA MULTIHILO 4X1.5MM)</v>
          </cell>
        </row>
        <row r="1625">
          <cell r="A1625" t="str">
            <v xml:space="preserve"> CC0075 (CONECTORES KIT SENCILLO PARA ALAMBRE TRIPLEX)</v>
          </cell>
        </row>
        <row r="1626">
          <cell r="A1626" t="str">
            <v xml:space="preserve"> CC0076 (ALAMBRE DE GOMA MULTIHILO 2X4.0MM)</v>
          </cell>
        </row>
        <row r="1627">
          <cell r="A1627" t="str">
            <v xml:space="preserve"> HER0156 (JUEGO DE DESTORNILLADOR 15 PIEZAS ELÉCTRICO)</v>
          </cell>
        </row>
        <row r="1628">
          <cell r="A1628" t="str">
            <v xml:space="preserve"> HER0157 (ESCALERAS DE 7 PIES (DE FIBRA))</v>
          </cell>
        </row>
        <row r="1629">
          <cell r="A1629" t="str">
            <v xml:space="preserve"> HER0158 (JUEGO DE DESTORNILLADORES PERILLEROS CON AISLANTE)</v>
          </cell>
        </row>
        <row r="1630">
          <cell r="A1630" t="str">
            <v xml:space="preserve"> HER0159 (ESCALERAS DE EXTENSIÓN DE 24 PIES, FIBRA)</v>
          </cell>
        </row>
        <row r="1631">
          <cell r="A1631" t="str">
            <v xml:space="preserve"> HER0160 (MULTÍMETRO TIPO GANCHO (TÉSTER), AMPERÍMETRO)</v>
          </cell>
        </row>
        <row r="1632">
          <cell r="A1632" t="str">
            <v xml:space="preserve"> HER0161 (PINZA AZUL (PLATO) PARA ELECTRÓNICA)</v>
          </cell>
        </row>
        <row r="1633">
          <cell r="A1633" t="str">
            <v xml:space="preserve"> HER0162 (CINTAS MÉTRICAS 8MTS)</v>
          </cell>
        </row>
        <row r="1634">
          <cell r="A1634" t="str">
            <v xml:space="preserve"> HER0163 (PULIDORA PORTÁTIL)</v>
          </cell>
        </row>
        <row r="1635">
          <cell r="A1635" t="str">
            <v xml:space="preserve"> HER0164 (ACEITE MULTIUSOS, 11 ONZ)</v>
          </cell>
        </row>
        <row r="1636">
          <cell r="A1636" t="str">
            <v xml:space="preserve"> HER0165 (CORTADOR DE RAMAS DE METAL CON MANGO DE ALUMINIO)</v>
          </cell>
        </row>
        <row r="1637">
          <cell r="A1637" t="str">
            <v xml:space="preserve"> HER0166 (MASKING TAPE 1)</v>
          </cell>
        </row>
        <row r="1638">
          <cell r="A1638" t="str">
            <v xml:space="preserve"> HER0167 (MOTA PARA ROLO)</v>
          </cell>
        </row>
        <row r="1639">
          <cell r="A1639" t="str">
            <v xml:space="preserve"> HER0168 (TRIPODE PORTATIL)</v>
          </cell>
        </row>
        <row r="1640">
          <cell r="A1640" t="str">
            <v xml:space="preserve"> EQU0071 (MOTOSOLDADORA (GENERADOR TOTAL  DIESEL MAX-4600W 50-180 AMPERES))</v>
          </cell>
        </row>
        <row r="1641">
          <cell r="A1641" t="str">
            <v xml:space="preserve"> TEG0016 (BATERIAS PARA DRONES (EXPERTPOWER DJI 2 PRO Y MAVIC DE 3850MAH,15.4WH))</v>
          </cell>
        </row>
        <row r="1642">
          <cell r="A1642" t="str">
            <v xml:space="preserve"> TEG0017 (DISCO EXTERNO SEAGATE EXPANSION DE 1TB USB 3.0/2.5")</v>
          </cell>
        </row>
        <row r="1643">
          <cell r="A1643" t="str">
            <v xml:space="preserve"> TEG0018 (DISCO EXTERNO SEAGATE EXPANSION DE 5TB USB 3.0/2.5")</v>
          </cell>
        </row>
        <row r="1644">
          <cell r="A1644" t="str">
            <v xml:space="preserve"> TEG0019 (DISCO DE ESTADO SOLIDO SSD 500 GB (ESTADO SOLIDO KINGSTON))</v>
          </cell>
        </row>
        <row r="1645">
          <cell r="A1645" t="str">
            <v xml:space="preserve"> HER0169 (JUEGO DE CUBOS DE 3/8 DE 24 PIEZAS)</v>
          </cell>
        </row>
        <row r="1646">
          <cell r="A1646" t="str">
            <v xml:space="preserve"> HER0170 (GAFAS TRANSPARENTE)</v>
          </cell>
        </row>
        <row r="1647">
          <cell r="A1647" t="str">
            <v xml:space="preserve"> HER0171 (BULTO DE HERRAMIENTAS)</v>
          </cell>
        </row>
        <row r="1648">
          <cell r="A1648" t="str">
            <v xml:space="preserve"> HER0172 (PLANA)</v>
          </cell>
        </row>
        <row r="1649">
          <cell r="A1649" t="str">
            <v xml:space="preserve"> HER0173 (CERRADURAS POMO CON LLAVE NIQUEL)</v>
          </cell>
        </row>
        <row r="1650">
          <cell r="A1650" t="str">
            <v xml:space="preserve"> HER0174 (CERRADUR CON DOS ENTRADA CON LLAVE)</v>
          </cell>
        </row>
        <row r="1651">
          <cell r="A1651" t="str">
            <v xml:space="preserve"> HER0175 (TAPE VINIL)</v>
          </cell>
        </row>
        <row r="1652">
          <cell r="A1652" t="str">
            <v xml:space="preserve"> HER0176 (ROLLO TEFLON 3/4 AMARILLO)</v>
          </cell>
        </row>
        <row r="1653">
          <cell r="A1653" t="str">
            <v xml:space="preserve"> MED0039 (TIRILLAS, COMPATIBLE CON GLUCÓMETRO (BIONIME GS 100))</v>
          </cell>
        </row>
        <row r="1654">
          <cell r="A1654" t="str">
            <v xml:space="preserve"> MED0040 (BÁSCULA MEDIDORA DE PESO CORPORAL)</v>
          </cell>
        </row>
        <row r="1655">
          <cell r="A1655" t="str">
            <v xml:space="preserve"> MED0041 (ESPARADRAPO (Z-O) BASE DE PAPEL, 2X10.)</v>
          </cell>
        </row>
        <row r="1656">
          <cell r="A1656" t="str">
            <v xml:space="preserve"> MED0042 (PENICILINA G BENZATÍNICA 1.2, INYECTABLE.)</v>
          </cell>
        </row>
        <row r="1657">
          <cell r="A1657" t="str">
            <v xml:space="preserve"> MED0043 (ACETAMINOFÉN 1000MG (TABLETAS))</v>
          </cell>
        </row>
        <row r="1658">
          <cell r="A1658" t="str">
            <v xml:space="preserve"> MED0044 (CLONIXINATO DE LISINA (TABLETAS))</v>
          </cell>
        </row>
        <row r="1659">
          <cell r="A1659" t="str">
            <v xml:space="preserve"> MED0045 (IBUPROFENO 200MG (TABLETAS))</v>
          </cell>
        </row>
        <row r="1660">
          <cell r="A1660" t="str">
            <v xml:space="preserve"> MED0046 (SUMATRIPTAN (TABLETAS))</v>
          </cell>
        </row>
        <row r="1661">
          <cell r="A1661" t="str">
            <v xml:space="preserve"> MED0047 (DIFENDRAMINA 10MG (AMPOLLAS) (ANTIALÉRGICO))</v>
          </cell>
        </row>
        <row r="1662">
          <cell r="A1662" t="str">
            <v xml:space="preserve"> MED0048 (MENTOL 100G (FRASCOS))</v>
          </cell>
        </row>
        <row r="1663">
          <cell r="A1663" t="str">
            <v xml:space="preserve"> MED0049 (SUBSALICINATO DE BISMUTO (SUSPENSIÓN ORAL))</v>
          </cell>
        </row>
        <row r="1664">
          <cell r="A1664" t="str">
            <v xml:space="preserve"> MED0050 (OMEPRAZOL 20MG (TABLETAS))</v>
          </cell>
        </row>
        <row r="1665">
          <cell r="A1665" t="str">
            <v xml:space="preserve"> MED0051 (HIDROCORTISONA 100MG, (AMPOLLAS) (ANTIALÉRGICO))</v>
          </cell>
        </row>
        <row r="1666">
          <cell r="A1666" t="str">
            <v xml:space="preserve"> HER0177 (PINZA ELECTRICA DE AGARRE)</v>
          </cell>
        </row>
        <row r="1667">
          <cell r="A1667" t="str">
            <v xml:space="preserve"> HER0178 (PINZA DE CORTE NORMAL)</v>
          </cell>
        </row>
        <row r="1668">
          <cell r="A1668" t="str">
            <v xml:space="preserve"> HER0179 (ALICATE DE PRESION)</v>
          </cell>
        </row>
        <row r="1669">
          <cell r="A1669" t="str">
            <v xml:space="preserve"> HER0180 (ALICATE ELECTRICO)</v>
          </cell>
        </row>
        <row r="1670">
          <cell r="A1670" t="str">
            <v xml:space="preserve"> MED0052 (GLUCOMETRO PREMIER)</v>
          </cell>
        </row>
        <row r="1671">
          <cell r="A1671" t="str">
            <v xml:space="preserve"> MED0053 (LANCETAS DESECHABLES)</v>
          </cell>
        </row>
        <row r="1672">
          <cell r="A1672" t="str">
            <v xml:space="preserve"> MED0054 (TIRILLAS GLUCOMETRO PREMIER)</v>
          </cell>
        </row>
        <row r="1673">
          <cell r="A1673" t="str">
            <v xml:space="preserve"> MED0055 (GUANTES DESECHABLES)</v>
          </cell>
        </row>
        <row r="1674">
          <cell r="A1674" t="str">
            <v xml:space="preserve"> MED0056 (ANTIDOPING 6 PARAMETROS)</v>
          </cell>
        </row>
        <row r="1675">
          <cell r="A1675" t="str">
            <v xml:space="preserve"> MED0057 (FRASCO NO ESTERIL)</v>
          </cell>
        </row>
        <row r="1676">
          <cell r="A1676" t="str">
            <v xml:space="preserve"> MED0058 (TERMOMETROS ANALOGOS)</v>
          </cell>
        </row>
        <row r="1677">
          <cell r="A1677" t="str">
            <v xml:space="preserve"> COM0119 (T-SHIRTS ROSADOS)</v>
          </cell>
        </row>
        <row r="1678">
          <cell r="A1678" t="str">
            <v xml:space="preserve"> TEG0020 (MOUSE USB
)</v>
          </cell>
        </row>
        <row r="1679">
          <cell r="A1679" t="str">
            <v xml:space="preserve"> TEG0021 (MEMORIA DDR4 8GB P/DESKTOP)</v>
          </cell>
        </row>
        <row r="1680">
          <cell r="A1680" t="str">
            <v xml:space="preserve"> COM0120 (ROLL UP + BANNER 85X200 GENERO)</v>
          </cell>
        </row>
        <row r="1681">
          <cell r="A1681" t="str">
            <v xml:space="preserve"> COM0121 (ROLL UP + BANNER 85X200 PLANIFICACION)</v>
          </cell>
        </row>
        <row r="1682">
          <cell r="A1682" t="str">
            <v xml:space="preserve"> COM0122 (GAFETES IMPRESIONES EN CARTONITE 4X6")</v>
          </cell>
        </row>
        <row r="1683">
          <cell r="A1683" t="str">
            <v xml:space="preserve"> COM0123 (CORDONES PERSONALIZADOS)</v>
          </cell>
        </row>
        <row r="1684">
          <cell r="A1684" t="str">
            <v xml:space="preserve"> COM0124 (ROTAFOLIO CON SU TRIPODE DE 27X39")</v>
          </cell>
        </row>
        <row r="1685">
          <cell r="A1685" t="str">
            <v xml:space="preserve"> COM0125 (LIBRETA DE ROTAFOLIO 27X34)</v>
          </cell>
        </row>
        <row r="1686">
          <cell r="A1686" t="str">
            <v xml:space="preserve"> COM0126 (MARCADORES)</v>
          </cell>
        </row>
        <row r="1687">
          <cell r="A1687" t="str">
            <v xml:space="preserve"> COM0127 (PORTA GAFETES 4X6")</v>
          </cell>
        </row>
        <row r="1688">
          <cell r="A1688" t="str">
            <v xml:space="preserve"> COM0128 (BROCHURES GENERO)</v>
          </cell>
        </row>
        <row r="1689">
          <cell r="A1689" t="str">
            <v xml:space="preserve"> COM0129 (T-SHIRTS DRY FIT CON LOGO INSTITUCIONAL)</v>
          </cell>
        </row>
        <row r="1690">
          <cell r="A1690" t="str">
            <v xml:space="preserve"> CC0077 (CONECTORES MOLEX HEMBRA (4 PIN))</v>
          </cell>
        </row>
        <row r="1691">
          <cell r="A1691" t="str">
            <v xml:space="preserve"> CC0078 (BTA 16600)</v>
          </cell>
        </row>
        <row r="1692">
          <cell r="A1692" t="str">
            <v xml:space="preserve"> CC0079 (BTA 24600)</v>
          </cell>
        </row>
        <row r="1693">
          <cell r="A1693" t="str">
            <v xml:space="preserve"> CC0080 (BTA 26600)</v>
          </cell>
        </row>
        <row r="1694">
          <cell r="A1694" t="str">
            <v xml:space="preserve"> CC0081 (BTA 41600)</v>
          </cell>
        </row>
        <row r="1695">
          <cell r="A1695" t="str">
            <v xml:space="preserve"> CC0082 (CAPACITOR 10/50V)</v>
          </cell>
        </row>
        <row r="1696">
          <cell r="A1696" t="str">
            <v xml:space="preserve"> CC0083 (CAPACITOR 100/50V)</v>
          </cell>
        </row>
        <row r="1697">
          <cell r="A1697" t="str">
            <v xml:space="preserve"> CC0084 (CAPACITOR 1000/50V)</v>
          </cell>
        </row>
        <row r="1698">
          <cell r="A1698" t="str">
            <v xml:space="preserve"> CC0085 (CAPACITOR 22/50V)</v>
          </cell>
        </row>
        <row r="1699">
          <cell r="A1699" t="str">
            <v xml:space="preserve"> CC0086 (DIODO 1N4007 / ECG125)</v>
          </cell>
        </row>
        <row r="1700">
          <cell r="A1700" t="str">
            <v xml:space="preserve"> CC0087 (DIODO 1N4148 (de 1/4 w))</v>
          </cell>
        </row>
        <row r="1701">
          <cell r="A1701" t="str">
            <v xml:space="preserve"> CC0088 (DIODO LED 5MM ULTRA WHITE AMBAR)</v>
          </cell>
        </row>
        <row r="1702">
          <cell r="A1702" t="str">
            <v xml:space="preserve"> CC0089 (DIODO LED 5MM ULTRA WHITE ROJO)</v>
          </cell>
        </row>
        <row r="1703">
          <cell r="A1703" t="str">
            <v xml:space="preserve"> CC0090 (DIODO LED 5MM ULTRA WHITE VERDE)</v>
          </cell>
        </row>
        <row r="1704">
          <cell r="A1704" t="str">
            <v xml:space="preserve"> CC0091 (DIODO LED 3MM ULTRA WHITE AMBAR)</v>
          </cell>
        </row>
        <row r="1705">
          <cell r="A1705" t="str">
            <v xml:space="preserve"> CC0092 (DIODO LED 3MM ULTRA WHITE ROJO)</v>
          </cell>
        </row>
        <row r="1706">
          <cell r="A1706" t="str">
            <v xml:space="preserve"> CC0093 (DIODO LED 3MM ULTRA WHITE VERDE)</v>
          </cell>
        </row>
        <row r="1707">
          <cell r="A1707" t="str">
            <v xml:space="preserve"> CC0094 (FUSIBLE / CRISTAL PEQ-500ML)</v>
          </cell>
        </row>
        <row r="1708">
          <cell r="A1708" t="str">
            <v xml:space="preserve"> CC0095 (FUSIBLE / CRISTAL PEQ-1.5A)</v>
          </cell>
        </row>
        <row r="1709">
          <cell r="A1709" t="str">
            <v xml:space="preserve"> CC0096 (FUSIBLE / CRISTAL PEQ-2A)</v>
          </cell>
        </row>
        <row r="1710">
          <cell r="A1710" t="str">
            <v xml:space="preserve"> CC0097 (FUSIBLE / CRISTAL PEQ-2.5A)</v>
          </cell>
        </row>
        <row r="1711">
          <cell r="A1711" t="str">
            <v xml:space="preserve"> CC0098 (FUSIBLE DE 1 PULGADA / CRISTAL 2A)</v>
          </cell>
        </row>
        <row r="1712">
          <cell r="A1712" t="str">
            <v xml:space="preserve"> CC0099 (REGULADOR 7818)</v>
          </cell>
        </row>
        <row r="1713">
          <cell r="A1713" t="str">
            <v xml:space="preserve"> CC0100 (INTEGRADO CD4017)</v>
          </cell>
        </row>
        <row r="1714">
          <cell r="A1714" t="str">
            <v xml:space="preserve"> CC0101 (INTEGRADO CD4069)</v>
          </cell>
        </row>
        <row r="1715">
          <cell r="A1715" t="str">
            <v xml:space="preserve"> CC0102 (INTEGRADO NE555P)</v>
          </cell>
        </row>
        <row r="1716">
          <cell r="A1716" t="str">
            <v xml:space="preserve"> CC0103 (INTEGRADO ULN 2803A)</v>
          </cell>
        </row>
        <row r="1717">
          <cell r="A1717" t="str">
            <v xml:space="preserve"> CC0104 (TRANSITOR FQP6N80C)</v>
          </cell>
        </row>
        <row r="1718">
          <cell r="A1718" t="str">
            <v xml:space="preserve"> CC0105 (MOC 3021)</v>
          </cell>
        </row>
        <row r="1719">
          <cell r="A1719" t="str">
            <v xml:space="preserve"> CC0106 (MOC 3023)</v>
          </cell>
        </row>
        <row r="1720">
          <cell r="A1720" t="str">
            <v xml:space="preserve"> CC0107 (CD4081)</v>
          </cell>
        </row>
        <row r="1721">
          <cell r="A1721" t="str">
            <v xml:space="preserve"> CC0108 (CD4514)</v>
          </cell>
        </row>
        <row r="1722">
          <cell r="A1722" t="str">
            <v xml:space="preserve"> CC0109 (CD4030BE)</v>
          </cell>
        </row>
        <row r="1723">
          <cell r="A1723" t="str">
            <v xml:space="preserve"> CC0110 (CD4520)</v>
          </cell>
        </row>
        <row r="1724">
          <cell r="A1724" t="str">
            <v xml:space="preserve"> CC0111 (RESISTENCIA 1.5K (de 1/4 w a 1/2 w))</v>
          </cell>
        </row>
        <row r="1725">
          <cell r="A1725" t="str">
            <v xml:space="preserve"> CC0112 (RESISTENCIA 10 OHMIO (de 1/4 w a 1/2 w))</v>
          </cell>
        </row>
        <row r="1726">
          <cell r="A1726" t="str">
            <v xml:space="preserve"> CC0113 (RESISTENCIA 100 OHMIO (de 1/4 w a 1/2 w))</v>
          </cell>
        </row>
        <row r="1727">
          <cell r="A1727" t="str">
            <v xml:space="preserve"> CC0114 (RESISTENCIA 220 OHMIO (de 1/4 w a 1/2 w))</v>
          </cell>
        </row>
        <row r="1728">
          <cell r="A1728" t="str">
            <v xml:space="preserve"> CC0115 (RESISTENCIA 230 OHMIO (de 1/4 w a 1/2 w))</v>
          </cell>
        </row>
        <row r="1729">
          <cell r="A1729" t="str">
            <v xml:space="preserve"> CC0116 (RESISTENCIA 330 OHMIO (de 1/4 w a 1/2 w))</v>
          </cell>
        </row>
        <row r="1730">
          <cell r="A1730" t="str">
            <v xml:space="preserve"> CC0117 (RESISTENCIA 470 OHMIO (de 1/4 w a 1/2 w))</v>
          </cell>
        </row>
        <row r="1731">
          <cell r="A1731" t="str">
            <v xml:space="preserve"> CC0118 (RESISTENCIA 680 OHMIO (de 1/4 w a 1/2 w))</v>
          </cell>
        </row>
        <row r="1732">
          <cell r="A1732" t="str">
            <v xml:space="preserve"> CC0119 (RESISTENCIA 390 OHMIO (De 1/2 w))</v>
          </cell>
        </row>
        <row r="1733">
          <cell r="A1733" t="str">
            <v xml:space="preserve"> CC0120 (RESISTENCIA 39 OHMIO (De 1/2 w))</v>
          </cell>
        </row>
        <row r="1734">
          <cell r="A1734" t="str">
            <v xml:space="preserve"> CC0121 (RESISTENCIA 1K (De 1/2 w))</v>
          </cell>
        </row>
        <row r="1735">
          <cell r="A1735" t="str">
            <v xml:space="preserve"> CC0122 (RESISTENCIA 1 OHMIO (De 1/2 w))</v>
          </cell>
        </row>
        <row r="1736">
          <cell r="A1736" t="str">
            <v xml:space="preserve"> CC0123 (RESISTENCIA  68K (De 2 w))</v>
          </cell>
        </row>
        <row r="1737">
          <cell r="A1737" t="str">
            <v xml:space="preserve"> CC0124 (RESISTENCIA 10 OHMIO (De 2 w))</v>
          </cell>
        </row>
        <row r="1738">
          <cell r="A1738" t="str">
            <v xml:space="preserve"> CC0125 (RESISTENCIA 15 OHMIO (De 2 w))</v>
          </cell>
        </row>
        <row r="1739">
          <cell r="A1739" t="str">
            <v xml:space="preserve"> CC0126 (RESISTENCIA 33 OHMIO (De 2 w))</v>
          </cell>
        </row>
        <row r="1740">
          <cell r="A1740" t="str">
            <v xml:space="preserve"> CC0127 (RESISTENCIA 47 OHMIO (De 2 w))</v>
          </cell>
        </row>
        <row r="1741">
          <cell r="A1741" t="str">
            <v xml:space="preserve"> CC0128 (RESISTENCIA 18K (De 2 w))</v>
          </cell>
        </row>
        <row r="1742">
          <cell r="A1742" t="str">
            <v xml:space="preserve"> CC0129 (TRANSITOR 2N2222A)</v>
          </cell>
        </row>
        <row r="1743">
          <cell r="A1743" t="str">
            <v xml:space="preserve"> CC0130 (VARISTOR 140 ó 150 V AC)</v>
          </cell>
        </row>
        <row r="1744">
          <cell r="A1744" t="str">
            <v xml:space="preserve"> CC0131 (DIODO ZENNER 5.1 v (de 1/4 w a 1/2 w))</v>
          </cell>
        </row>
        <row r="1745">
          <cell r="A1745" t="str">
            <v xml:space="preserve"> CC0132 (INTEGRADO 74HCT14N )</v>
          </cell>
        </row>
        <row r="1746">
          <cell r="A1746" t="str">
            <v xml:space="preserve"> CC0133 (INTEGRADO CD74HCT241E)</v>
          </cell>
        </row>
        <row r="1747">
          <cell r="A1747" t="str">
            <v xml:space="preserve"> CC0134 (INTEGRADO MAX232CPE)</v>
          </cell>
        </row>
        <row r="1748">
          <cell r="A1748" t="str">
            <v xml:space="preserve"> CC0135 (INTEGRADO SN74HCT138N)</v>
          </cell>
        </row>
        <row r="1749">
          <cell r="A1749" t="str">
            <v xml:space="preserve"> CC0136 (UCN 5801A)</v>
          </cell>
        </row>
        <row r="1750">
          <cell r="A1750" t="str">
            <v xml:space="preserve"> CC0137 (LÁMPARA O LINTERNA FRONTAL (PARA USAR EN LA CABEZA))</v>
          </cell>
        </row>
        <row r="1751">
          <cell r="A1751" t="str">
            <v xml:space="preserve"> CC0138 (BOMBILLOS LED PEQUEÑOS AMBAR 110V)</v>
          </cell>
        </row>
        <row r="1752">
          <cell r="A1752" t="str">
            <v xml:space="preserve"> CC0139 (TAPE ELÉCTRICO DE VINIL 3/4´X60¨ 3M TEMFLEX)</v>
          </cell>
        </row>
        <row r="1753">
          <cell r="A1753" t="str">
            <v xml:space="preserve"> CC0140 (BOMBILLOS EN LED 9W 3000K 265V 50/60 HZ)</v>
          </cell>
        </row>
        <row r="1754">
          <cell r="A1754" t="str">
            <v xml:space="preserve"> TEG0022 (MONITOR DE 24 PULGADAS)</v>
          </cell>
        </row>
        <row r="1755">
          <cell r="A1755" t="str">
            <v xml:space="preserve"> CC0141 (MANDARRIA DE BOLA DE 3 LIBRAS)</v>
          </cell>
        </row>
        <row r="1756">
          <cell r="A1756" t="str">
            <v xml:space="preserve"> CC0142 (LLAVE AJUSTABLE MECANICA 12 PULGADAS)</v>
          </cell>
        </row>
        <row r="1757">
          <cell r="A1757" t="str">
            <v xml:space="preserve"> CC0143 (LLAVE AJUSTABLE MECANICA 8 PULGADAS)</v>
          </cell>
        </row>
        <row r="1758">
          <cell r="A1758" t="str">
            <v xml:space="preserve"> CC0144 (LENTES DE PULIR)</v>
          </cell>
        </row>
        <row r="1759">
          <cell r="A1759" t="str">
            <v xml:space="preserve"> CC0145 (TEPE DE VINIL TEMPLEX)</v>
          </cell>
        </row>
        <row r="1760">
          <cell r="A1760" t="str">
            <v xml:space="preserve"> CC0146 (MARCO SEGUETA COMPLETO)</v>
          </cell>
        </row>
        <row r="1761">
          <cell r="A1761" t="str">
            <v xml:space="preserve"> CC0147 (BORNA (REGLETA DE 60 AMP) COLOR NEGRO)</v>
          </cell>
        </row>
        <row r="1762">
          <cell r="A1762" t="str">
            <v xml:space="preserve"> CC0148 (DISCO DE PÚLIR 4")</v>
          </cell>
        </row>
        <row r="1763">
          <cell r="A1763" t="str">
            <v xml:space="preserve"> CC0149 (CEMENTO BLANCO (FUNDA DE 5 LIBRAS))</v>
          </cell>
        </row>
        <row r="1764">
          <cell r="A1764" t="str">
            <v xml:space="preserve"> CC0150 (TALADRO TIPO HILTI)</v>
          </cell>
        </row>
        <row r="1765">
          <cell r="A1765" t="str">
            <v xml:space="preserve"> MG0192 (FELPAS UNIBALL SIGNO 207)</v>
          </cell>
        </row>
        <row r="1766">
          <cell r="A1766" t="str">
            <v xml:space="preserve"> TEG0023 (DISCO DURO SSD 500 GB)</v>
          </cell>
        </row>
        <row r="1767">
          <cell r="A1767" t="str">
            <v xml:space="preserve"> TRA0137 (NEUMATICO TRASERO CON REFERENCIA 50R18)</v>
          </cell>
        </row>
        <row r="1768">
          <cell r="A1768" t="str">
            <v xml:space="preserve"> TRA0138 (NEUMATICO Y TUBO TRASERO CON REFERENCIA 2/75/18)</v>
          </cell>
        </row>
        <row r="1769">
          <cell r="A1769" t="str">
            <v xml:space="preserve"> TRA0139 (NEUMATICO Y TUBO TRASERO CON REFERENCIA 3.00R18)</v>
          </cell>
        </row>
        <row r="1770">
          <cell r="A1770" t="str">
            <v xml:space="preserve"> TRA0140 (NEUMATICO Y TUBO TRASERO CON REFERENCIA 90/90R18)</v>
          </cell>
        </row>
        <row r="1771">
          <cell r="A1771" t="str">
            <v xml:space="preserve"> TEG0024 (TECLADO USB )</v>
          </cell>
        </row>
        <row r="1772">
          <cell r="A1772" t="str">
            <v xml:space="preserve"> COM0130 (URNA EN ACRILICO 0.75M X 0.5M X 0.40M)</v>
          </cell>
        </row>
        <row r="1773">
          <cell r="A1773" t="str">
            <v xml:space="preserve"> COM0131 (BUZONES DE SUGERENCIAS 17" X16.5" PULGADAS)</v>
          </cell>
        </row>
        <row r="1774">
          <cell r="A1774" t="str">
            <v xml:space="preserve"> COM0132 (EXHIBIDORES INFORMATIVOS 3MM)</v>
          </cell>
        </row>
        <row r="1775">
          <cell r="A1775" t="str">
            <v xml:space="preserve"> EQU0072 (CINTURON TACTICO MILITAR)</v>
          </cell>
        </row>
        <row r="1776">
          <cell r="A1776" t="str">
            <v xml:space="preserve"> CC0151 (LUCES LED DE 300MM ROJO FLECHA)</v>
          </cell>
        </row>
        <row r="1777">
          <cell r="A1777" t="str">
            <v xml:space="preserve"> CC0152 (LUCES LED DE 300MM VERDE FLECHA)</v>
          </cell>
        </row>
        <row r="1778">
          <cell r="A1778" t="str">
            <v xml:space="preserve"> CC0153 (LUCES LED DE 300MM AMBAR)</v>
          </cell>
        </row>
        <row r="1779">
          <cell r="A1779" t="str">
            <v xml:space="preserve"> ELE0142 (PANEL LED REDONDO EMPOTRABLE 18W)</v>
          </cell>
        </row>
        <row r="1780">
          <cell r="A1780" t="str">
            <v xml:space="preserve"> CC0154 (LLAVE STILLSON (457mm))</v>
          </cell>
        </row>
        <row r="1781">
          <cell r="A1781" t="str">
            <v xml:space="preserve"> CC0155 (TIE WRAP NEGRO 14")</v>
          </cell>
        </row>
        <row r="1782">
          <cell r="A1782" t="str">
            <v xml:space="preserve"> TEG0025 (GIMBAL ESTABILIZADOR)</v>
          </cell>
        </row>
        <row r="1783">
          <cell r="A1783" t="str">
            <v xml:space="preserve"> MOF0044 (ARCHIVO MODULAR (TRES GABETAS CON LLAVES))</v>
          </cell>
        </row>
        <row r="1784">
          <cell r="A1784" t="str">
            <v xml:space="preserve"> EQU0073 (AIRE ACOND. 12,000BTU INVERTER EFC.19 R-410A 220V)</v>
          </cell>
        </row>
        <row r="1785">
          <cell r="A1785" t="str">
            <v xml:space="preserve"> EQU0074 (CORTADORA DE CESPED (A GASOLINA))</v>
          </cell>
        </row>
        <row r="1786">
          <cell r="A1786" t="str">
            <v xml:space="preserve"> TRA0141 (BOMBA DE CLUTH INFERIOR RANGER 14-UP, BT-50)</v>
          </cell>
        </row>
        <row r="1787">
          <cell r="A1787" t="str">
            <v xml:space="preserve"> TRA0142 (AMORTIGUADOR TRASERO DMAX 07-12 4X4)</v>
          </cell>
        </row>
        <row r="1788">
          <cell r="A1788" t="str">
            <v xml:space="preserve"> TRA0143 (AMORTIGUADOR DELANTERO DMAX 07-12 4X5)</v>
          </cell>
        </row>
        <row r="1789">
          <cell r="A1789" t="str">
            <v xml:space="preserve"> TRA0144 (BOLA ESFERICA INFERIOR DMAX 02-24)</v>
          </cell>
        </row>
        <row r="1790">
          <cell r="A1790" t="str">
            <v xml:space="preserve"> TRA0145 (BOLA ESFERICA SUPERIOR DMAX 02-24)</v>
          </cell>
        </row>
        <row r="1791">
          <cell r="A1791" t="str">
            <v xml:space="preserve"> TRA0146 (TERMINAL DMAX 02-24 4X4, 4WD)</v>
          </cell>
        </row>
        <row r="1792">
          <cell r="A1792" t="str">
            <v xml:space="preserve"> TRA0147 (ROTULA DMAX 07-12 4X4, 4WD ALTA)</v>
          </cell>
        </row>
        <row r="1793">
          <cell r="A1793" t="str">
            <v xml:space="preserve"> TRA0148 (LINK DELANTERO DMAX 02-21 4X2, 2WD)</v>
          </cell>
        </row>
        <row r="1794">
          <cell r="A1794" t="str">
            <v xml:space="preserve"> TRA0149 (BUSHING DE CATRE SUPERIOR DMAX 02-11)</v>
          </cell>
        </row>
        <row r="1795">
          <cell r="A1795" t="str">
            <v xml:space="preserve"> TRA0150 (BUSHING DE MUELLE DMAX 06-UP (GOMA))</v>
          </cell>
        </row>
        <row r="1796">
          <cell r="A1796" t="str">
            <v xml:space="preserve"> TRA0151 (CUBRE POLVO DE CREMALLERA)</v>
          </cell>
        </row>
        <row r="1797">
          <cell r="A1797" t="str">
            <v xml:space="preserve"> TRA0152 (BOMBA CLUCTH FORD RANGER)</v>
          </cell>
        </row>
        <row r="1798">
          <cell r="A1798" t="str">
            <v xml:space="preserve"> TRA0153 (BUSHING BARRA ESTABILIZADORA ISUZO DMAX)</v>
          </cell>
        </row>
        <row r="1799">
          <cell r="A1799" t="str">
            <v xml:space="preserve"> EQU0075 (CAFETERA ELECTRICA (BLACK &amp; DECKER) 100 TAZAS)</v>
          </cell>
        </row>
        <row r="1800">
          <cell r="A1800" t="str">
            <v xml:space="preserve"> COM0133 (BOTELLA CHUPI DE METAL 20  ONZAS (CON LOGO INSTITUCIONAL))</v>
          </cell>
        </row>
        <row r="1801">
          <cell r="A1801" t="str">
            <v xml:space="preserve"> COM0134 (BOLSO DE TELA (CON LOGO INSTITUCIONAL))</v>
          </cell>
        </row>
        <row r="1802">
          <cell r="A1802" t="str">
            <v xml:space="preserve"> COM0135 (CAMARAS (SONY CINEMA LINE ILME FX-30)</v>
          </cell>
        </row>
        <row r="1803">
          <cell r="A1803" t="str">
            <v xml:space="preserve"> COM0136 (ESTABILIZADOR (DE CAMARAS DJI RS3 RONIN))</v>
          </cell>
        </row>
        <row r="1804">
          <cell r="A1804" t="str">
            <v xml:space="preserve"> COM0137 (MICROFONOS (SENNHEISER EVOLUTION WIRELESS G4))</v>
          </cell>
        </row>
        <row r="1805">
          <cell r="A1805" t="str">
            <v xml:space="preserve"> COM0138 (PILA RECARGABLE AA)</v>
          </cell>
        </row>
        <row r="1806">
          <cell r="A1806" t="str">
            <v xml:space="preserve"> INT0095 (JUEGO DE ROTULOS 2 DE PUERTA / 1 CRISTAL)</v>
          </cell>
        </row>
        <row r="1807">
          <cell r="A1807" t="str">
            <v xml:space="preserve"> MG0193 (ESPIRAL SIZE 12MM CLEAR CONTINUO )</v>
          </cell>
        </row>
        <row r="1808">
          <cell r="A1808" t="str">
            <v xml:space="preserve"> MG0194 (ESPIRAL SIZE 14MM CLEAR CONTINUO )</v>
          </cell>
        </row>
        <row r="1809">
          <cell r="A1809" t="str">
            <v xml:space="preserve"> MG0195 (ESPIRAL SIZE 25MM CLEAR CONTINUO )</v>
          </cell>
        </row>
        <row r="1810">
          <cell r="A1810" t="str">
            <v xml:space="preserve"> MG0196 (ESPIRAL SIZE 50MM CLEAR CONTINUO )</v>
          </cell>
        </row>
        <row r="1811">
          <cell r="A1811" t="str">
            <v xml:space="preserve"> COM0139 (FOLDER DE BOLSILLO CON TIPOGRAFIA CAMPAÑA SE CONCIENTE)</v>
          </cell>
        </row>
        <row r="1812">
          <cell r="A1812" t="str">
            <v xml:space="preserve"> COM0140 (CERTIFICADO IMPRESO A FULL COLOR)</v>
          </cell>
        </row>
        <row r="1813">
          <cell r="A1813" t="str">
            <v xml:space="preserve"> SEG0003 (REDUCTORES DE VELOCIDAD DE 1M CAUCHO )</v>
          </cell>
        </row>
        <row r="1814">
          <cell r="A1814" t="str">
            <v xml:space="preserve"> SEG0004 (DRUMS VIALES ROTULADO CON LAMINA REFLECTIVA)</v>
          </cell>
        </row>
        <row r="1815">
          <cell r="A1815" t="str">
            <v xml:space="preserve"> TRA0154 (NEUMATICO DELANTERO CON REFERENCIA 85R21)</v>
          </cell>
        </row>
        <row r="1816">
          <cell r="A1816" t="str">
            <v xml:space="preserve"> TRA0155 (NEUMATICO Y TUBO TRASERO CON REFERENCIA 80/100/18)</v>
          </cell>
        </row>
        <row r="1817">
          <cell r="A1817" t="str">
            <v xml:space="preserve"> SEG0005 (LINTERNA DE MANOS LED DE PILAS)</v>
          </cell>
        </row>
        <row r="1818">
          <cell r="A1818" t="str">
            <v xml:space="preserve"> SEG0006 (LAMPARA LED DE CARPA RECARGABLE)</v>
          </cell>
        </row>
        <row r="1819">
          <cell r="A1819" t="str">
            <v xml:space="preserve"> SEG0007 (CARPAS 3X3)</v>
          </cell>
        </row>
        <row r="1820">
          <cell r="A1820" t="str">
            <v xml:space="preserve"> COM0141 (BANNER IMPRESO, LETRAS CORTADAS EN VINIL REFLECTIVO (DOS CARAS))</v>
          </cell>
        </row>
        <row r="1821">
          <cell r="A1821" t="str">
            <v xml:space="preserve"> COM0142 (SERIGRAFEADO PARA CHALECOS DE SEGURIDAD CON LOGO VOLUNTARIADO INTRANT)</v>
          </cell>
        </row>
        <row r="1822">
          <cell r="A1822" t="str">
            <v xml:space="preserve"> MOS0012 (TOALLAS DE MICROFIBRA BORDADAS CON LOGO INSTITUCIONAL)</v>
          </cell>
        </row>
        <row r="1823">
          <cell r="A1823" t="str">
            <v xml:space="preserve"> COM0143 (KIT DE REPARACION PORTATIL PARA BICICLETA)</v>
          </cell>
        </row>
        <row r="1824">
          <cell r="A1824" t="str">
            <v xml:space="preserve"> COM0144 (CLIP MAGNETICO DE LUCES LED)</v>
          </cell>
        </row>
        <row r="1825">
          <cell r="A1825" t="str">
            <v xml:space="preserve"> COM0145 (BANDAS DE SEGURIDADREFLECTIVAS AJUSTABLES )</v>
          </cell>
        </row>
        <row r="1826">
          <cell r="A1826" t="str">
            <v xml:space="preserve"> COM0146 (ESTUCHE ECOLOGICO CON LOGO INSTITUCIONAL )</v>
          </cell>
        </row>
        <row r="1827">
          <cell r="A1827" t="str">
            <v xml:space="preserve"> COM0147 (CHALECOS REFLETIVOS CON LOGO INSTITUCIONAL  )</v>
          </cell>
        </row>
        <row r="1828">
          <cell r="A1828" t="str">
            <v xml:space="preserve"> COM0148 (CARPETA EJECUTIVO CON LOGO INSTITUCINAL )</v>
          </cell>
        </row>
        <row r="1829">
          <cell r="A1829" t="str">
            <v xml:space="preserve"> COM0149 (BOLIGRAFOS CON LOGO INSTITUCIONAL )</v>
          </cell>
        </row>
        <row r="1830">
          <cell r="A1830" t="str">
            <v xml:space="preserve"> COM0150 (GAFETES INSTITUCIONALES )</v>
          </cell>
        </row>
        <row r="1831">
          <cell r="A1831" t="str">
            <v xml:space="preserve"> CC0156 (ALICATE DE PRESION DE 10 PULGADAS )</v>
          </cell>
        </row>
        <row r="1832">
          <cell r="A1832" t="str">
            <v xml:space="preserve"> CC0157 (CINCEL DE PUNTA 1 X 12 )</v>
          </cell>
        </row>
        <row r="1833">
          <cell r="A1833" t="str">
            <v xml:space="preserve"> CC0158 (CINCEL PLANO 1 X 12)</v>
          </cell>
        </row>
        <row r="1834">
          <cell r="A1834" t="str">
            <v xml:space="preserve"> CC0159 (TIE WRAP NEGRO 7)</v>
          </cell>
        </row>
        <row r="1835">
          <cell r="A1835" t="str">
            <v xml:space="preserve"> CC0160 (TIE WRAP NEGRO 11)</v>
          </cell>
        </row>
        <row r="1836">
          <cell r="A1836" t="str">
            <v xml:space="preserve"> CC0161 (CHALECOS REFLETIVOS VERDES )</v>
          </cell>
        </row>
        <row r="1837">
          <cell r="A1837" t="str">
            <v xml:space="preserve"> CC0162 (SOPLADORA ELECTRICA 600W)</v>
          </cell>
        </row>
        <row r="1838">
          <cell r="A1838" t="str">
            <v xml:space="preserve"> CC0163 (CANDADO ANTICIZALLAS 60 MM)</v>
          </cell>
        </row>
        <row r="1839">
          <cell r="A1839" t="str">
            <v xml:space="preserve"> CC0164 (MANDARRIA DE BOLA DE 4 LIBRAS PALO CORTO)</v>
          </cell>
        </row>
        <row r="1840">
          <cell r="A1840" t="str">
            <v xml:space="preserve"> CC0165 (DISCO DE CORTE DE METAL 4 PULGADA)</v>
          </cell>
        </row>
        <row r="1841">
          <cell r="A1841" t="str">
            <v xml:space="preserve"> SEG0008 (CINTA DE PRECAUSION AMARILLA PREMIUM DE 3 PULGADAS X 1000 PIES)</v>
          </cell>
        </row>
        <row r="1842">
          <cell r="A1842" t="str">
            <v xml:space="preserve"> SEG0009 (PALETAS DE ALTO Y SIGA )</v>
          </cell>
        </row>
        <row r="1843">
          <cell r="A1843" t="str">
            <v xml:space="preserve"> COM0151 (DRON CONCENTRADOR DE CARGA DE BATERIA,3 HELICES DE BAJO RUIDO)</v>
          </cell>
        </row>
        <row r="1844">
          <cell r="A1844" t="str">
            <v xml:space="preserve"> EQU0076 (PALO TACTICO COLOR AZUL MARINO CON LOGO BORDADOS )</v>
          </cell>
        </row>
        <row r="1845">
          <cell r="A1845" t="str">
            <v xml:space="preserve"> EQU0077 (PANTALON TACTICO COLOR AZUL MARINO EN TEJIDO RIPSTOP)</v>
          </cell>
        </row>
        <row r="1846">
          <cell r="A1846" t="str">
            <v xml:space="preserve"> EQU0078 (GORRAS TACTICA COLOR NEGRO AJUSTABLE CON LOGO BORDADO)</v>
          </cell>
        </row>
        <row r="1847">
          <cell r="A1847" t="str">
            <v xml:space="preserve"> MOF0045 (SILLON TECNICO, ESPALDA EN MALLA, ASIENTO EN TELA, ERGONOMICO COLOR NEGRO BRAZOS FIJOS)</v>
          </cell>
        </row>
        <row r="1848">
          <cell r="A1848" t="str">
            <v xml:space="preserve"> MOF0046 (SILLON EJECUTIVO ERGONOMICO, SOPORTE LUMBAR, ESPALDA EN MALLA BRAZO AJUSTABLES)</v>
          </cell>
        </row>
        <row r="1849">
          <cell r="A1849" t="str">
            <v xml:space="preserve"> MOF0047 (BANCADA PARA TRES PERSONAS MEDIDA 27X72X 31 ASIENTO CROMADO RESIENTE)</v>
          </cell>
        </row>
        <row r="1850">
          <cell r="A1850" t="str">
            <v xml:space="preserve"> MOF0048 (CREDENZA 16 X 63 X 29)</v>
          </cell>
        </row>
        <row r="1851">
          <cell r="A1851" t="str">
            <v xml:space="preserve"> MOF0049 (CORTINA ENRROLLABE 120X120)</v>
          </cell>
        </row>
        <row r="1852">
          <cell r="A1852" t="str">
            <v xml:space="preserve"> MOF0050 (MESA DE CENTRO CUADRADA 46 1/2 X 30 1/2)</v>
          </cell>
        </row>
        <row r="1853">
          <cell r="A1853" t="str">
            <v xml:space="preserve"> COM0152 (CARPAS CON LOGO INSTITUCIONAL)</v>
          </cell>
        </row>
        <row r="1854">
          <cell r="A1854" t="str">
            <v xml:space="preserve"> AAC0041 (ROLLO DE CINTA DECORATIVA)</v>
          </cell>
        </row>
        <row r="1855">
          <cell r="A1855" t="str">
            <v xml:space="preserve"> INS0096 (CREMA PARA EL CAFÉ MONODOSIS 200/1)</v>
          </cell>
        </row>
        <row r="1856">
          <cell r="A1856" t="str">
            <v xml:space="preserve"> INS0097 (TE CALIENTE MANZANILLA  MONDAISA 20/1)</v>
          </cell>
        </row>
        <row r="1857">
          <cell r="A1857" t="str">
            <v xml:space="preserve"> INS0098 (TE CALIENTE JENGIBRE CON LIMON MONDAISA 20/1)</v>
          </cell>
        </row>
        <row r="1858">
          <cell r="A1858" t="str">
            <v xml:space="preserve"> TEG0026 (LAPTOP PORTATIL, ADAPTADORES,MOUSE Y BULTOS)</v>
          </cell>
        </row>
        <row r="1859">
          <cell r="A1859" t="str">
            <v xml:space="preserve"> MOS0013 (BANDAS REFLECTIVAS PARA BICICLETA)</v>
          </cell>
        </row>
        <row r="1860">
          <cell r="A1860" t="str">
            <v xml:space="preserve"> COM0153 (KIT PRIMEROS AUXILIOS)</v>
          </cell>
        </row>
        <row r="1861">
          <cell r="A1861" t="str">
            <v xml:space="preserve"> INT0096 (AGENDAS EN ESPIRAL 100 HOJAS. PORTADA 6*6 DE LA NO VIOLENCIA CONTRA LA MUJER)</v>
          </cell>
        </row>
        <row r="1862">
          <cell r="A1862" t="str">
            <v xml:space="preserve"> TEG0027 (COMPUTADORES DE ESCRITORIO COMPLETA)</v>
          </cell>
        </row>
        <row r="1863">
          <cell r="A1863" t="str">
            <v xml:space="preserve"> TEG0028 (COMPUTADORES PORTATIL )</v>
          </cell>
        </row>
        <row r="1864">
          <cell r="A1864" t="str">
            <v xml:space="preserve"> INS0099 (VASOS BIODEGRADABLES DE 10 ONZAS )</v>
          </cell>
        </row>
        <row r="1865">
          <cell r="A1865" t="str">
            <v xml:space="preserve"> TRA0156 (ACEITE DE TRANSMISION ATF)</v>
          </cell>
        </row>
        <row r="1866">
          <cell r="A1866" t="str">
            <v xml:space="preserve"> TRA0157 (CORREA DOBLEEN V)</v>
          </cell>
        </row>
        <row r="1867">
          <cell r="A1867" t="str">
            <v xml:space="preserve"> TRA0158 (CORREA BX51)</v>
          </cell>
        </row>
        <row r="1868">
          <cell r="A1868" t="str">
            <v xml:space="preserve"> TRA0159 (FILTRO AIRE A-8548)</v>
          </cell>
        </row>
        <row r="1869">
          <cell r="A1869" t="str">
            <v xml:space="preserve"> TRA0160 (FILTRO AIRE 17801-540)</v>
          </cell>
        </row>
        <row r="1870">
          <cell r="A1870" t="str">
            <v xml:space="preserve"> TRA0161 (ESCOBILLA L/V # 18)</v>
          </cell>
        </row>
        <row r="1871">
          <cell r="A1871" t="str">
            <v xml:space="preserve"> TRA0162 (ESCOBILLA L/V # 20)</v>
          </cell>
        </row>
        <row r="1872">
          <cell r="A1872" t="str">
            <v xml:space="preserve"> TRA0163 (BOMBA CLUTH BOOSTER )</v>
          </cell>
        </row>
        <row r="1873">
          <cell r="A1873" t="str">
            <v xml:space="preserve"> INS0100 (540/1)</v>
          </cell>
        </row>
        <row r="1874">
          <cell r="A1874" t="str">
            <v xml:space="preserve"> TRA0164 (BATERIA PARA VEHICULOS 24F)</v>
          </cell>
        </row>
        <row r="1875">
          <cell r="A1875" t="str">
            <v xml:space="preserve"> TRA0165 (BATERIA PARA VEHICULOS 27F)</v>
          </cell>
        </row>
        <row r="1876">
          <cell r="A1876" t="str">
            <v xml:space="preserve"> ELC0026 (LICUADORA DAIWA DIA DE LAS MADRES)</v>
          </cell>
        </row>
        <row r="1877">
          <cell r="A1877" t="str">
            <v xml:space="preserve"> ELC0027 (TELEVISOR 32 PULGADAS DAIWA DIA DE LAS MADRES)</v>
          </cell>
        </row>
        <row r="1878">
          <cell r="A1878" t="str">
            <v xml:space="preserve"> ELC0028 (NEVERA DE 10 PIES DIA DE LAS MADRES)</v>
          </cell>
        </row>
        <row r="1879">
          <cell r="A1879" t="str">
            <v xml:space="preserve"> ELC0029 (SANWICHERA BLACK &amp; DECKER DIA DE LAS MADRES)</v>
          </cell>
        </row>
        <row r="1880">
          <cell r="A1880" t="str">
            <v xml:space="preserve"> ELC0030 (FREIDORA DE AIRE DECAKILA NEGRA DIA DE LAD MADRES)</v>
          </cell>
        </row>
        <row r="1881">
          <cell r="A1881" t="str">
            <v xml:space="preserve"> ELC0031 (ABANICO DE PEDESTAL AMERICA DIA DE LAS MADRES)</v>
          </cell>
        </row>
        <row r="1882">
          <cell r="A1882" t="str">
            <v xml:space="preserve"> COM0154 (PLACAS DE RECONOCIMIENTO)</v>
          </cell>
        </row>
        <row r="1883">
          <cell r="A1883" t="str">
            <v xml:space="preserve"> MOF0051 (SOFA PIEL SINTETICA DOS PLAZAS COLOR NEGRO)</v>
          </cell>
        </row>
        <row r="1884">
          <cell r="A1884" t="str">
            <v xml:space="preserve"> MOF0052 (MESA PLEGABLE PLASTICA TIPO MALETINCOLOR BLANCO)</v>
          </cell>
        </row>
        <row r="1885">
          <cell r="A1885" t="str">
            <v xml:space="preserve"> SEG0010 (SEÑAL VERTICAL TIPO BURRITO TAMAÑO 48X32 )</v>
          </cell>
        </row>
        <row r="1886">
          <cell r="A1886" t="str">
            <v xml:space="preserve"> MG0197 (BOLIGRAFOS EN GEL IMPACT T 207 SIGNO)</v>
          </cell>
        </row>
        <row r="1887">
          <cell r="A1887" t="str">
            <v xml:space="preserve"> PRO0036 (GORROS BLANCO TIPO ACORDEON )</v>
          </cell>
        </row>
        <row r="1888">
          <cell r="A1888" t="str">
            <v xml:space="preserve"> MOF0053 (BUTACA DE 1 PERSONA DE 31X31X31 )</v>
          </cell>
        </row>
        <row r="1889">
          <cell r="A1889" t="str">
            <v xml:space="preserve"> MOF0054 (ESCRITORIO GERENCIAL DE 20X40X29)</v>
          </cell>
        </row>
        <row r="1890">
          <cell r="A1890" t="str">
            <v xml:space="preserve"> INT0097 (CAMISETAS SERIGRAFIADAS EN EL FRENTE)</v>
          </cell>
        </row>
        <row r="1891">
          <cell r="A1891" t="str">
            <v xml:space="preserve"> INT0098 (SOMBRILLA BLANCA CON LOGO INSTITUCIONAL)</v>
          </cell>
        </row>
        <row r="1892">
          <cell r="A1892" t="str">
            <v xml:space="preserve"> ELC0032 (BEBEDERO OSTER )</v>
          </cell>
        </row>
        <row r="1893">
          <cell r="A1893" t="str">
            <v xml:space="preserve"> ELC0033 (SILLA PLASTICA CON BRAZOS )</v>
          </cell>
        </row>
        <row r="1894">
          <cell r="A1894" t="str">
            <v xml:space="preserve"> PRO0037 (ZAFACON DE 50 GALONES DE RUEDA, TAPA Y PEDAL)</v>
          </cell>
        </row>
        <row r="1895">
          <cell r="A1895" t="str">
            <v xml:space="preserve"> PRO0038 (MARMITA PARA SOPA 12)</v>
          </cell>
        </row>
        <row r="1896">
          <cell r="A1896" t="str">
            <v xml:space="preserve"> PRO0039 (PINZA HEAVY DUTY 12 )</v>
          </cell>
        </row>
        <row r="1897">
          <cell r="A1897" t="str">
            <v xml:space="preserve"> PRO0040 (CUCHARA DE SERVIR RANURADA)</v>
          </cell>
        </row>
        <row r="1898">
          <cell r="A1898" t="str">
            <v xml:space="preserve"> PRO0041 (CUCHARA DE SERVIR SOLIDA)</v>
          </cell>
        </row>
        <row r="1899">
          <cell r="A1899" t="str">
            <v xml:space="preserve"> PRO0042 (ESPATULA VOLTEADORA RANURADA )</v>
          </cell>
        </row>
        <row r="1900">
          <cell r="A1900" t="str">
            <v xml:space="preserve"> PRO0043 (CASILLO  DELUXE)</v>
          </cell>
        </row>
        <row r="1901">
          <cell r="A1901" t="str">
            <v xml:space="preserve"> PRO0044 (CHAFING DISH RECTANGULAR )</v>
          </cell>
        </row>
        <row r="1902">
          <cell r="A1902" t="str">
            <v xml:space="preserve"> PRO0045 (RECIPIENTE HEAVY DUTY)</v>
          </cell>
        </row>
        <row r="1903">
          <cell r="A1903" t="str">
            <v xml:space="preserve"> PRO0046 (ENVASE CUADRADO BLANCO)</v>
          </cell>
        </row>
        <row r="1904">
          <cell r="A1904" t="str">
            <v xml:space="preserve"> PRO0047 (TAPA ENVASE CUANDRADO AZUL)</v>
          </cell>
        </row>
        <row r="1905">
          <cell r="A1905" t="str">
            <v xml:space="preserve"> INT0099 (ESCLAVINAS COLOR NARANJA EDUCACION VIAL )</v>
          </cell>
        </row>
        <row r="1906">
          <cell r="A1906" t="str">
            <v xml:space="preserve"> EQU0079 (BOTAS DE SEGURIDAD)</v>
          </cell>
        </row>
        <row r="1907">
          <cell r="A1907" t="str">
            <v xml:space="preserve"> EQU0080 (CASCOS DE SEGURIDAD BLANCO INSTITUCIONAL)</v>
          </cell>
        </row>
        <row r="1908">
          <cell r="A1908" t="str">
            <v xml:space="preserve"> MAY0089 (ROLLO PAPEL DE BAÑO WALA ( FARDOS 24 ROLLO) )</v>
          </cell>
        </row>
        <row r="1909">
          <cell r="A1909" t="str">
            <v xml:space="preserve"> MAY0090 (ROLLO PAPEL DE BAÑO WALA ( FARDOS 12 ROLLO))</v>
          </cell>
        </row>
        <row r="1910">
          <cell r="A1910" t="str">
            <v xml:space="preserve"> INS0101 (PLATO DESECHABLE # 9 (CAJA CHICA))</v>
          </cell>
        </row>
        <row r="1911">
          <cell r="A1911" t="str">
            <v xml:space="preserve"> INS0102 (CUCHARA DESECHABLE (CAJA CHICA))</v>
          </cell>
        </row>
        <row r="1912">
          <cell r="A1912" t="str">
            <v xml:space="preserve"> MG0198 (CARPETAS 8 1/2 X11 (1 PULGADA) )</v>
          </cell>
        </row>
        <row r="1913">
          <cell r="A1913" t="str">
            <v xml:space="preserve"> MG0199 (BORRADOR PARA PIZARRA)</v>
          </cell>
        </row>
        <row r="1914">
          <cell r="A1914" t="str">
            <v xml:space="preserve"> MG0200 (RESMA PAPEL BOND 8 1/2 X11)</v>
          </cell>
        </row>
        <row r="1915">
          <cell r="A1915" t="str">
            <v xml:space="preserve"> MAY0091 (ROLLO DE PAPEL HIGIENICO NIVEO)</v>
          </cell>
        </row>
        <row r="1916">
          <cell r="A1916" t="str">
            <v xml:space="preserve"> INT0100 (ADHESIVO SOBRE SINTRA LETRERO (UNIDAD MEDICA))</v>
          </cell>
        </row>
        <row r="1917">
          <cell r="A1917" t="str">
            <v xml:space="preserve"> MG0201 (BOLIGRAFO AZUL STABILO LINER FINO)</v>
          </cell>
        </row>
        <row r="1918">
          <cell r="A1918" t="str">
            <v xml:space="preserve"> MG0202 (PAPEL BOND 11X17 BLANCO)</v>
          </cell>
        </row>
        <row r="1919">
          <cell r="A1919" t="str">
            <v xml:space="preserve"> MG0203 (SOBRE 9X12 MANILA 100/1)</v>
          </cell>
        </row>
        <row r="1920">
          <cell r="A1920" t="str">
            <v xml:space="preserve"> MG0204 (SOBRE 10X13 MANILA 100/1)</v>
          </cell>
        </row>
        <row r="1921">
          <cell r="A1921" t="str">
            <v xml:space="preserve"> MG0205 (GRAPADORA PARA 25 PAGINA)</v>
          </cell>
        </row>
        <row r="1922">
          <cell r="A1922" t="str">
            <v xml:space="preserve"> MG0206 (DISPENSADORES DE CLIPS )</v>
          </cell>
        </row>
        <row r="1923">
          <cell r="A1923" t="str">
            <v xml:space="preserve"> MG0207 (LAPIZ DE CARBON)</v>
          </cell>
        </row>
        <row r="1924">
          <cell r="A1924" t="str">
            <v xml:space="preserve"> MG0208 (CARPETA BLANCA DE 2 PULGADA )</v>
          </cell>
        </row>
        <row r="1925">
          <cell r="A1925" t="str">
            <v xml:space="preserve"> MG0209 (CARPETA BLANCA DE 5 PULGADA )</v>
          </cell>
        </row>
        <row r="1926">
          <cell r="A1926" t="str">
            <v xml:space="preserve"> MG0210 (FOLDER MANILA 8 1/2 X 11 100/1)</v>
          </cell>
        </row>
        <row r="1927">
          <cell r="A1927" t="str">
            <v xml:space="preserve"> MG0211 (FOLDER MANILA 8 1/2 X 14 100/1)</v>
          </cell>
        </row>
        <row r="1928">
          <cell r="A1928" t="str">
            <v xml:space="preserve"> MG0212 (PAPEL BOND BLANCO 8 1/2 X 14 )</v>
          </cell>
        </row>
        <row r="1929">
          <cell r="A1929" t="str">
            <v xml:space="preserve"> MG0213 (PIZARRA 24X 36 CORCHO )</v>
          </cell>
        </row>
        <row r="1930">
          <cell r="A1930" t="str">
            <v xml:space="preserve"> MG0214 (GRAPAS INDUSTRIAL )</v>
          </cell>
        </row>
        <row r="1931">
          <cell r="A1931" t="str">
            <v xml:space="preserve"> MG0215 (CINTA DE EMPAQUE 2X90)</v>
          </cell>
        </row>
        <row r="1932">
          <cell r="A1932" t="str">
            <v xml:space="preserve"> MG0216 (NOTAS ADHESIVAS POST- IT 3X3)</v>
          </cell>
        </row>
        <row r="1933">
          <cell r="A1933" t="str">
            <v xml:space="preserve"> MG0217 (NOTAS ADHESIVAS POST- IT 3X5)</v>
          </cell>
        </row>
        <row r="1934">
          <cell r="A1934" t="str">
            <v xml:space="preserve"> MG0218 (TINTA GOTERO PARA SELLO COLOR AZUL )</v>
          </cell>
        </row>
        <row r="1935">
          <cell r="A1935" t="str">
            <v xml:space="preserve"> MG0219 (REGLA PLASTICA)</v>
          </cell>
        </row>
        <row r="1936">
          <cell r="A1936" t="str">
            <v xml:space="preserve"> MG0220 (CLIP BILLETERO 19 MM )</v>
          </cell>
        </row>
        <row r="1937">
          <cell r="A1937" t="str">
            <v xml:space="preserve"> MG0221 (DISPENSADOR DE CINTA 3/4)</v>
          </cell>
        </row>
        <row r="1938">
          <cell r="A1938" t="str">
            <v xml:space="preserve"> MG0222 (SACA GRAPAS)</v>
          </cell>
        </row>
        <row r="1939">
          <cell r="A1939" t="str">
            <v xml:space="preserve"> MG0223 (GRAPADORAS PARA 100 PAGINA )</v>
          </cell>
        </row>
        <row r="1940">
          <cell r="A1940" t="str">
            <v xml:space="preserve"> MG0224 (TIJERA DE OFICINA )</v>
          </cell>
        </row>
        <row r="1941">
          <cell r="A1941" t="str">
            <v xml:space="preserve"> MG0225 (SACAPUNTA DE METAL )</v>
          </cell>
        </row>
        <row r="1942">
          <cell r="A1942" t="str">
            <v xml:space="preserve"> MG0226 (MARCADORES PARA PIZARRA AZUL )</v>
          </cell>
        </row>
        <row r="1943">
          <cell r="A1943" t="str">
            <v xml:space="preserve"> MG0227 (RESALTADORES AMARILLO)</v>
          </cell>
        </row>
        <row r="1944">
          <cell r="A1944" t="str">
            <v xml:space="preserve"> MG0228 (RESALTADORES AZUL)</v>
          </cell>
        </row>
        <row r="1945">
          <cell r="A1945" t="str">
            <v xml:space="preserve"> MG0229 (RESALTADORES NARANJA)</v>
          </cell>
        </row>
        <row r="1946">
          <cell r="A1946" t="str">
            <v xml:space="preserve"> MG0230 (RESALTADORES ROSADO)</v>
          </cell>
        </row>
        <row r="1947">
          <cell r="A1947" t="str">
            <v xml:space="preserve"> MG0231 (RESALTADORES VERDE)</v>
          </cell>
        </row>
        <row r="1948">
          <cell r="A1948" t="str">
            <v xml:space="preserve"> MG0232 ( PROTECTORA DE HOJA PLASTICAS 8 1/2 X 11)</v>
          </cell>
        </row>
        <row r="1949">
          <cell r="A1949" t="str">
            <v xml:space="preserve"> MG0233 (SACAPUNTA ELECTRICO )</v>
          </cell>
        </row>
        <row r="1950">
          <cell r="A1950" t="str">
            <v xml:space="preserve"> MG0234 (PIZARRA  MAGICA BLANCA 24X 35)</v>
          </cell>
        </row>
        <row r="1951">
          <cell r="A1951" t="str">
            <v xml:space="preserve"> MG0235 (CLIP BILLETERO 25 MM )</v>
          </cell>
        </row>
        <row r="1952">
          <cell r="A1952" t="str">
            <v xml:space="preserve"> MG0236 (CLIP BILLETERO 32 MM )</v>
          </cell>
        </row>
        <row r="1953">
          <cell r="A1953" t="str">
            <v xml:space="preserve"> MG0237 (CLIP BILLETERO 41 MM )</v>
          </cell>
        </row>
        <row r="1954">
          <cell r="A1954" t="str">
            <v xml:space="preserve"> MG0238 (PERFORADORA DE 2 HOYOS )</v>
          </cell>
        </row>
        <row r="1955">
          <cell r="A1955" t="str">
            <v xml:space="preserve"> MG0239 (PERFORADORA DE 3 HOYOS )</v>
          </cell>
        </row>
        <row r="1956">
          <cell r="A1956" t="str">
            <v xml:space="preserve"> MG0240 (TABLAS DE APOYOS 8 1/2 X 11)</v>
          </cell>
        </row>
        <row r="1957">
          <cell r="A1957" t="str">
            <v xml:space="preserve"> MG0241 (CINTAS ADHESIVAS 3/4)</v>
          </cell>
        </row>
        <row r="1958">
          <cell r="A1958" t="str">
            <v xml:space="preserve"> MAY0092 (BRILLO VERDE MATRIX)</v>
          </cell>
        </row>
        <row r="1959">
          <cell r="A1959" t="str">
            <v xml:space="preserve"> MAY0093 (BOLSAS PLASTICAS 17 X 22)</v>
          </cell>
        </row>
        <row r="1960">
          <cell r="A1960" t="str">
            <v xml:space="preserve"> MAY0094 (BOLSAS PLASTICAS 30 GALONES )</v>
          </cell>
        </row>
        <row r="1961">
          <cell r="A1961" t="str">
            <v xml:space="preserve"> MAY0095 (BOLSAS PLASTICAS 65 GALONES )</v>
          </cell>
        </row>
        <row r="1962">
          <cell r="A1962" t="str">
            <v xml:space="preserve"> MAY0096 (ESCOBAS PLASTICAS)</v>
          </cell>
        </row>
        <row r="1963">
          <cell r="A1963" t="str">
            <v xml:space="preserve"> MAY0097 (DESINFENTATE PARA PISO DOMESTICO)</v>
          </cell>
        </row>
        <row r="1964">
          <cell r="A1964" t="str">
            <v xml:space="preserve"> MAY0098 (ALCOHOL AL 70 % )</v>
          </cell>
        </row>
        <row r="1965">
          <cell r="A1965" t="str">
            <v xml:space="preserve"> MAY0099 (JABON LIQUIDO PARA MANOS)</v>
          </cell>
        </row>
        <row r="1966">
          <cell r="A1966" t="str">
            <v xml:space="preserve"> MAY0100 (PAPEL HIGIENICO JUMBO DOBLE )</v>
          </cell>
        </row>
        <row r="1967">
          <cell r="A1967" t="str">
            <v xml:space="preserve"> MAY0101 (LIMPIADOR DE CERAMICA )</v>
          </cell>
        </row>
        <row r="1968">
          <cell r="A1968" t="str">
            <v xml:space="preserve"> MAY0102 (PAPEL TOALLA )</v>
          </cell>
        </row>
        <row r="1969">
          <cell r="A1969" t="str">
            <v xml:space="preserve"> EQU0081 (BASCULA COMIONERA PORTATIL )</v>
          </cell>
        </row>
        <row r="1970">
          <cell r="A1970" t="str">
            <v xml:space="preserve"> MAY0103 (RECOGEDOR DE BASURA LA REINA )</v>
          </cell>
        </row>
        <row r="1971">
          <cell r="A1971" t="str">
            <v xml:space="preserve"> MAY0104 (SUAPE No.40)</v>
          </cell>
        </row>
        <row r="1972">
          <cell r="A1972" t="str">
            <v xml:space="preserve"> MAY0105 (ATOMIZADOR DE 4 ONZAS )</v>
          </cell>
        </row>
        <row r="1973">
          <cell r="A1973" t="str">
            <v xml:space="preserve"> MAN0046 (LAMPARA LED CIRCULAR 28.3 X 28.3 CM (CUADRADA))</v>
          </cell>
        </row>
        <row r="1974">
          <cell r="A1974" t="str">
            <v xml:space="preserve"> INS0103 (VASOS BIODEGRADABLES DE 4 ONZAS  PAQUETE 50/1)</v>
          </cell>
        </row>
        <row r="1975">
          <cell r="A1975" t="str">
            <v xml:space="preserve"> INS0104 (VASOS BIODEGRADABLES DE 10 ONZAS  PAQUETE 50/2)</v>
          </cell>
        </row>
        <row r="1976">
          <cell r="A1976" t="str">
            <v xml:space="preserve"> INS0105 (VASOS BIODEGRADABLES DE 2 ONZAS  PAQUETE 50/3)</v>
          </cell>
        </row>
        <row r="1977">
          <cell r="A1977" t="str">
            <v xml:space="preserve"> MG0242 (PEGAMENTO EN BARRAS 21 GRAMOS)</v>
          </cell>
        </row>
        <row r="1978">
          <cell r="A1978" t="str">
            <v xml:space="preserve"> MG0243 (GRAPAS ESTANDAR )</v>
          </cell>
        </row>
        <row r="1979">
          <cell r="A1979" t="str">
            <v xml:space="preserve"> MG0244 (TABLAS DE APOYOS 8 1/2 X 14)</v>
          </cell>
        </row>
        <row r="1980">
          <cell r="A1980" t="str">
            <v xml:space="preserve"> MAY0106 (AMBIENTADORES SPRAY MANUEL)</v>
          </cell>
        </row>
        <row r="1981">
          <cell r="A1981" t="str">
            <v xml:space="preserve"> HER0181 (PERFILES DE HIERRO GALVANIZADO)</v>
          </cell>
        </row>
        <row r="1982">
          <cell r="A1982" t="str">
            <v xml:space="preserve"> HER0182 (BARRAS CUADRADA DE HIERRO)</v>
          </cell>
        </row>
        <row r="1983">
          <cell r="A1983" t="str">
            <v xml:space="preserve"> HER0183 (PERFILES DE ACERO GALVANIZADO)</v>
          </cell>
        </row>
        <row r="1984">
          <cell r="A1984" t="str">
            <v xml:space="preserve"> HER0184 (CARRETILLA DE ACERO TUBULAR CON RUEDA IMPERFORABLES )</v>
          </cell>
        </row>
        <row r="1985">
          <cell r="A1985" t="str">
            <v xml:space="preserve"> HER0185 (GRIFO DE BAÑO)</v>
          </cell>
        </row>
        <row r="1986">
          <cell r="A1986" t="str">
            <v xml:space="preserve"> HER0186 (LAMPARA LED CIRCULAR )</v>
          </cell>
        </row>
        <row r="1987">
          <cell r="A1987" t="str">
            <v xml:space="preserve"> HER0187 (TUBOS FLUORESCENTES)</v>
          </cell>
        </row>
        <row r="1988">
          <cell r="A1988" t="str">
            <v xml:space="preserve"> INS0106 (TENEDORES DESECHABLE PLASTICO 25/1)</v>
          </cell>
        </row>
        <row r="1989">
          <cell r="A1989" t="str">
            <v xml:space="preserve"> INS0107 (CUCHARAS DESECHABLES PLASTICOS 25/1)</v>
          </cell>
        </row>
        <row r="1990">
          <cell r="A1990" t="str">
            <v xml:space="preserve"> INS0108 (PLATOS DESECHABLE # 6 )</v>
          </cell>
        </row>
        <row r="1991">
          <cell r="A1991" t="str">
            <v xml:space="preserve"> INS0109 (PLATOS DESECHABLE # 9)</v>
          </cell>
        </row>
        <row r="1992">
          <cell r="A1992" t="str">
            <v xml:space="preserve"> PRO0048 (TAZA DE CAFÉ DE 4 ONZAS PORCELANA BLANCA )</v>
          </cell>
        </row>
        <row r="1993">
          <cell r="A1993" t="str">
            <v xml:space="preserve"> PRO0049 (TAZA DE TE DE 7 ONZAS PORCELANA BLANCA )</v>
          </cell>
        </row>
        <row r="1994">
          <cell r="A1994" t="str">
            <v xml:space="preserve"> PRO0050 (CAFETERA DE 12 ONZAS )</v>
          </cell>
        </row>
        <row r="1995">
          <cell r="A1995" t="str">
            <v xml:space="preserve"> PRO0051 (CAFETERA DE 27 ONZAS )</v>
          </cell>
        </row>
        <row r="1996">
          <cell r="A1996" t="str">
            <v xml:space="preserve"> PRO0052 (COPAS )</v>
          </cell>
        </row>
        <row r="1997">
          <cell r="A1997" t="str">
            <v xml:space="preserve"> MAY0107 (ESCOBAS PLASTICAS LA REINA )</v>
          </cell>
        </row>
        <row r="1998">
          <cell r="A1998" t="str">
            <v xml:space="preserve"> INT0101 (TARJETAS DE  PRESENTACION DOBLE CARA PERSONALIZADAS )</v>
          </cell>
        </row>
        <row r="1999">
          <cell r="A1999" t="str">
            <v xml:space="preserve"> MED0059 (KIT DE PRIMEROS AUXILIOS )</v>
          </cell>
        </row>
        <row r="2000">
          <cell r="A2000" t="str">
            <v xml:space="preserve"> MED0060 (TENSIOMETRO ESFIGMOMANOMETRO )</v>
          </cell>
        </row>
        <row r="2001">
          <cell r="A2001" t="str">
            <v xml:space="preserve"> MAY0108 (GUANTE DOMESTICO (S-M-L))</v>
          </cell>
        </row>
        <row r="2002">
          <cell r="A2002" t="str">
            <v xml:space="preserve"> INS0110 (SERVILLETAS DE PAPEL BLANCAS 100/1)</v>
          </cell>
        </row>
        <row r="2003">
          <cell r="A2003" t="str">
            <v xml:space="preserve"> MG0245 (CAJAS TIPO MALETIN)</v>
          </cell>
        </row>
        <row r="2004">
          <cell r="A2004" t="str">
            <v xml:space="preserve"> TRA0166 (TANQUE DE ACEITA DE 55 GALONES 15W40 SEMI-SINTETICO)</v>
          </cell>
        </row>
        <row r="2005">
          <cell r="A2005" t="str">
            <v xml:space="preserve"> MED0061 (ESTETOSCOPIO DE CABEZA SIMPLE )</v>
          </cell>
        </row>
        <row r="2006">
          <cell r="A2006" t="str">
            <v xml:space="preserve"> MG0246 (ROLLO DE PAPEL PARA SUMADORA )</v>
          </cell>
        </row>
        <row r="2007">
          <cell r="A2007" t="str">
            <v xml:space="preserve"> MG0247 (CARPETA 8 1/2 X 11 DE 3 PULGADA )</v>
          </cell>
        </row>
        <row r="2008">
          <cell r="A2008" t="str">
            <v xml:space="preserve"> MG0248 (BANDERITAS DE COLORES )</v>
          </cell>
        </row>
        <row r="2009">
          <cell r="A2009" t="str">
            <v xml:space="preserve"> MG0249 (PAPEL HILO 8 1/2 X 11 COLOR CREMA)</v>
          </cell>
        </row>
        <row r="2010">
          <cell r="A2010" t="str">
            <v xml:space="preserve"> CC0166 (CONTROLADORES DE TRAFICO)</v>
          </cell>
        </row>
        <row r="2011">
          <cell r="A2011" t="str">
            <v xml:space="preserve"> MG0250 (CAJAS GENERICA PARA ARCRIVAR DE CARTON CON TAPA 10X12X15)</v>
          </cell>
        </row>
        <row r="2012">
          <cell r="A2012" t="str">
            <v xml:space="preserve"> CC0167 (DIODO 1N4007 / ECG125)</v>
          </cell>
        </row>
        <row r="2013">
          <cell r="A2013" t="str">
            <v xml:space="preserve"> CC0168 (DIODO LED 3MM ULTRA LIGHT AMBAR )</v>
          </cell>
        </row>
        <row r="2014">
          <cell r="A2014" t="str">
            <v xml:space="preserve"> CC0169 (DIODO TIPO ZENNER 5.1 V DE 1/4 MATTS O 1N751 5.1 V DE 1/4 WATTS )</v>
          </cell>
        </row>
        <row r="2015">
          <cell r="A2015" t="str">
            <v xml:space="preserve">  ()</v>
          </cell>
        </row>
        <row r="2016">
          <cell r="A2016" t="str">
            <v xml:space="preserve"> HER0188 (MADERA BLANDA )</v>
          </cell>
        </row>
        <row r="2017">
          <cell r="A2017" t="str">
            <v xml:space="preserve"> HER0189 (CONTRACHAPADO)</v>
          </cell>
        </row>
        <row r="2018">
          <cell r="A2018" t="str">
            <v xml:space="preserve"> HER0190 (CINTA DE DUCTOR 48MM X 45 M NEGRA)</v>
          </cell>
        </row>
        <row r="2019">
          <cell r="A2019" t="str">
            <v xml:space="preserve"> CC0171 (MOC 3021)</v>
          </cell>
        </row>
        <row r="2020">
          <cell r="A2020" t="str">
            <v xml:space="preserve"> CC0172 (MOC 3023)</v>
          </cell>
        </row>
        <row r="2021">
          <cell r="A2021" t="str">
            <v xml:space="preserve"> HER0191 (SILICON DE TUBO TRANSPARENTE)</v>
          </cell>
        </row>
        <row r="2022">
          <cell r="A2022" t="str">
            <v xml:space="preserve"> HER0192 (UNIONES DE TUBERIA 1 1/2)</v>
          </cell>
        </row>
        <row r="2023">
          <cell r="A2023" t="str">
            <v xml:space="preserve"> HER0193 (REJILLAS DE AGUA REDONDA)</v>
          </cell>
        </row>
        <row r="2024">
          <cell r="A2024" t="str">
            <v xml:space="preserve"> HER0194 (LLAVE MANUAL EN T PARA GRIFOS )</v>
          </cell>
        </row>
        <row r="2025">
          <cell r="A2025" t="str">
            <v xml:space="preserve"> HER0195 (TAPAS DE INODORO )</v>
          </cell>
        </row>
        <row r="2026">
          <cell r="A2026" t="str">
            <v xml:space="preserve"> HER0196 (CEMENTO BLANCO )</v>
          </cell>
        </row>
        <row r="2027">
          <cell r="A2027" t="str">
            <v xml:space="preserve"> HER0197 (SIFONES DE 2 PVC)</v>
          </cell>
        </row>
        <row r="2028">
          <cell r="A2028" t="str">
            <v xml:space="preserve"> HER0198 (CODO DE TUBERIA 3/4)</v>
          </cell>
        </row>
        <row r="2029">
          <cell r="A2029" t="str">
            <v xml:space="preserve"> HER0199 (UNIONES DE TUBERIA 1)</v>
          </cell>
        </row>
        <row r="2030">
          <cell r="A2030" t="str">
            <v xml:space="preserve"> HER0200 (UNIONES DE TUBERIA 2)</v>
          </cell>
        </row>
        <row r="2031">
          <cell r="A2031" t="str">
            <v xml:space="preserve"> HER0201 (UNIONES DE TUBERIA 3/4)</v>
          </cell>
        </row>
        <row r="2032">
          <cell r="A2032" t="str">
            <v xml:space="preserve"> HER0202 (CONJUNTOS GENERALES DE HERRAMIENTA)</v>
          </cell>
        </row>
        <row r="2033">
          <cell r="A2033" t="str">
            <v xml:space="preserve"> CC0190 (JUEGO DE DESTONILLADOR ELECTRICO DE 20 PIEZAS)</v>
          </cell>
        </row>
        <row r="2034">
          <cell r="A2034" t="str">
            <v xml:space="preserve"> CC0191 (JUEGO DE DESTONILLADOR AISLANTE ELECTRICO DE 7 PIEZAS)</v>
          </cell>
        </row>
        <row r="2035">
          <cell r="A2035" t="str">
            <v xml:space="preserve"> CC0192 (JUEGO DE DESTONILLADOR PARILLERO AISLANTE )</v>
          </cell>
        </row>
        <row r="2036">
          <cell r="A2036" t="str">
            <v xml:space="preserve"> HER0203 (DESTONILLADOR DE 6)</v>
          </cell>
        </row>
        <row r="2037">
          <cell r="A2037" t="str">
            <v xml:space="preserve"> HER0204 (DESTONILLADOR DE 5)</v>
          </cell>
        </row>
        <row r="2038">
          <cell r="A2038" t="str">
            <v xml:space="preserve"> CC0193 (CARRETILLA CONVERTIBLE PLATAFORMA DE 153CM X 200KG CARRITO DE CARGA)</v>
          </cell>
        </row>
        <row r="2039">
          <cell r="A2039" t="str">
            <v xml:space="preserve"> HER0205 (PINZA DE MANO ELECTRICA PICO DE COTORRA)</v>
          </cell>
        </row>
        <row r="2040">
          <cell r="A2040" t="str">
            <v xml:space="preserve"> HER0206 (PINZA DE MANO )</v>
          </cell>
        </row>
        <row r="2041">
          <cell r="A2041" t="str">
            <v xml:space="preserve"> HER0207 (ALICATE PLANO PARA ELECTRICIDAD )</v>
          </cell>
        </row>
        <row r="2042">
          <cell r="A2042" t="str">
            <v xml:space="preserve"> CC0197 (CINTA METRICAS)</v>
          </cell>
        </row>
        <row r="2043">
          <cell r="A2043" t="str">
            <v xml:space="preserve"> CC0194 (PISTOLA PARA VELA GRUESA)</v>
          </cell>
        </row>
        <row r="2044">
          <cell r="A2044" t="str">
            <v xml:space="preserve"> CC0173 (PISTOLA TUBO PARA SILICON FRIO)</v>
          </cell>
        </row>
        <row r="2045">
          <cell r="A2045" t="str">
            <v xml:space="preserve"> HER0211 (SOLDADORES O PISTOLA PARA SUELDAS)</v>
          </cell>
        </row>
        <row r="2046">
          <cell r="A2046" t="str">
            <v xml:space="preserve"> CC0174 (SOLDADOR DE ESTAÑO 60 WATTS)</v>
          </cell>
        </row>
        <row r="2047">
          <cell r="A2047" t="str">
            <v xml:space="preserve"> CC0175 (EXTRACTOR DE ESTAÑO PEQUEÑO DE 20 CM)</v>
          </cell>
        </row>
        <row r="2048">
          <cell r="A2048" t="str">
            <v xml:space="preserve"> HER0208 (CINTA GUIA )</v>
          </cell>
        </row>
        <row r="2049">
          <cell r="A2049" t="str">
            <v xml:space="preserve"> CC0176 (PALUSTRES)</v>
          </cell>
        </row>
        <row r="2050">
          <cell r="A2050" t="str">
            <v xml:space="preserve"> HER0209 (BROCAS)</v>
          </cell>
        </row>
        <row r="2051">
          <cell r="A2051" t="str">
            <v xml:space="preserve"> CC0177 (MARTILLOS )</v>
          </cell>
        </row>
        <row r="2052">
          <cell r="A2052" t="str">
            <v xml:space="preserve"> HER0210 (CINCEL DE MADERA)</v>
          </cell>
        </row>
        <row r="2053">
          <cell r="A2053" t="str">
            <v xml:space="preserve"> HER0212 (LLAVE PARA TUBOS)</v>
          </cell>
        </row>
        <row r="2054">
          <cell r="A2054" t="str">
            <v xml:space="preserve"> CC0178 (LLAVE STILSON)</v>
          </cell>
        </row>
        <row r="2055">
          <cell r="A2055" t="str">
            <v xml:space="preserve"> HER0213 (PALAS)</v>
          </cell>
        </row>
        <row r="2056">
          <cell r="A2056" t="str">
            <v xml:space="preserve"> HER0214 (CORTADOR DE METAL )</v>
          </cell>
        </row>
        <row r="2057">
          <cell r="A2057" t="str">
            <v xml:space="preserve"> CC0179 (DISCO DE CORTE PARA METAL )</v>
          </cell>
        </row>
        <row r="2058">
          <cell r="A2058" t="str">
            <v xml:space="preserve"> HER0215 (BROCAS PARA METAL)</v>
          </cell>
        </row>
        <row r="2059">
          <cell r="A2059" t="str">
            <v xml:space="preserve"> HER0216 (BROCAS PARA MADERA)</v>
          </cell>
        </row>
        <row r="2060">
          <cell r="A2060" t="str">
            <v xml:space="preserve"> CC0183 (BROCHASDE 1)</v>
          </cell>
        </row>
        <row r="2061">
          <cell r="A2061" t="str">
            <v xml:space="preserve"> CC0195 (BROCHASDE 2)</v>
          </cell>
        </row>
        <row r="2062">
          <cell r="A2062" t="str">
            <v xml:space="preserve"> CC0196 (BROCHASDE 3)</v>
          </cell>
        </row>
        <row r="2063">
          <cell r="A2063" t="str">
            <v xml:space="preserve"> HER0217 (BROCHASDE 4)</v>
          </cell>
        </row>
        <row r="2064">
          <cell r="A2064" t="str">
            <v xml:space="preserve"> HER0218 (2/1)</v>
          </cell>
        </row>
        <row r="2065">
          <cell r="A2065" t="str">
            <v xml:space="preserve"> HER0219 (ALMOHADILLAS ABRASIVAS)</v>
          </cell>
        </row>
        <row r="2066">
          <cell r="A2066" t="str">
            <v xml:space="preserve"> HER0220 (VARILLAS SOLDADORAS 2/32)</v>
          </cell>
        </row>
        <row r="2067">
          <cell r="A2067" t="str">
            <v xml:space="preserve"> HER0221 (DESTINILLADOR DE ESTRIA  DE 2 )</v>
          </cell>
        </row>
        <row r="2068">
          <cell r="A2068" t="str">
            <v xml:space="preserve"> HER0222 (PINZA ELECTRICA DE ELECTRICIDAD)</v>
          </cell>
        </row>
        <row r="2069">
          <cell r="A2069" t="str">
            <v xml:space="preserve"> HER0223 (CONTROL REMOTO)</v>
          </cell>
        </row>
        <row r="2070">
          <cell r="A2070" t="str">
            <v xml:space="preserve"> HER0224 (BALASTOS DE LAMPARAS)</v>
          </cell>
        </row>
        <row r="2071">
          <cell r="A2071" t="str">
            <v xml:space="preserve"> CC0184 (CONECTORES DE CABLES ELECTRICOS )</v>
          </cell>
        </row>
        <row r="2072">
          <cell r="A2072" t="str">
            <v xml:space="preserve"> HER0225 (SENSORES FOTOELECTRICOS )</v>
          </cell>
        </row>
        <row r="2073">
          <cell r="A2073" t="str">
            <v xml:space="preserve"> HER0226 (BREAKERS DE CIRCUITO DE 30)</v>
          </cell>
        </row>
        <row r="2074">
          <cell r="A2074" t="str">
            <v xml:space="preserve"> HER0227 (AISLANTE ELECTRICOS )</v>
          </cell>
        </row>
        <row r="2075">
          <cell r="A2075" t="str">
            <v xml:space="preserve"> HER0228 (LAMPARA LED 60 X 60 CM)</v>
          </cell>
        </row>
        <row r="2076">
          <cell r="A2076" t="str">
            <v xml:space="preserve"> HER0229 (LAMPARA LED 60 X 120 CM)</v>
          </cell>
        </row>
        <row r="2077">
          <cell r="A2077" t="str">
            <v xml:space="preserve"> HER0230 (DISCO PARA PULIR DE METAL DE 4)</v>
          </cell>
        </row>
        <row r="2078">
          <cell r="A2078" t="str">
            <v xml:space="preserve"> HER0231 (ALAMBRE SOLDADOR PIES )</v>
          </cell>
        </row>
        <row r="2079">
          <cell r="A2079" t="str">
            <v xml:space="preserve"> HER0232 (CERRADURAS PARA PUERTA)</v>
          </cell>
        </row>
        <row r="2080">
          <cell r="A2080" t="str">
            <v xml:space="preserve"> HER0233 (BISAGRA PARA PUERTA 3/5)</v>
          </cell>
        </row>
        <row r="2081">
          <cell r="A2081" t="str">
            <v xml:space="preserve"> HER0234 (PESTILLO PARA PUERTA 2/4)</v>
          </cell>
        </row>
        <row r="2082">
          <cell r="A2082" t="str">
            <v xml:space="preserve"> HER0235 (POLEA CON GANCHO DE 6 )</v>
          </cell>
        </row>
        <row r="2083">
          <cell r="A2083" t="str">
            <v xml:space="preserve"> HER0236 (CONECTORES KIT SENCILLO PARA ALAMBRE TRIPLEX)</v>
          </cell>
        </row>
        <row r="2084">
          <cell r="A2084" t="str">
            <v xml:space="preserve"> CC0185 (TAPE ELECTRICO DE VINIL 3/4 X 60 )</v>
          </cell>
        </row>
        <row r="2085">
          <cell r="A2085" t="str">
            <v xml:space="preserve"> CC0186 (CINTA ELECTRICA AUTOSOLDABLE )</v>
          </cell>
        </row>
        <row r="2086">
          <cell r="A2086" t="str">
            <v xml:space="preserve"> CC0187 (PILA AA RECARGABLES CON CARGADOR )</v>
          </cell>
        </row>
        <row r="2087">
          <cell r="A2087" t="str">
            <v xml:space="preserve"> CC0188 (PILA AAA RECARGABLES CON CARGADOR )</v>
          </cell>
        </row>
        <row r="2088">
          <cell r="A2088" t="str">
            <v xml:space="preserve"> CC0189 (PILAS CUADRADAS )</v>
          </cell>
        </row>
        <row r="2089">
          <cell r="A2089" t="str">
            <v xml:space="preserve"> CC0180 (MECHAS 0.9MM)</v>
          </cell>
        </row>
        <row r="2090">
          <cell r="A2090" t="str">
            <v xml:space="preserve"> CC0181 (MECHAS 1.2MM)</v>
          </cell>
        </row>
        <row r="2091">
          <cell r="A2091" t="str">
            <v xml:space="preserve"> CC0182 (MECHAS 1.45MM)</v>
          </cell>
        </row>
        <row r="2092">
          <cell r="A2092" t="str">
            <v xml:space="preserve"> INT0102 (SOMBRILLA INTITUCIONALES)</v>
          </cell>
        </row>
        <row r="2093">
          <cell r="A2093" t="str">
            <v xml:space="preserve"> MG0251 (MAQUINA DE ESCRIBIR)</v>
          </cell>
        </row>
        <row r="2094">
          <cell r="A2094" t="str">
            <v xml:space="preserve"> TRA0167 (GRUA HIDRAULICA PLEGABLE )</v>
          </cell>
        </row>
        <row r="2095">
          <cell r="A2095" t="str">
            <v xml:space="preserve"> CC0198 (BTA24600)</v>
          </cell>
        </row>
        <row r="2096">
          <cell r="A2096" t="str">
            <v xml:space="preserve"> CC0199 (CAPACITOR 2200/50 V )</v>
          </cell>
        </row>
        <row r="2097">
          <cell r="A2097" t="str">
            <v xml:space="preserve"> CC0200 (DIODO DI106)</v>
          </cell>
        </row>
        <row r="2098">
          <cell r="A2098" t="str">
            <v xml:space="preserve"> CC0201 (DIODO LED 3MM ULTRA LIGHT VERDE)</v>
          </cell>
        </row>
        <row r="2099">
          <cell r="A2099" t="str">
            <v xml:space="preserve"> CC0202 (REGULADOR 7805)</v>
          </cell>
        </row>
        <row r="2100">
          <cell r="A2100" t="str">
            <v xml:space="preserve"> CC0203 (INTEGRADO NE555P)</v>
          </cell>
        </row>
        <row r="2101">
          <cell r="A2101" t="str">
            <v xml:space="preserve"> CC0204 (INTEGRADO ULN 2803)</v>
          </cell>
        </row>
        <row r="2102">
          <cell r="A2102" t="str">
            <v xml:space="preserve"> CC0205 (TRANSITOR FQP6N80C)</v>
          </cell>
        </row>
        <row r="2103">
          <cell r="A2103" t="str">
            <v xml:space="preserve"> CC0206 (FUSIBLE DE 1/2 CRISTAL 4A)</v>
          </cell>
        </row>
        <row r="2104">
          <cell r="A2104" t="str">
            <v xml:space="preserve"> CC0207 (FUSIBLE DE 1/2 CRISTAL 10A)</v>
          </cell>
        </row>
        <row r="2105">
          <cell r="A2105" t="str">
            <v xml:space="preserve"> CC0208 (BTA26600)</v>
          </cell>
        </row>
        <row r="2106">
          <cell r="A2106" t="str">
            <v xml:space="preserve"> CC0209 (BTA41600)</v>
          </cell>
        </row>
        <row r="2107">
          <cell r="A2107" t="str">
            <v xml:space="preserve"> CC0210 (INTEGRADO 74HCT14N )</v>
          </cell>
        </row>
        <row r="2108">
          <cell r="A2108" t="str">
            <v xml:space="preserve"> CC0211 (INTEGRADO CD74HCT244)</v>
          </cell>
        </row>
        <row r="2109">
          <cell r="A2109" t="str">
            <v xml:space="preserve"> CC0212 (CD4020)</v>
          </cell>
        </row>
        <row r="2110">
          <cell r="A2110" t="str">
            <v xml:space="preserve"> CC0213 (FUSIBLE DE 1/2 CRISTAL 6A)</v>
          </cell>
        </row>
        <row r="2111">
          <cell r="A2111" t="str">
            <v xml:space="preserve"> INT0103 (ROPA IMPERMEABLE PROTECTORA PARA AMBIENTE HUMEDO)</v>
          </cell>
        </row>
        <row r="2112">
          <cell r="A2112" t="str">
            <v xml:space="preserve"> INT0104 (PANTALONES PROTECTORES)</v>
          </cell>
        </row>
        <row r="2113">
          <cell r="A2113" t="str">
            <v xml:space="preserve"> EQU0082 (TROQUELADORA )</v>
          </cell>
        </row>
        <row r="2114">
          <cell r="A2114" t="str">
            <v xml:space="preserve"> INT0105 (TERMO PARA AGUA BRANDEADO 500ML 17 ONZAS)</v>
          </cell>
        </row>
        <row r="2115">
          <cell r="A2115" t="str">
            <v xml:space="preserve"> INT0106 (LIBRETAS DE ARGOLLAS BRANDEADA DE 200 PAGINA ENEVIAL)</v>
          </cell>
        </row>
        <row r="2116">
          <cell r="A2116" t="str">
            <v xml:space="preserve"> INS0111 (ENDULCORANTE DE DIETA CAJA 300/1)</v>
          </cell>
        </row>
        <row r="2117">
          <cell r="A2117" t="str">
            <v xml:space="preserve"> INT0107 (CAMISETAS DE LA FORESTACION )</v>
          </cell>
        </row>
        <row r="2118">
          <cell r="A2118" t="str">
            <v xml:space="preserve"> INS0112 (CAFÉ SANTO DE DOMNGO )</v>
          </cell>
        </row>
        <row r="2119">
          <cell r="A2119" t="str">
            <v xml:space="preserve"> TRA0168 (CORREA AX-38)</v>
          </cell>
        </row>
        <row r="2120">
          <cell r="A2120" t="str">
            <v xml:space="preserve"> TRA0169 (FILTRO DE AIRE CHEVROLE COLORADO 61530)</v>
          </cell>
        </row>
        <row r="2121">
          <cell r="A2121" t="str">
            <v xml:space="preserve"> TRA0170 (FILTRO DE AIRE NISSAN AS-1014)</v>
          </cell>
        </row>
        <row r="2122">
          <cell r="A2122" t="str">
            <v xml:space="preserve"> TRA0171 (FILTRO DE AIRE NISSAN FRONTIER 9477192Ssyc)</v>
          </cell>
        </row>
        <row r="2123">
          <cell r="A2123" t="str">
            <v xml:space="preserve"> TRA0172 (FILTRO DE AIRE TOYOTA HILUX 2.4/ ON 17801-o1040)</v>
          </cell>
        </row>
        <row r="2124">
          <cell r="A2124" t="str">
            <v xml:space="preserve"> TRA0173 (FILTRO DE AIRE FORD MAZDA A17860 aj3j9601ab)</v>
          </cell>
        </row>
        <row r="2125">
          <cell r="A2125" t="str">
            <v xml:space="preserve"> CC0214 (GUIA DE FIBRA 100M)</v>
          </cell>
        </row>
        <row r="2126">
          <cell r="A2126" t="str">
            <v xml:space="preserve"> CC0215 (DIODO SA 5.0A)</v>
          </cell>
        </row>
        <row r="2127">
          <cell r="A2127" t="str">
            <v xml:space="preserve"> CC0216 (DIODO LED 3MM ULTRA LIGHT ROJO)</v>
          </cell>
        </row>
        <row r="2128">
          <cell r="A2128" t="str">
            <v xml:space="preserve"> CC0217 (BORNAS GRANDES 3012 NEGRO EMPAQUE DE 10 UNIDADES)</v>
          </cell>
        </row>
        <row r="2129">
          <cell r="A2129" t="str">
            <v xml:space="preserve"> COM0155 (BAJANTES ARAÑAS BANNER)</v>
          </cell>
        </row>
        <row r="2130">
          <cell r="A2130" t="str">
            <v xml:space="preserve"> COM0156 (CARPETAS EJECUTIVAS EN PIEL CON LOGO )</v>
          </cell>
        </row>
        <row r="2131">
          <cell r="A2131" t="str">
            <v xml:space="preserve"> MAY0109 (ROLLO DE PAPEL TOALLA  6/1)</v>
          </cell>
        </row>
        <row r="2132">
          <cell r="A2132" t="str">
            <v xml:space="preserve"> MAY0110 (ROLLO DE PAPEL DISCO 12/1)</v>
          </cell>
        </row>
        <row r="2133">
          <cell r="A2133" t="str">
            <v xml:space="preserve"> INT0108 (VASOS VINEROS DE COLOR BLANCO CON LOGO INSTITUCIONAL)</v>
          </cell>
        </row>
        <row r="2134">
          <cell r="A2134" t="str">
            <v xml:space="preserve"> INT0109 (LLAVERO EN MATERIAL ACRILICO IMPRESO EN UV TAMAÑO DE 2 PULGADA Y MEDIA)</v>
          </cell>
        </row>
        <row r="2135">
          <cell r="A2135" t="str">
            <v xml:space="preserve"> MG0252 (RESMAS DE PAPEL BOND ABBY 8 1/2X11)</v>
          </cell>
        </row>
        <row r="2136">
          <cell r="A2136" t="str">
            <v xml:space="preserve"> MG0253 (LAPICERO AZUL BIC)</v>
          </cell>
        </row>
        <row r="2137">
          <cell r="A2137" t="str">
            <v xml:space="preserve"> MG0254 (FELPAS EN GEL 207 AZUL)</v>
          </cell>
        </row>
        <row r="2138">
          <cell r="A2138" t="str">
            <v xml:space="preserve"> MG0255 (FOLDER 8 1/2 X 14 IGN)</v>
          </cell>
        </row>
        <row r="2139">
          <cell r="A2139" t="str">
            <v xml:space="preserve"> MG0256 (FOLDER 8 1/2 X 11 CAJA 100/1)</v>
          </cell>
        </row>
        <row r="2140">
          <cell r="A2140" t="str">
            <v xml:space="preserve"> MAY0111 (GALON DE CLORO LIQUIDO)</v>
          </cell>
        </row>
        <row r="2141">
          <cell r="A2141" t="str">
            <v xml:space="preserve"> MAY0112 (DETERGENTE EN POLVO (ACE) SACO 30LBS)</v>
          </cell>
        </row>
        <row r="2142">
          <cell r="A2142" t="str">
            <v xml:space="preserve"> MAY0113 (ALCOHOL ISOPROPILICO GALON )</v>
          </cell>
        </row>
        <row r="2143">
          <cell r="A2143" t="str">
            <v xml:space="preserve"> CC0218 (INTEGRADO SN74HCT138N)</v>
          </cell>
        </row>
        <row r="2144">
          <cell r="A2144" t="str">
            <v xml:space="preserve"> TEG0029 (PATCH CABLE AGILER UTP)</v>
          </cell>
        </row>
        <row r="2145">
          <cell r="A2145" t="str">
            <v xml:space="preserve"> PIN0075 (SELLANTE DE PINTURA)</v>
          </cell>
        </row>
        <row r="2146">
          <cell r="A2146" t="str">
            <v xml:space="preserve"> PIN0076 (REMOVEDOR DE PINTURA)</v>
          </cell>
        </row>
        <row r="2147">
          <cell r="A2147" t="str">
            <v xml:space="preserve"> CC0219 (UCN 5801A)</v>
          </cell>
        </row>
        <row r="2148">
          <cell r="A2148" t="str">
            <v xml:space="preserve"> CC0220 (PIC-16F84A)</v>
          </cell>
        </row>
        <row r="2149">
          <cell r="A2149" t="str">
            <v xml:space="preserve"> COM0157 (MICROFONO LAVALIER)</v>
          </cell>
        </row>
        <row r="2150">
          <cell r="A2150" t="str">
            <v xml:space="preserve"> PIN0077 (PINTURA BLANCO 00 ACRILICO )</v>
          </cell>
        </row>
        <row r="2151">
          <cell r="A2151" t="str">
            <v xml:space="preserve"> PIN0078 (PINTURA CREMA 08 ACRILICA SUPERIOR)</v>
          </cell>
        </row>
        <row r="2152">
          <cell r="A2152" t="str">
            <v xml:space="preserve"> PIN0079 (PINTURA AZUL ALBA ACRILICA SUPERIOR)</v>
          </cell>
        </row>
        <row r="2153">
          <cell r="A2153" t="str">
            <v xml:space="preserve"> PIN0080 (PINTURA GRIS 59 ACRILICA SUPERIOR)</v>
          </cell>
        </row>
        <row r="2154">
          <cell r="A2154" t="str">
            <v xml:space="preserve"> PIN0081 (PINTURA NEGRO POSITIVO ACRILICA)</v>
          </cell>
        </row>
        <row r="2155">
          <cell r="A2155" t="str">
            <v xml:space="preserve"> PIN0082 (PINTURA NARANJA POSITIVO ACRILICA)</v>
          </cell>
        </row>
        <row r="2156">
          <cell r="A2156" t="str">
            <v xml:space="preserve"> PIN0083 (PINTURA BLANCO HUESO 60 ACRILICA SUPERIOR)</v>
          </cell>
        </row>
        <row r="2157">
          <cell r="A2157" t="str">
            <v xml:space="preserve"> PIN0084 (BARNIZ NATURAL )</v>
          </cell>
        </row>
        <row r="2158">
          <cell r="A2158" t="str">
            <v xml:space="preserve"> PIN0085 (PINTURA CREMA 54 ACRILICA SUPERIOR)</v>
          </cell>
        </row>
        <row r="2159">
          <cell r="A2159" t="str">
            <v xml:space="preserve"> PIN0086 (ANTIOXIDO ROJO ANTICORROSIVA)</v>
          </cell>
        </row>
        <row r="2160">
          <cell r="A2160" t="str">
            <v xml:space="preserve"> PIN0087 (PINTURA GRIS PERLA 056 ESMALTE INDUSTRIAL)</v>
          </cell>
        </row>
        <row r="2161">
          <cell r="A2161" t="str">
            <v xml:space="preserve"> PIN0088 (PINTURA NEGRO POSITIVO ESMALTE INDUSTRIAL)</v>
          </cell>
        </row>
        <row r="2162">
          <cell r="A2162" t="str">
            <v xml:space="preserve"> CC0221 (ALAMBRE SOLDADOR 1.5 PIES (14/4))</v>
          </cell>
        </row>
        <row r="2163">
          <cell r="A2163" t="str">
            <v xml:space="preserve"> CC0222 (ALAMBRE SOLDADOR PIES (14/4))</v>
          </cell>
        </row>
        <row r="2164">
          <cell r="A2164" t="str">
            <v xml:space="preserve"> CC0223 (ALAMBRE ELECTRICO PIES (10/2))</v>
          </cell>
        </row>
        <row r="2165">
          <cell r="A2165" t="str">
            <v xml:space="preserve"> CC0224 (ALAMBRE ELECTRICO PIES (14/4))</v>
          </cell>
        </row>
        <row r="2166">
          <cell r="A2166" t="str">
            <v xml:space="preserve"> CC0225 (ALAMBRE ELECTRICO 4.0 PIES (10/2))</v>
          </cell>
        </row>
        <row r="2167">
          <cell r="A2167" t="str">
            <v xml:space="preserve"> CC0226 (ALAMBRE ELECTRICO 1.5 PIES (14/4))</v>
          </cell>
        </row>
        <row r="2168">
          <cell r="A2168" t="str">
            <v xml:space="preserve"> EQU0083 (SET DE FRENOS V - BRAKE)</v>
          </cell>
        </row>
        <row r="2169">
          <cell r="A2169" t="str">
            <v xml:space="preserve"> EQU0084 (MANECILLA DE FRENO PARA BICICLETRA )</v>
          </cell>
        </row>
        <row r="2170">
          <cell r="A2170" t="str">
            <v xml:space="preserve"> EQU0085 (CASCO DE CICLISMO TALLA S/M)</v>
          </cell>
        </row>
        <row r="2171">
          <cell r="A2171" t="str">
            <v xml:space="preserve"> EQU0086 (CASCO DE CICLISMO TALLA UNICA)</v>
          </cell>
        </row>
        <row r="2172">
          <cell r="A2172" t="str">
            <v xml:space="preserve"> EQU0087 (CHALECO REFLECTOR)</v>
          </cell>
        </row>
        <row r="2173">
          <cell r="A2173" t="str">
            <v xml:space="preserve"> EQU0088 (TUBO 16 PARA BIBLICETA)</v>
          </cell>
        </row>
        <row r="2174">
          <cell r="A2174" t="str">
            <v xml:space="preserve"> EQU0089 (TUBO 20 PARA BICICLETA)</v>
          </cell>
        </row>
        <row r="2175">
          <cell r="A2175" t="str">
            <v xml:space="preserve"> EQU0090 (TUBO 26 PARA BICICLETA)</v>
          </cell>
        </row>
        <row r="2176">
          <cell r="A2176" t="str">
            <v xml:space="preserve"> EQU0091 (GOMA PARA BICICLETA NO.20)</v>
          </cell>
        </row>
        <row r="2177">
          <cell r="A2177" t="str">
            <v xml:space="preserve"> EQU0092 (GOMA PARA BICICLETA NO.16)</v>
          </cell>
        </row>
        <row r="2178">
          <cell r="A2178" t="str">
            <v xml:space="preserve"> EQU0093 (GOMA PARA BICICLETA NO. 26)</v>
          </cell>
        </row>
        <row r="2179">
          <cell r="A2179" t="str">
            <v xml:space="preserve"> MG0257 (FOLDERS PENDAFLEX 8 1/2 * 14)</v>
          </cell>
        </row>
        <row r="2180">
          <cell r="A2180" t="str">
            <v xml:space="preserve"> MG0258 (FOLDERS PENDAFLEX 8 1/2 * 11)</v>
          </cell>
        </row>
        <row r="2181">
          <cell r="A2181" t="str">
            <v xml:space="preserve"> TEG0030 (CONECTORES TRANSCEIVER DE SFP )</v>
          </cell>
        </row>
        <row r="2182">
          <cell r="A2182" t="str">
            <v xml:space="preserve"> EQU0094 (COMPRESOR DE AIRE)</v>
          </cell>
        </row>
        <row r="2183">
          <cell r="A2183" t="str">
            <v xml:space="preserve"> PRO0053 (CUCHARAS DE METAL PARA CAFÉ )</v>
          </cell>
        </row>
        <row r="2184">
          <cell r="A2184" t="str">
            <v xml:space="preserve"> MAY0114 (MASCARILLAS DESECHABLE 50 UNIDADES )</v>
          </cell>
        </row>
        <row r="2185">
          <cell r="A2185" t="str">
            <v xml:space="preserve"> MAY0115 (GUANTES DE NITRILO DESECHABLE)</v>
          </cell>
        </row>
        <row r="2186">
          <cell r="A2186" t="str">
            <v xml:space="preserve"> MAY0116 (FUNDAS PLASTICA NEGRAS #55 36X54 )</v>
          </cell>
        </row>
        <row r="2187">
          <cell r="A2187" t="str">
            <v xml:space="preserve"> MAY0117 (TOALLA DE MICROFIBRA COLOR AZUL)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BBC35D-0DE6-46D1-9F2E-C99F82EF1E7C}" name="INVENTARIO" displayName="INVENTARIO" ref="A5:R3005" totalsRowShown="0" headerRowDxfId="37" dataDxfId="36" tableBorderDxfId="35">
  <autoFilter ref="A5:R3005" xr:uid="{00000000-0009-0000-0100-000002000000}"/>
  <sortState xmlns:xlrd2="http://schemas.microsoft.com/office/spreadsheetml/2017/richdata2" ref="A6:R1239">
    <sortCondition ref="E5:E3005"/>
  </sortState>
  <tableColumns count="18">
    <tableColumn id="1" xr3:uid="{38D8566D-4AB6-4977-BAE0-13CDA72644E3}" name="CODIGO CONCATENADO" dataDxfId="33" totalsRowDxfId="34">
      <calculatedColumnFormula>+[1]DATA_PRODUCTO!A6</calculatedColumnFormula>
    </tableColumn>
    <tableColumn id="18" xr3:uid="{EDDB7AB5-ED50-4363-B502-F2583981B9D4}" name="FECHA ADQUISICION" dataDxfId="31" totalsRowDxfId="32">
      <calculatedColumnFormula>IFERROR(_xlfn.XLOOKUP(INVENTARIO[[#This Row],[CODIGO CONCATENADO]],[1]!Tabla1[[CODIGO CONCATENADO ]],[1]!Tabla1[FECHA],,0,-1),"")</calculatedColumnFormula>
    </tableColumn>
    <tableColumn id="12" xr3:uid="{4DEABEE8-A79B-4846-B510-291015B4EFB8}" name="FECHA REGISTRO" dataDxfId="29" totalsRowDxfId="30">
      <calculatedColumnFormula>IFERROR(_xlfn.XLOOKUP(INVENTARIO[[#This Row],[CODIGO CONCATENADO]],[1]!Tabla1[[CODIGO CONCATENADO ]],[1]!Tabla1[FECHA],,0,-1),"")</calculatedColumnFormula>
    </tableColumn>
    <tableColumn id="6" xr3:uid="{A0E56450-7921-47CD-B05E-786E65A57AAB}" name="CÓDIGO PRODUCTO" dataDxfId="27" totalsRowDxfId="28">
      <calculatedColumnFormula>+[1]!Tabla3[[#This Row],[Secuencia]]</calculatedColumnFormula>
    </tableColumn>
    <tableColumn id="2" xr3:uid="{9DCC64F5-824E-44A2-89E5-B10DB43B1021}" name="DESCRIPCIÓN" dataDxfId="25" totalsRowDxfId="26">
      <calculatedColumnFormula>+[1]!Tabla3[[#This Row],[Descripcion]]</calculatedColumnFormula>
    </tableColumn>
    <tableColumn id="13" xr3:uid="{43AD85CF-2318-4E1F-882D-C34FD8781C22}" name="CATEGORIA" dataDxfId="23" totalsRowDxfId="24">
      <calculatedColumnFormula>+[1]!Tabla3[[#This Row],[Categoria]]</calculatedColumnFormula>
    </tableColumn>
    <tableColumn id="14" xr3:uid="{162AAE3E-DAFD-451F-9C50-904DC339785D}" name="ALMACEN" dataDxfId="21" totalsRowDxfId="22">
      <calculatedColumnFormula>+[1]!Tabla3[[#This Row],[Almacen]]</calculatedColumnFormula>
    </tableColumn>
    <tableColumn id="15" xr3:uid="{A3AC50A1-A3D0-4B97-822E-0E0F2BAE670E}" name="UNIDAD DE MEDIDA" dataDxfId="19" totalsRowDxfId="20">
      <calculatedColumnFormula>+[1]!Tabla3[[#This Row],[Unidad de medida]]</calculatedColumnFormula>
    </tableColumn>
    <tableColumn id="7" xr3:uid="{AFE89D59-F61F-4932-89E6-04F33EB79AB7}" name="STOCK MINIMO" dataDxfId="17" totalsRowDxfId="18">
      <calculatedColumnFormula>+[1]!Tabla3[[#This Row],[STOCK MINIMO]]</calculatedColumnFormula>
    </tableColumn>
    <tableColumn id="8" xr3:uid="{AD9D310D-20BA-4F6A-BB2D-0D748DB960C7}" name="CANTIDAD INICIAL" dataDxfId="15" totalsRowDxfId="16"/>
    <tableColumn id="4" xr3:uid="{8925AB18-7907-4955-8546-F3CD10F341F4}" name="COSTO INICIAL" dataDxfId="13" totalsRowDxfId="14"/>
    <tableColumn id="5" xr3:uid="{002A143B-9F70-4559-A600-BC265C321539}" name="TOTAL INICIAL" dataDxfId="11" totalsRowDxfId="12">
      <calculatedColumnFormula>+INVENTARIO[[#This Row],[CANTIDAD INICIAL]]*INVENTARIO[[#This Row],[COSTO INICIAL]]</calculatedColumnFormula>
    </tableColumn>
    <tableColumn id="17" xr3:uid="{771752B1-3744-48B0-9C08-C4C71A12F950}" name="ENTRADAS" dataDxfId="10">
      <calculatedColumnFormula>+SUMIF([1]!Tabla1[[CODIGO CONCATENADO ]],INVENTARIO[[#This Row],[CODIGO CONCATENADO]],[1]!Tabla1[CANTIDAD])</calculatedColumnFormula>
    </tableColumn>
    <tableColumn id="10" xr3:uid="{425624D2-2FC5-4772-834A-42F2A26EE0DF}" name="SALIDAS" dataDxfId="8" totalsRowDxfId="9">
      <calculatedColumnFormula>+SUMIF([1]!REQUISICIONES[CODIGO CONCATENADO],INVENTARIO[[#This Row],[CODIGO CONCATENADO]],[1]!REQUISICIONES[CANTIDAD])</calculatedColumnFormula>
    </tableColumn>
    <tableColumn id="11" xr3:uid="{F07DEA4C-C343-4DE4-84E6-9871582E59E0}" name="AJUSTES" dataDxfId="6" totalsRowDxfId="7"/>
    <tableColumn id="16" xr3:uid="{8460942B-532A-49C9-8750-7BBD9AE351A8}" name="STOCK (BALANCE)" dataDxfId="4" totalsRowDxfId="5">
      <calculatedColumnFormula>+INVENTARIO[[#This Row],[CANTIDAD INICIAL]]+INVENTARIO[[#This Row],[ENTRADAS]]-INVENTARIO[[#This Row],[SALIDAS]]+INVENTARIO[[#This Row],[AJUSTES]]</calculatedColumnFormula>
    </tableColumn>
    <tableColumn id="9" xr3:uid="{5B73F0C6-7C79-4426-A479-579DE21A43E0}" name="COSTO UNITARIO" dataDxfId="2" totalsRowDxfId="3">
      <calculatedColumnFormula>IFERROR(_xlfn.XLOOKUP(INVENTARIO[[#This Row],[CODIGO CONCATENADO]],[1]!Tabla1[[CODIGO CONCATENADO ]],[1]!Tabla1[COSTO],,0,-1),"")</calculatedColumnFormula>
    </tableColumn>
    <tableColumn id="3" xr3:uid="{9B0C046A-6D66-4AD3-A060-1C3E33A2350E}" name="TOTAL STOCK RD$" dataDxfId="0" totalsRowDxfId="1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E97C1-AE59-4743-B1BF-1634F6682F4A}">
  <sheetPr codeName="Hoja1">
    <tabColor rgb="FF0070C0"/>
    <pageSetUpPr fitToPage="1"/>
  </sheetPr>
  <dimension ref="A1:X41766"/>
  <sheetViews>
    <sheetView showGridLines="0" tabSelected="1" topLeftCell="B1" zoomScaleNormal="100" zoomScaleSheetLayoutView="100" workbookViewId="0">
      <pane ySplit="5" topLeftCell="A6" activePane="bottomLeft" state="frozen"/>
      <selection activeCell="H3414" sqref="H3414"/>
      <selection pane="bottomLeft" activeCell="E2" sqref="E2"/>
    </sheetView>
  </sheetViews>
  <sheetFormatPr baseColWidth="10" defaultColWidth="11.42578125" defaultRowHeight="15" outlineLevelCol="1" x14ac:dyDescent="0.25"/>
  <cols>
    <col min="1" max="1" width="4.28515625" style="1" hidden="1" customWidth="1"/>
    <col min="2" max="2" width="17.42578125" style="1" customWidth="1"/>
    <col min="3" max="3" width="14.42578125" style="1" customWidth="1"/>
    <col min="4" max="4" width="15.42578125" style="1" customWidth="1"/>
    <col min="5" max="5" width="58.28515625" style="1" customWidth="1"/>
    <col min="6" max="6" width="22.42578125" style="1" customWidth="1"/>
    <col min="7" max="7" width="14.42578125" style="1" hidden="1" customWidth="1"/>
    <col min="8" max="8" width="21" style="1" customWidth="1"/>
    <col min="9" max="9" width="9" style="1" hidden="1" customWidth="1"/>
    <col min="10" max="10" width="10.28515625" style="1" hidden="1" customWidth="1"/>
    <col min="11" max="11" width="13.85546875" style="7" hidden="1" customWidth="1" outlineLevel="1"/>
    <col min="12" max="12" width="18.28515625" style="7" hidden="1" customWidth="1" outlineLevel="1"/>
    <col min="13" max="13" width="15" style="12" customWidth="1" collapsed="1"/>
    <col min="14" max="14" width="13.140625" style="6" customWidth="1"/>
    <col min="15" max="15" width="13.140625" style="7" customWidth="1"/>
    <col min="16" max="16" width="13.42578125" style="6" customWidth="1"/>
    <col min="17" max="17" width="13.42578125" style="7" customWidth="1"/>
    <col min="18" max="18" width="20.85546875" style="7" customWidth="1"/>
    <col min="19" max="19" width="20.42578125" style="7" hidden="1" customWidth="1"/>
    <col min="20" max="20" width="28.42578125" style="1" hidden="1" customWidth="1"/>
    <col min="21" max="21" width="0" style="1" hidden="1" customWidth="1"/>
    <col min="22" max="22" width="16" style="1" hidden="1" customWidth="1"/>
    <col min="23" max="23" width="16.42578125" style="1" hidden="1" customWidth="1"/>
    <col min="24" max="24" width="12.42578125" style="1" hidden="1" customWidth="1"/>
    <col min="25" max="32" width="0" style="1" hidden="1" customWidth="1"/>
    <col min="33" max="16384" width="11.4257812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E2" s="1" t="s">
        <v>5</v>
      </c>
      <c r="S2" s="13" t="s">
        <v>6</v>
      </c>
      <c r="T2" s="14" t="str">
        <f>+INDEX(INVENTARIO[[#All],[CODIGO CONCATENADO]],MATCH(S2,INVENTARIO[[#All],[CÓDIGO PRODUCTO]],0))</f>
        <v xml:space="preserve"> MG0179 (RESMA DE PAPEL 81/2x11 ( HOJA DE HILO)  TIMBRADO CREMA)</v>
      </c>
      <c r="U2" s="7" cm="1">
        <f t="array" ref="U2">INDEX([1]ENTRADAS!I:I,LARGE(IF(IFERROR(MATCH([1]!Tabla1[[CODIGO CONCATENADO ]],$T$2,0),"")=1,ROW([1]!Tabla1[[CODIGO CONCATENADO ]])),$V$2))</f>
        <v>2500</v>
      </c>
      <c r="V2" s="15" t="s">
        <v>7</v>
      </c>
      <c r="W2" s="1">
        <v>2</v>
      </c>
    </row>
    <row r="3" spans="1:24" ht="21" customHeight="1" thickBot="1" x14ac:dyDescent="0.3">
      <c r="A3" s="16" t="str">
        <f>+CONCATENATE(DAY(C3),"-",MONTH(C3),"-",YEAR(C3))</f>
        <v>0-1-1900</v>
      </c>
      <c r="B3" s="17" t="s">
        <v>36</v>
      </c>
      <c r="C3" s="18"/>
      <c r="F3" s="19"/>
      <c r="G3" s="19"/>
      <c r="H3" s="19"/>
      <c r="I3" s="19"/>
      <c r="K3" s="1"/>
      <c r="O3" s="7" t="s">
        <v>8</v>
      </c>
      <c r="P3" s="20">
        <f>+SUBTOTAL(9,INVENTARIO[STOCK (BALANCE)])</f>
        <v>392784</v>
      </c>
      <c r="R3" s="21">
        <f>+SUBTOTAL(9,INVENTARIO[TOTAL STOCK RD$])</f>
        <v>20900099.190907732</v>
      </c>
      <c r="S3" s="7" t="str">
        <f>+T2</f>
        <v xml:space="preserve"> MG0179 (RESMA DE PAPEL 81/2x11 ( HOJA DE HILO)  TIMBRADO CREMA)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9</v>
      </c>
      <c r="B5" s="25" t="s">
        <v>10</v>
      </c>
      <c r="C5" s="25" t="s">
        <v>11</v>
      </c>
      <c r="D5" s="26" t="s">
        <v>12</v>
      </c>
      <c r="E5" s="27" t="s">
        <v>13</v>
      </c>
      <c r="F5" s="28" t="s">
        <v>14</v>
      </c>
      <c r="G5" s="29" t="s">
        <v>15</v>
      </c>
      <c r="H5" s="27" t="s">
        <v>16</v>
      </c>
      <c r="I5" s="30" t="s">
        <v>17</v>
      </c>
      <c r="J5" s="30" t="s">
        <v>18</v>
      </c>
      <c r="K5" s="30" t="s">
        <v>19</v>
      </c>
      <c r="L5" s="30" t="s">
        <v>20</v>
      </c>
      <c r="M5" s="31" t="s">
        <v>21</v>
      </c>
      <c r="N5" s="31" t="s">
        <v>22</v>
      </c>
      <c r="O5" s="32" t="s">
        <v>23</v>
      </c>
      <c r="P5" s="33" t="s">
        <v>24</v>
      </c>
      <c r="Q5" s="34" t="s">
        <v>25</v>
      </c>
      <c r="R5" s="35" t="s">
        <v>26</v>
      </c>
      <c r="S5" s="1"/>
      <c r="T5" s="36" t="s">
        <v>27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1</v>
      </c>
      <c r="O6" s="42">
        <v>0</v>
      </c>
      <c r="P6" s="44">
        <f>+INVENTARIO[[#This Row],[CANTIDAD INICIAL]]+INVENTARIO[[#This Row],[ENTRADAS]]-INVENTARIO[[#This Row],[SALIDAS]]+INVENTARIO[[#This Row],[AJUSTES]]</f>
        <v>0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0</v>
      </c>
      <c r="S6" s="45"/>
      <c r="V6" s="46" t="s">
        <v>28</v>
      </c>
      <c r="X6" s="46" t="s">
        <v>29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1</v>
      </c>
      <c r="O7" s="42">
        <v>0</v>
      </c>
      <c r="P7" s="44">
        <f>+INVENTARIO[[#This Row],[CANTIDAD INICIAL]]+INVENTARIO[[#This Row],[ENTRADAS]]-INVENTARIO[[#This Row],[SALIDAS]]+INVENTARIO[[#This Row],[AJUSTES]]</f>
        <v>0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119896542.47043477</v>
      </c>
      <c r="W7" s="1" t="s">
        <v>30</v>
      </c>
      <c r="X7" s="47">
        <f>+[1]ENTRADAS!H2</f>
        <v>1037603.88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1</v>
      </c>
      <c r="O8" s="42">
        <v>0</v>
      </c>
      <c r="P8" s="44">
        <f>+INVENTARIO[[#This Row],[CANTIDAD INICIAL]]+INVENTARIO[[#This Row],[ENTRADAS]]-INVENTARIO[[#This Row],[SALIDAS]]+INVENTARIO[[#This Row],[AJUSTES]]</f>
        <v>0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0</v>
      </c>
      <c r="S8" s="45"/>
      <c r="V8" s="7">
        <f>-[1]REQUISICIONES!J4</f>
        <v>-98434256.871768773</v>
      </c>
      <c r="W8" s="1" t="s">
        <v>31</v>
      </c>
      <c r="X8" s="47">
        <f>-[1]REQUISICIONES!H4</f>
        <v>-641762.87999999989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1</v>
      </c>
      <c r="O9" s="42">
        <v>0</v>
      </c>
      <c r="P9" s="44">
        <f>+INVENTARIO[[#This Row],[CANTIDAD INICIAL]]+INVENTARIO[[#This Row],[ENTRADAS]]-INVENTARIO[[#This Row],[SALIDAS]]+INVENTARIO[[#This Row],[AJUSTES]]</f>
        <v>1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1274.4000000000001</v>
      </c>
      <c r="S9" s="45"/>
      <c r="V9" s="7">
        <f>SUM(V7:V8)</f>
        <v>21462285.598665997</v>
      </c>
      <c r="W9" s="1" t="s">
        <v>32</v>
      </c>
      <c r="X9" s="7">
        <f>SUM(X7:X8)</f>
        <v>395841.00000000012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>
        <v>0</v>
      </c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562186.40775826573</v>
      </c>
      <c r="W10" s="1" t="s">
        <v>33</v>
      </c>
      <c r="X10" s="48">
        <f>+X9-P3</f>
        <v>3057.0000000001164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4</v>
      </c>
      <c r="O11" s="42">
        <v>0</v>
      </c>
      <c r="P11" s="44">
        <f>+INVENTARIO[[#This Row],[CANTIDAD INICIAL]]+INVENTARIO[[#This Row],[ENTRADAS]]-INVENTARIO[[#This Row],[SALIDAS]]+INVENTARIO[[#This Row],[AJUSTES]]</f>
        <v>3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522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45656</v>
      </c>
      <c r="C12" s="38">
        <f>IFERROR(_xlfn.XLOOKUP(INVENTARIO[[#This Row],[CODIGO CONCATENADO]],[1]!Tabla1[[CODIGO CONCATENADO ]],[1]!Tabla1[FECHA],,0,-1),"")</f>
        <v>45656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10</v>
      </c>
      <c r="N12" s="44">
        <f>+SUMIF([1]!REQUISICIONES[CODIGO CONCATENADO],INVENTARIO[[#This Row],[CODIGO CONCATENADO]],[1]!REQUISICIONES[CANTIDAD])</f>
        <v>8</v>
      </c>
      <c r="O12" s="42">
        <v>0</v>
      </c>
      <c r="P12" s="44">
        <f>+INVENTARIO[[#This Row],[CANTIDAD INICIAL]]+INVENTARIO[[#This Row],[ENTRADAS]]-INVENTARIO[[#This Row],[SALIDAS]]+INVENTARIO[[#This Row],[AJUSTES]]</f>
        <v>2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330.4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4</v>
      </c>
      <c r="O13" s="42">
        <v>0</v>
      </c>
      <c r="P13" s="44">
        <f>+INVENTARIO[[#This Row],[CANTIDAD INICIAL]]+INVENTARIO[[#This Row],[ENTRADAS]]-INVENTARIO[[#This Row],[SALIDAS]]+INVENTARIO[[#This Row],[AJUSTES]]</f>
        <v>4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840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6</v>
      </c>
      <c r="O14" s="42">
        <v>0</v>
      </c>
      <c r="P14" s="44">
        <f>+INVENTARIO[[#This Row],[CANTIDAD INICIAL]]+INVENTARIO[[#This Row],[ENTRADAS]]-INVENTARIO[[#This Row],[SALIDAS]]+INVENTARIO[[#This Row],[AJUSTES]]</f>
        <v>2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521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3</v>
      </c>
      <c r="O15" s="42">
        <v>0</v>
      </c>
      <c r="P15" s="44">
        <f>+INVENTARIO[[#This Row],[CANTIDAD INICIAL]]+INVENTARIO[[#This Row],[ENTRADAS]]-INVENTARIO[[#This Row],[SALIDAS]]+INVENTARIO[[#This Row],[AJUSTES]]</f>
        <v>0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0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3</v>
      </c>
      <c r="O16" s="42">
        <v>0</v>
      </c>
      <c r="P16" s="44">
        <f>+INVENTARIO[[#This Row],[CANTIDAD INICIAL]]+INVENTARIO[[#This Row],[ENTRADAS]]-INVENTARIO[[#This Row],[SALIDAS]]+INVENTARIO[[#This Row],[AJUSTES]]</f>
        <v>3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761.09999999999991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2</v>
      </c>
      <c r="O17" s="42">
        <v>0</v>
      </c>
      <c r="P17" s="44">
        <f>+INVENTARIO[[#This Row],[CANTIDAD INICIAL]]+INVENTARIO[[#This Row],[ENTRADAS]]-INVENTARIO[[#This Row],[SALIDAS]]+INVENTARIO[[#This Row],[AJUSTES]]</f>
        <v>0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0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3</v>
      </c>
      <c r="O18" s="42">
        <v>0</v>
      </c>
      <c r="P18" s="44">
        <f>+INVENTARIO[[#This Row],[CANTIDAD INICIAL]]+INVENTARIO[[#This Row],[ENTRADAS]]-INVENTARIO[[#This Row],[SALIDAS]]+INVENTARIO[[#This Row],[AJUSTES]]</f>
        <v>5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1740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>
        <v>0</v>
      </c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>
        <v>0</v>
      </c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>
        <v>1</v>
      </c>
      <c r="P21" s="44">
        <f>+INVENTARIO[[#This Row],[CANTIDAD INICIAL]]+INVENTARIO[[#This Row],[ENTRADAS]]-INVENTARIO[[#This Row],[SALIDAS]]+INVENTARIO[[#This Row],[AJUSTES]]</f>
        <v>10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>
        <v>0</v>
      </c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2</v>
      </c>
      <c r="O23" s="42">
        <v>0</v>
      </c>
      <c r="P23" s="44">
        <f>+INVENTARIO[[#This Row],[CANTIDAD INICIAL]]+INVENTARIO[[#This Row],[ENTRADAS]]-INVENTARIO[[#This Row],[SALIDAS]]+INVENTARIO[[#This Row],[AJUSTES]]</f>
        <v>0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45473</v>
      </c>
      <c r="C24" s="38">
        <f>IFERROR(_xlfn.XLOOKUP(INVENTARIO[[#This Row],[CODIGO CONCATENADO]],[1]!Tabla1[[CODIGO CONCATENADO ]],[1]!Tabla1[FECHA],,0,-1),"")</f>
        <v>45473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6</v>
      </c>
      <c r="N24" s="44">
        <f>+SUMIF([1]!REQUISICIONES[CODIGO CONCATENADO],INVENTARIO[[#This Row],[CODIGO CONCATENADO]],[1]!REQUISICIONES[CANTIDAD])</f>
        <v>6</v>
      </c>
      <c r="O24" s="42">
        <v>0</v>
      </c>
      <c r="P24" s="44">
        <f>+INVENTARIO[[#This Row],[CANTIDAD INICIAL]]+INVENTARIO[[#This Row],[ENTRADAS]]-INVENTARIO[[#This Row],[SALIDAS]]+INVENTARIO[[#This Row],[AJUSTES]]</f>
        <v>0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0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>
        <v>0</v>
      </c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1</v>
      </c>
      <c r="O26" s="42">
        <v>0</v>
      </c>
      <c r="P26" s="44">
        <f>+INVENTARIO[[#This Row],[CANTIDAD INICIAL]]+INVENTARIO[[#This Row],[ENTRADAS]]-INVENTARIO[[#This Row],[SALIDAS]]+INVENTARIO[[#This Row],[AJUSTES]]</f>
        <v>55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13750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2</v>
      </c>
      <c r="O27" s="42">
        <v>0</v>
      </c>
      <c r="P27" s="44">
        <f>+INVENTARIO[[#This Row],[CANTIDAD INICIAL]]+INVENTARIO[[#This Row],[ENTRADAS]]-INVENTARIO[[#This Row],[SALIDAS]]+INVENTARIO[[#This Row],[AJUSTES]]</f>
        <v>2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8966.1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>
        <v>0</v>
      </c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>
        <v>0</v>
      </c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>
        <v>0</v>
      </c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>
        <v>0</v>
      </c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>
        <v>0</v>
      </c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45553</v>
      </c>
      <c r="C33" s="38">
        <f>IFERROR(_xlfn.XLOOKUP(INVENTARIO[[#This Row],[CODIGO CONCATENADO]],[1]!Tabla1[[CODIGO CONCATENADO ]],[1]!Tabla1[FECHA],,0,-1),"")</f>
        <v>45553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13</v>
      </c>
      <c r="N33" s="44">
        <f>+SUMIF([1]!REQUISICIONES[CODIGO CONCATENADO],INVENTARIO[[#This Row],[CODIGO CONCATENADO]],[1]!REQUISICIONES[CANTIDAD])</f>
        <v>12</v>
      </c>
      <c r="O33" s="42">
        <v>0</v>
      </c>
      <c r="P33" s="44">
        <f>+INVENTARIO[[#This Row],[CANTIDAD INICIAL]]+INVENTARIO[[#This Row],[ENTRADAS]]-INVENTARIO[[#This Row],[SALIDAS]]+INVENTARIO[[#This Row],[AJUSTES]]</f>
        <v>1</v>
      </c>
      <c r="Q33" s="42">
        <f>IFERROR(_xlfn.XLOOKUP(INVENTARIO[[#This Row],[CODIGO CONCATENADO]],[1]!Tabla1[[CODIGO CONCATENADO ]],[1]!Tabla1[COSTO],,0,-1),"")</f>
        <v>4474.57</v>
      </c>
      <c r="R33" s="42">
        <f>+IFERROR(INVENTARIO[[#This Row],[STOCK (BALANCE)]]*INVENTARIO[[#This Row],[COSTO UNITARIO]],"")</f>
        <v>4474.57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5</v>
      </c>
      <c r="O34" s="42">
        <v>0</v>
      </c>
      <c r="P34" s="44">
        <f>+INVENTARIO[[#This Row],[CANTIDAD INICIAL]]+INVENTARIO[[#This Row],[ENTRADAS]]-INVENTARIO[[#This Row],[SALIDAS]]+INVENTARIO[[#This Row],[AJUSTES]]</f>
        <v>0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0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8</v>
      </c>
      <c r="O35" s="42">
        <v>0</v>
      </c>
      <c r="P35" s="44">
        <f>+INVENTARIO[[#This Row],[CANTIDAD INICIAL]]+INVENTARIO[[#This Row],[ENTRADAS]]-INVENTARIO[[#This Row],[SALIDAS]]+INVENTARIO[[#This Row],[AJUSTES]]</f>
        <v>0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0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5</v>
      </c>
      <c r="O36" s="42">
        <v>0</v>
      </c>
      <c r="P36" s="44">
        <f>+INVENTARIO[[#This Row],[CANTIDAD INICIAL]]+INVENTARIO[[#This Row],[ENTRADAS]]-INVENTARIO[[#This Row],[SALIDAS]]+INVENTARIO[[#This Row],[AJUSTES]]</f>
        <v>9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937.80000000000007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1</v>
      </c>
      <c r="O37" s="42">
        <v>0</v>
      </c>
      <c r="P37" s="44">
        <f>+INVENTARIO[[#This Row],[CANTIDAD INICIAL]]+INVENTARIO[[#This Row],[ENTRADAS]]-INVENTARIO[[#This Row],[SALIDAS]]+INVENTARIO[[#This Row],[AJUSTES]]</f>
        <v>3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750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>
        <v>0</v>
      </c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12</v>
      </c>
      <c r="O39" s="42">
        <v>0</v>
      </c>
      <c r="P39" s="44">
        <f>+INVENTARIO[[#This Row],[CANTIDAD INICIAL]]+INVENTARIO[[#This Row],[ENTRADAS]]-INVENTARIO[[#This Row],[SALIDAS]]+INVENTARIO[[#This Row],[AJUSTES]]</f>
        <v>2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146.44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12</v>
      </c>
      <c r="O40" s="42">
        <v>3</v>
      </c>
      <c r="P40" s="44">
        <f>+INVENTARIO[[#This Row],[CANTIDAD INICIAL]]+INVENTARIO[[#This Row],[ENTRADAS]]-INVENTARIO[[#This Row],[SALIDAS]]+INVENTARIO[[#This Row],[AJUSTES]]</f>
        <v>6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488.09999999999997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>
        <v>5</v>
      </c>
      <c r="P41" s="44">
        <f>+INVENTARIO[[#This Row],[CANTIDAD INICIAL]]+INVENTARIO[[#This Row],[ENTRADAS]]-INVENTARIO[[#This Row],[SALIDAS]]+INVENTARIO[[#This Row],[AJUSTES]]</f>
        <v>0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0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>
        <v>0</v>
      </c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>
        <v>0</v>
      </c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>
        <v>0</v>
      </c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>
        <v>-1</v>
      </c>
      <c r="P45" s="44">
        <f>+INVENTARIO[[#This Row],[CANTIDAD INICIAL]]+INVENTARIO[[#This Row],[ENTRADAS]]-INVENTARIO[[#This Row],[SALIDAS]]+INVENTARIO[[#This Row],[AJUSTES]]</f>
        <v>0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0</v>
      </c>
      <c r="S45" s="45"/>
    </row>
    <row r="46" spans="1:19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432</v>
      </c>
      <c r="O46" s="42">
        <v>0</v>
      </c>
      <c r="P46" s="44">
        <f>+INVENTARIO[[#This Row],[CANTIDAD INICIAL]]+INVENTARIO[[#This Row],[ENTRADAS]]-INVENTARIO[[#This Row],[SALIDAS]]+INVENTARIO[[#This Row],[AJUSTES]]</f>
        <v>8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656</v>
      </c>
      <c r="S46" s="45"/>
    </row>
    <row r="47" spans="1:19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200</v>
      </c>
      <c r="O47" s="42">
        <v>0</v>
      </c>
      <c r="P47" s="44">
        <f>+INVENTARIO[[#This Row],[CANTIDAD INICIAL]]+INVENTARIO[[#This Row],[ENTRADAS]]-INVENTARIO[[#This Row],[SALIDAS]]+INVENTARIO[[#This Row],[AJUSTES]]</f>
        <v>0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>
        <v>0</v>
      </c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46013</v>
      </c>
      <c r="C49" s="38">
        <f>IFERROR(_xlfn.XLOOKUP(INVENTARIO[[#This Row],[CODIGO CONCATENADO]],[1]!Tabla1[[CODIGO CONCATENADO ]],[1]!Tabla1[FECHA],,0,-1),"")</f>
        <v>46013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1010</v>
      </c>
      <c r="N49" s="44">
        <f>+SUMIF([1]!REQUISICIONES[CODIGO CONCATENADO],INVENTARIO[[#This Row],[CODIGO CONCATENADO]],[1]!REQUISICIONES[CANTIDAD])</f>
        <v>888</v>
      </c>
      <c r="O49" s="42">
        <v>0</v>
      </c>
      <c r="P49" s="44">
        <f>+INVENTARIO[[#This Row],[CANTIDAD INICIAL]]+INVENTARIO[[#This Row],[ENTRADAS]]-INVENTARIO[[#This Row],[SALIDAS]]+INVENTARIO[[#This Row],[AJUSTES]]</f>
        <v>122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>
        <v>0</v>
      </c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>
        <v>0</v>
      </c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>
        <v>0</v>
      </c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45810</v>
      </c>
      <c r="C53" s="38">
        <f>IFERROR(_xlfn.XLOOKUP(INVENTARIO[[#This Row],[CODIGO CONCATENADO]],[1]!Tabla1[[CODIGO CONCATENADO ]],[1]!Tabla1[FECHA],,0,-1),"")</f>
        <v>45810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655</v>
      </c>
      <c r="N53" s="44">
        <f>+SUMIF([1]!REQUISICIONES[CODIGO CONCATENADO],INVENTARIO[[#This Row],[CODIGO CONCATENADO]],[1]!REQUISICIONES[CANTIDAD])</f>
        <v>655</v>
      </c>
      <c r="O53" s="42">
        <v>0</v>
      </c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270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>
        <v>0</v>
      </c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>
        <v>0</v>
      </c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45473</v>
      </c>
      <c r="C56" s="38">
        <f>IFERROR(_xlfn.XLOOKUP(INVENTARIO[[#This Row],[CODIGO CONCATENADO]],[1]!Tabla1[[CODIGO CONCATENADO ]],[1]!Tabla1[FECHA],,0,-1),"")</f>
        <v>45473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327</v>
      </c>
      <c r="N56" s="44">
        <f>+SUMIF([1]!REQUISICIONES[CODIGO CONCATENADO],INVENTARIO[[#This Row],[CODIGO CONCATENADO]],[1]!REQUISICIONES[CANTIDAD])</f>
        <v>321</v>
      </c>
      <c r="O56" s="42">
        <v>-6</v>
      </c>
      <c r="P56" s="44">
        <f>+INVENTARIO[[#This Row],[CANTIDAD INICIAL]]+INVENTARIO[[#This Row],[ENTRADAS]]-INVENTARIO[[#This Row],[SALIDAS]]+INVENTARIO[[#This Row],[AJUSTES]]</f>
        <v>0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0</v>
      </c>
      <c r="S56" s="45"/>
    </row>
    <row r="57" spans="1:19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45473</v>
      </c>
      <c r="C57" s="38">
        <f>IFERROR(_xlfn.XLOOKUP(INVENTARIO[[#This Row],[CODIGO CONCATENADO]],[1]!Tabla1[[CODIGO CONCATENADO ]],[1]!Tabla1[FECHA],,0,-1),"")</f>
        <v>45473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208</v>
      </c>
      <c r="N57" s="44">
        <f>+SUMIF([1]!REQUISICIONES[CODIGO CONCATENADO],INVENTARIO[[#This Row],[CODIGO CONCATENADO]],[1]!REQUISICIONES[CANTIDAD])</f>
        <v>195</v>
      </c>
      <c r="O57" s="42">
        <v>-13</v>
      </c>
      <c r="P57" s="44">
        <f>+INVENTARIO[[#This Row],[CANTIDAD INICIAL]]+INVENTARIO[[#This Row],[ENTRADAS]]-INVENTARIO[[#This Row],[SALIDAS]]+INVENTARIO[[#This Row],[AJUSTES]]</f>
        <v>0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0</v>
      </c>
      <c r="S57" s="45"/>
    </row>
    <row r="58" spans="1:19" x14ac:dyDescent="0.25">
      <c r="A58" s="37" t="str">
        <f>+[1]DATA_PRODUCTO!A58</f>
        <v xml:space="preserve"> COM0013 (LANYARD (PORTAS CARNET CON ISOTIPO INTRANT))</v>
      </c>
      <c r="B58" s="38">
        <f>IFERROR(_xlfn.XLOOKUP(INVENTARIO[[#This Row],[CODIGO CONCATENADO]],[1]!Tabla1[[CODIGO CONCATENADO ]],[1]!Tabla1[FECHA],,0,-1),"")</f>
        <v>45861</v>
      </c>
      <c r="C58" s="38">
        <f>IFERROR(_xlfn.XLOOKUP(INVENTARIO[[#This Row],[CODIGO CONCATENADO]],[1]!Tabla1[[CODIGO CONCATENADO ]],[1]!Tabla1[FECHA],,0,-1),"")</f>
        <v>45861</v>
      </c>
      <c r="D58" s="39" t="str">
        <f>+[1]!Tabla3[[#This Row],[Secuencia]]</f>
        <v>COM0013</v>
      </c>
      <c r="E58" s="40" t="str">
        <f>+[1]!Tabla3[[#This Row],[Descripcion]]</f>
        <v>LANYARD (PORTAS CARNET CON ISOTIPO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1000</v>
      </c>
      <c r="N58" s="44">
        <f>+SUMIF([1]!REQUISICIONES[CODIGO CONCATENADO],INVENTARIO[[#This Row],[CODIGO CONCATENADO]],[1]!REQUISICIONES[CANTIDAD])</f>
        <v>1000</v>
      </c>
      <c r="O58" s="42">
        <v>0</v>
      </c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167.8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482</v>
      </c>
      <c r="O59" s="42">
        <v>-2</v>
      </c>
      <c r="P59" s="44">
        <f>+INVENTARIO[[#This Row],[CANTIDAD INICIAL]]+INVENTARIO[[#This Row],[ENTRADAS]]-INVENTARIO[[#This Row],[SALIDAS]]+INVENTARIO[[#This Row],[AJUSTES]]</f>
        <v>0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8</v>
      </c>
      <c r="O60" s="42">
        <v>0</v>
      </c>
      <c r="P60" s="44">
        <f>+INVENTARIO[[#This Row],[CANTIDAD INICIAL]]+INVENTARIO[[#This Row],[ENTRADAS]]-INVENTARIO[[#This Row],[SALIDAS]]+INVENTARIO[[#This Row],[AJUSTES]]</f>
        <v>0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0</v>
      </c>
      <c r="S60" s="45"/>
    </row>
    <row r="61" spans="1:19" ht="30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>
        <v>0</v>
      </c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30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>
        <v>0</v>
      </c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>
        <v>0</v>
      </c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176</v>
      </c>
      <c r="O64" s="42">
        <v>0</v>
      </c>
      <c r="P64" s="44">
        <f>+INVENTARIO[[#This Row],[CANTIDAD INICIAL]]+INVENTARIO[[#This Row],[ENTRADAS]]-INVENTARIO[[#This Row],[SALIDAS]]+INVENTARIO[[#This Row],[AJUSTES]]</f>
        <v>174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14790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>
        <v>0</v>
      </c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439</v>
      </c>
      <c r="O66" s="42">
        <v>1</v>
      </c>
      <c r="P66" s="44">
        <f>+INVENTARIO[[#This Row],[CANTIDAD INICIAL]]+INVENTARIO[[#This Row],[ENTRADAS]]-INVENTARIO[[#This Row],[SALIDAS]]+INVENTARIO[[#This Row],[AJUSTES]]</f>
        <v>0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0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>
        <v>0</v>
      </c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2</v>
      </c>
      <c r="O68" s="42">
        <v>0</v>
      </c>
      <c r="P68" s="44">
        <f>+INVENTARIO[[#This Row],[CANTIDAD INICIAL]]+INVENTARIO[[#This Row],[ENTRADAS]]-INVENTARIO[[#This Row],[SALIDAS]]+INVENTARIO[[#This Row],[AJUSTES]]</f>
        <v>0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45365</v>
      </c>
      <c r="C69" s="38">
        <f>IFERROR(_xlfn.XLOOKUP(INVENTARIO[[#This Row],[CODIGO CONCATENADO]],[1]!Tabla1[[CODIGO CONCATENADO ]],[1]!Tabla1[FECHA],,0,-1),"")</f>
        <v>45365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650</v>
      </c>
      <c r="N69" s="44">
        <f>+SUMIF([1]!REQUISICIONES[CODIGO CONCATENADO],INVENTARIO[[#This Row],[CODIGO CONCATENADO]],[1]!REQUISICIONES[CANTIDAD])</f>
        <v>650</v>
      </c>
      <c r="O69" s="42">
        <v>0</v>
      </c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300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+[1]DATA_PRODUCTO!A1303</f>
        <v xml:space="preserve"> MOF0034 (PORTA SACO EJECUTIVO PLAEADO CON ENCHAPADO COLOR OSCURO)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50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>
        <v>0</v>
      </c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45075</v>
      </c>
      <c r="C71" s="38">
        <f>IFERROR(_xlfn.XLOOKUP(INVENTARIO[[#This Row],[CODIGO CONCATENADO]],[1]!Tabla1[[CODIGO CONCATENADO ]],[1]!Tabla1[FECHA],,0,-1),"")</f>
        <v>45075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2</v>
      </c>
      <c r="N71" s="44">
        <f>+SUMIF([1]!REQUISICIONES[CODIGO CONCATENADO],INVENTARIO[[#This Row],[CODIGO CONCATENADO]],[1]!REQUISICIONES[CANTIDAD])</f>
        <v>2</v>
      </c>
      <c r="O71" s="42">
        <v>0</v>
      </c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7000</v>
      </c>
      <c r="R71" s="42">
        <f>+IFERROR(INVENTARIO[[#This Row],[STOCK (BALANCE)]]*INVENTARIO[[#This Row],[COSTO UNITARIO]],"")</f>
        <v>0</v>
      </c>
      <c r="S71" s="45"/>
    </row>
    <row r="72" spans="1:19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>
        <v>0</v>
      </c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>
        <v>0</v>
      </c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>
        <v>0</v>
      </c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>
        <v>0</v>
      </c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>
        <v>0</v>
      </c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>
        <v>0</v>
      </c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>
        <v>0</v>
      </c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34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>
        <v>0</v>
      </c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>
        <v>0</v>
      </c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>
        <v>0</v>
      </c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>
        <v>0</v>
      </c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>
        <v>0</v>
      </c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>
        <v>0</v>
      </c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>
        <v>0</v>
      </c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>
        <v>0</v>
      </c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>
        <v>-100</v>
      </c>
      <c r="P87" s="44">
        <f>+INVENTARIO[[#This Row],[CANTIDAD INICIAL]]+INVENTARIO[[#This Row],[ENTRADAS]]-INVENTARIO[[#This Row],[SALIDAS]]+INVENTARIO[[#This Row],[AJUSTES]]</f>
        <v>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0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>
        <v>0</v>
      </c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>
        <v>0</v>
      </c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>
        <v>0</v>
      </c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>
        <v>0</v>
      </c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>
        <v>0</v>
      </c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>
        <v>0</v>
      </c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>
        <v>0</v>
      </c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>
        <v>0</v>
      </c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>
        <v>0</v>
      </c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46013</v>
      </c>
      <c r="C97" s="38">
        <f>IFERROR(_xlfn.XLOOKUP(INVENTARIO[[#This Row],[CODIGO CONCATENADO]],[1]!Tabla1[[CODIGO CONCATENADO ]],[1]!Tabla1[FECHA],,0,-1),"")</f>
        <v>46013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14</v>
      </c>
      <c r="N97" s="44">
        <f>+SUMIF([1]!REQUISICIONES[CODIGO CONCATENADO],INVENTARIO[[#This Row],[CODIGO CONCATENADO]],[1]!REQUISICIONES[CANTIDAD])</f>
        <v>9</v>
      </c>
      <c r="O97" s="42">
        <v>1</v>
      </c>
      <c r="P97" s="44">
        <f>+INVENTARIO[[#This Row],[CANTIDAD INICIAL]]+INVENTARIO[[#This Row],[ENTRADAS]]-INVENTARIO[[#This Row],[SALIDAS]]+INVENTARIO[[#This Row],[AJUSTES]]</f>
        <v>6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678.24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>
        <v>0</v>
      </c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>
        <v>0</v>
      </c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10</v>
      </c>
      <c r="O100" s="42">
        <v>0</v>
      </c>
      <c r="P100" s="44">
        <f>+INVENTARIO[[#This Row],[CANTIDAD INICIAL]]+INVENTARIO[[#This Row],[ENTRADAS]]-INVENTARIO[[#This Row],[SALIDAS]]+INVENTARIO[[#This Row],[AJUSTES]]</f>
        <v>0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0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>
        <v>0</v>
      </c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>
        <v>0</v>
      </c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7</v>
      </c>
      <c r="O103" s="42">
        <v>0</v>
      </c>
      <c r="P103" s="44">
        <f>+INVENTARIO[[#This Row],[CANTIDAD INICIAL]]+INVENTARIO[[#This Row],[ENTRADAS]]-INVENTARIO[[#This Row],[SALIDAS]]+INVENTARIO[[#This Row],[AJUSTES]]</f>
        <v>0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>
        <v>0</v>
      </c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>
        <v>0</v>
      </c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>
        <v>0</v>
      </c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>
        <v>0</v>
      </c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>
        <v>0</v>
      </c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10</v>
      </c>
      <c r="O109" s="42">
        <v>0</v>
      </c>
      <c r="P109" s="44">
        <f>+INVENTARIO[[#This Row],[CANTIDAD INICIAL]]+INVENTARIO[[#This Row],[ENTRADAS]]-INVENTARIO[[#This Row],[SALIDAS]]+INVENTARIO[[#This Row],[AJUSTES]]</f>
        <v>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0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>
        <v>0</v>
      </c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>
        <v>0</v>
      </c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>
        <v>0</v>
      </c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>
        <v>0</v>
      </c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>
        <v>0</v>
      </c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46013</v>
      </c>
      <c r="C115" s="38">
        <f>IFERROR(_xlfn.XLOOKUP(INVENTARIO[[#This Row],[CODIGO CONCATENADO]],[1]!Tabla1[[CODIGO CONCATENADO ]],[1]!Tabla1[FECHA],,0,-1),"")</f>
        <v>46013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4</v>
      </c>
      <c r="N115" s="44">
        <f>+SUMIF([1]!REQUISICIONES[CODIGO CONCATENADO],INVENTARIO[[#This Row],[CODIGO CONCATENADO]],[1]!REQUISICIONES[CANTIDAD])</f>
        <v>2</v>
      </c>
      <c r="O115" s="42">
        <v>0</v>
      </c>
      <c r="P115" s="44">
        <f>+INVENTARIO[[#This Row],[CANTIDAD INICIAL]]+INVENTARIO[[#This Row],[ENTRADAS]]-INVENTARIO[[#This Row],[SALIDAS]]+INVENTARIO[[#This Row],[AJUSTES]]</f>
        <v>2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4616.9399999999996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>
        <v>0</v>
      </c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>
        <v>0</v>
      </c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103</v>
      </c>
      <c r="O118" s="42">
        <v>-11</v>
      </c>
      <c r="P118" s="44">
        <f>+INVENTARIO[[#This Row],[CANTIDAD INICIAL]]+INVENTARIO[[#This Row],[ENTRADAS]]-INVENTARIO[[#This Row],[SALIDAS]]+INVENTARIO[[#This Row],[AJUSTES]]</f>
        <v>0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>
        <v>0</v>
      </c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>
        <v>0</v>
      </c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>
        <v>0</v>
      </c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45473</v>
      </c>
      <c r="C122" s="38">
        <f>IFERROR(_xlfn.XLOOKUP(INVENTARIO[[#This Row],[CODIGO CONCATENADO]],[1]!Tabla1[[CODIGO CONCATENADO ]],[1]!Tabla1[FECHA],,0,-1),"")</f>
        <v>45473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164</v>
      </c>
      <c r="N122" s="44">
        <f>+SUMIF([1]!REQUISICIONES[CODIGO CONCATENADO],INVENTARIO[[#This Row],[CODIGO CONCATENADO]],[1]!REQUISICIONES[CANTIDAD])</f>
        <v>155</v>
      </c>
      <c r="O122" s="42">
        <v>-7</v>
      </c>
      <c r="P122" s="44">
        <f>+INVENTARIO[[#This Row],[CANTIDAD INICIAL]]+INVENTARIO[[#This Row],[ENTRADAS]]-INVENTARIO[[#This Row],[SALIDAS]]+INVENTARIO[[#This Row],[AJUSTES]]</f>
        <v>2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233.88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>
        <v>3</v>
      </c>
      <c r="P123" s="44">
        <f>+INVENTARIO[[#This Row],[CANTIDAD INICIAL]]+INVENTARIO[[#This Row],[ENTRADAS]]-INVENTARIO[[#This Row],[SALIDAS]]+INVENTARIO[[#This Row],[AJUSTES]]</f>
        <v>20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73</v>
      </c>
      <c r="O124" s="42">
        <v>-7</v>
      </c>
      <c r="P124" s="44">
        <f>+INVENTARIO[[#This Row],[CANTIDAD INICIAL]]+INVENTARIO[[#This Row],[ENTRADAS]]-INVENTARIO[[#This Row],[SALIDAS]]+INVENTARIO[[#This Row],[AJUSTES]]</f>
        <v>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0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>
        <v>-37</v>
      </c>
      <c r="P125" s="44">
        <f>+INVENTARIO[[#This Row],[CANTIDAD INICIAL]]+INVENTARIO[[#This Row],[ENTRADAS]]-INVENTARIO[[#This Row],[SALIDAS]]+INVENTARIO[[#This Row],[AJUSTES]]</f>
        <v>0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0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>
        <v>0</v>
      </c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>
        <v>0</v>
      </c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>
        <v>0</v>
      </c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>
        <v>0</v>
      </c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>
        <v>0</v>
      </c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>
        <v>0</v>
      </c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>
        <v>0</v>
      </c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>
        <v>-1</v>
      </c>
      <c r="P133" s="44">
        <f>+INVENTARIO[[#This Row],[CANTIDAD INICIAL]]+INVENTARIO[[#This Row],[ENTRADAS]]-INVENTARIO[[#This Row],[SALIDAS]]+INVENTARIO[[#This Row],[AJUSTES]]</f>
        <v>0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0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>
        <v>0</v>
      </c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>
        <v>0</v>
      </c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>
        <v>-1</v>
      </c>
      <c r="P136" s="44">
        <f>+INVENTARIO[[#This Row],[CANTIDAD INICIAL]]+INVENTARIO[[#This Row],[ENTRADAS]]-INVENTARIO[[#This Row],[SALIDAS]]+INVENTARIO[[#This Row],[AJUSTES]]</f>
        <v>0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0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5</v>
      </c>
      <c r="O137" s="42">
        <v>0</v>
      </c>
      <c r="P137" s="44">
        <f>+INVENTARIO[[#This Row],[CANTIDAD INICIAL]]+INVENTARIO[[#This Row],[ENTRADAS]]-INVENTARIO[[#This Row],[SALIDAS]]+INVENTARIO[[#This Row],[AJUSTES]]</f>
        <v>25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6750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>
        <v>0</v>
      </c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1</v>
      </c>
      <c r="O139" s="42">
        <v>0</v>
      </c>
      <c r="P139" s="44">
        <f>+INVENTARIO[[#This Row],[CANTIDAD INICIAL]]+INVENTARIO[[#This Row],[ENTRADAS]]-INVENTARIO[[#This Row],[SALIDAS]]+INVENTARIO[[#This Row],[AJUSTES]]</f>
        <v>0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0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>
        <v>-54</v>
      </c>
      <c r="P140" s="44">
        <f>+INVENTARIO[[#This Row],[CANTIDAD INICIAL]]+INVENTARIO[[#This Row],[ENTRADAS]]-INVENTARIO[[#This Row],[SALIDAS]]+INVENTARIO[[#This Row],[AJUSTES]]</f>
        <v>0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0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>
        <v>0</v>
      </c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>
        <v>0</v>
      </c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>
        <v>-3</v>
      </c>
      <c r="P143" s="44">
        <f>+INVENTARIO[[#This Row],[CANTIDAD INICIAL]]+INVENTARIO[[#This Row],[ENTRADAS]]-INVENTARIO[[#This Row],[SALIDAS]]+INVENTARIO[[#This Row],[AJUSTES]]</f>
        <v>0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0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>
        <v>0</v>
      </c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46013</v>
      </c>
      <c r="C145" s="38">
        <f>IFERROR(_xlfn.XLOOKUP(INVENTARIO[[#This Row],[CODIGO CONCATENADO]],[1]!Tabla1[[CODIGO CONCATENADO ]],[1]!Tabla1[FECHA],,0,-1),"")</f>
        <v>46013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78</v>
      </c>
      <c r="N145" s="44">
        <f>+SUMIF([1]!REQUISICIONES[CODIGO CONCATENADO],INVENTARIO[[#This Row],[CODIGO CONCATENADO]],[1]!REQUISICIONES[CANTIDAD])</f>
        <v>22</v>
      </c>
      <c r="O145" s="42">
        <v>-5</v>
      </c>
      <c r="P145" s="44">
        <f>+INVENTARIO[[#This Row],[CANTIDAD INICIAL]]+INVENTARIO[[#This Row],[ENTRADAS]]-INVENTARIO[[#This Row],[SALIDAS]]+INVENTARIO[[#This Row],[AJUSTES]]</f>
        <v>51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10189.289999999999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18</v>
      </c>
      <c r="O146" s="42">
        <v>6</v>
      </c>
      <c r="P146" s="44">
        <f>+INVENTARIO[[#This Row],[CANTIDAD INICIAL]]+INVENTARIO[[#This Row],[ENTRADAS]]-INVENTARIO[[#This Row],[SALIDAS]]+INVENTARIO[[#This Row],[AJUSTES]]</f>
        <v>75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5625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>
        <v>-15</v>
      </c>
      <c r="P147" s="44">
        <f>+INVENTARIO[[#This Row],[CANTIDAD INICIAL]]+INVENTARIO[[#This Row],[ENTRADAS]]-INVENTARIO[[#This Row],[SALIDAS]]+INVENTARIO[[#This Row],[AJUSTES]]</f>
        <v>0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0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45473</v>
      </c>
      <c r="C148" s="38">
        <f>IFERROR(_xlfn.XLOOKUP(INVENTARIO[[#This Row],[CODIGO CONCATENADO]],[1]!Tabla1[[CODIGO CONCATENADO ]],[1]!Tabla1[FECHA],,0,-1),"")</f>
        <v>45473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40</v>
      </c>
      <c r="N148" s="44">
        <f>+SUMIF([1]!REQUISICIONES[CODIGO CONCATENADO],INVENTARIO[[#This Row],[CODIGO CONCATENADO]],[1]!REQUISICIONES[CANTIDAD])</f>
        <v>3</v>
      </c>
      <c r="O148" s="42">
        <v>0</v>
      </c>
      <c r="P148" s="44">
        <f>+INVENTARIO[[#This Row],[CANTIDAD INICIAL]]+INVENTARIO[[#This Row],[ENTRADAS]]-INVENTARIO[[#This Row],[SALIDAS]]+INVENTARIO[[#This Row],[AJUSTES]]</f>
        <v>37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2775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>
        <v>0</v>
      </c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>
        <v>0</v>
      </c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>
        <v>0</v>
      </c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35</v>
      </c>
      <c r="O152" s="42">
        <v>0</v>
      </c>
      <c r="P152" s="44">
        <f>+INVENTARIO[[#This Row],[CANTIDAD INICIAL]]+INVENTARIO[[#This Row],[ENTRADAS]]-INVENTARIO[[#This Row],[SALIDAS]]+INVENTARIO[[#This Row],[AJUSTES]]</f>
        <v>0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>
        <v>0</v>
      </c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>
        <v>0</v>
      </c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>
        <v>0</v>
      </c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2</v>
      </c>
      <c r="O156" s="42">
        <v>0</v>
      </c>
      <c r="P156" s="44">
        <f>+INVENTARIO[[#This Row],[CANTIDAD INICIAL]]+INVENTARIO[[#This Row],[ENTRADAS]]-INVENTARIO[[#This Row],[SALIDAS]]+INVENTARIO[[#This Row],[AJUSTES]]</f>
        <v>8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1840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6</v>
      </c>
      <c r="O157" s="42">
        <v>6</v>
      </c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>
        <v>-5</v>
      </c>
      <c r="P158" s="44">
        <f>+INVENTARIO[[#This Row],[CANTIDAD INICIAL]]+INVENTARIO[[#This Row],[ENTRADAS]]-INVENTARIO[[#This Row],[SALIDAS]]+INVENTARIO[[#This Row],[AJUSTES]]</f>
        <v>0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>
        <v>-10</v>
      </c>
      <c r="P159" s="44">
        <f>+INVENTARIO[[#This Row],[CANTIDAD INICIAL]]+INVENTARIO[[#This Row],[ENTRADAS]]-INVENTARIO[[#This Row],[SALIDAS]]+INVENTARIO[[#This Row],[AJUSTES]]</f>
        <v>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45656</v>
      </c>
      <c r="C160" s="38">
        <f>IFERROR(_xlfn.XLOOKUP(INVENTARIO[[#This Row],[CODIGO CONCATENADO]],[1]!Tabla1[[CODIGO CONCATENADO ]],[1]!Tabla1[FECHA],,0,-1),"")</f>
        <v>45656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15</v>
      </c>
      <c r="N160" s="44">
        <f>+SUMIF([1]!REQUISICIONES[CODIGO CONCATENADO],INVENTARIO[[#This Row],[CODIGO CONCATENADO]],[1]!REQUISICIONES[CANTIDAD])</f>
        <v>14</v>
      </c>
      <c r="O160" s="42">
        <v>0</v>
      </c>
      <c r="P160" s="44">
        <f>+INVENTARIO[[#This Row],[CANTIDAD INICIAL]]+INVENTARIO[[#This Row],[ENTRADAS]]-INVENTARIO[[#This Row],[SALIDAS]]+INVENTARIO[[#This Row],[AJUSTES]]</f>
        <v>1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6</v>
      </c>
      <c r="O161" s="42">
        <v>-1</v>
      </c>
      <c r="P161" s="44">
        <f>+INVENTARIO[[#This Row],[CANTIDAD INICIAL]]+INVENTARIO[[#This Row],[ENTRADAS]]-INVENTARIO[[#This Row],[SALIDAS]]+INVENTARIO[[#This Row],[AJUSTES]]</f>
        <v>0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>
        <v>-1</v>
      </c>
      <c r="P162" s="44">
        <f>+INVENTARIO[[#This Row],[CANTIDAD INICIAL]]+INVENTARIO[[#This Row],[ENTRADAS]]-INVENTARIO[[#This Row],[SALIDAS]]+INVENTARIO[[#This Row],[AJUSTES]]</f>
        <v>0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0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>
        <v>0</v>
      </c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>
        <v>0</v>
      </c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>
        <v>0</v>
      </c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>
        <v>0</v>
      </c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>
        <v>-1</v>
      </c>
      <c r="P167" s="44">
        <f>+INVENTARIO[[#This Row],[CANTIDAD INICIAL]]+INVENTARIO[[#This Row],[ENTRADAS]]-INVENTARIO[[#This Row],[SALIDAS]]+INVENTARIO[[#This Row],[AJUSTES]]</f>
        <v>0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0</v>
      </c>
      <c r="S167" s="45"/>
    </row>
    <row r="168" spans="1:19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>
        <v>0</v>
      </c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>
        <v>0</v>
      </c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>
        <v>0</v>
      </c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7</v>
      </c>
      <c r="O171" s="42">
        <v>0</v>
      </c>
      <c r="P171" s="44">
        <f>+INVENTARIO[[#This Row],[CANTIDAD INICIAL]]+INVENTARIO[[#This Row],[ENTRADAS]]-INVENTARIO[[#This Row],[SALIDAS]]+INVENTARIO[[#This Row],[AJUSTES]]</f>
        <v>0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0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>
        <v>0</v>
      </c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>
        <v>0</v>
      </c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2</v>
      </c>
      <c r="O174" s="42">
        <v>2</v>
      </c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>
        <v>0</v>
      </c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3</v>
      </c>
      <c r="O176" s="42">
        <v>0</v>
      </c>
      <c r="P176" s="44">
        <f>+INVENTARIO[[#This Row],[CANTIDAD INICIAL]]+INVENTARIO[[#This Row],[ENTRADAS]]-INVENTARIO[[#This Row],[SALIDAS]]+INVENTARIO[[#This Row],[AJUSTES]]</f>
        <v>0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0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>
        <v>0</v>
      </c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45473</v>
      </c>
      <c r="C178" s="38">
        <f>IFERROR(_xlfn.XLOOKUP(INVENTARIO[[#This Row],[CODIGO CONCATENADO]],[1]!Tabla1[[CODIGO CONCATENADO ]],[1]!Tabla1[FECHA],,0,-1),"")</f>
        <v>45473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11</v>
      </c>
      <c r="N178" s="44">
        <f>+SUMIF([1]!REQUISICIONES[CODIGO CONCATENADO],INVENTARIO[[#This Row],[CODIGO CONCATENADO]],[1]!REQUISICIONES[CANTIDAD])</f>
        <v>8</v>
      </c>
      <c r="O178" s="42">
        <v>0</v>
      </c>
      <c r="P178" s="44">
        <f>+INVENTARIO[[#This Row],[CANTIDAD INICIAL]]+INVENTARIO[[#This Row],[ENTRADAS]]-INVENTARIO[[#This Row],[SALIDAS]]+INVENTARIO[[#This Row],[AJUSTES]]</f>
        <v>3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164.19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>
        <v>0</v>
      </c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45473</v>
      </c>
      <c r="C180" s="38">
        <f>IFERROR(_xlfn.XLOOKUP(INVENTARIO[[#This Row],[CODIGO CONCATENADO]],[1]!Tabla1[[CODIGO CONCATENADO ]],[1]!Tabla1[FECHA],,0,-1),"")</f>
        <v>45473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49</v>
      </c>
      <c r="N180" s="44">
        <f>+SUMIF([1]!REQUISICIONES[CODIGO CONCATENADO],INVENTARIO[[#This Row],[CODIGO CONCATENADO]],[1]!REQUISICIONES[CANTIDAD])</f>
        <v>49</v>
      </c>
      <c r="O180" s="42">
        <v>0</v>
      </c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45656</v>
      </c>
      <c r="C181" s="38">
        <f>IFERROR(_xlfn.XLOOKUP(INVENTARIO[[#This Row],[CODIGO CONCATENADO]],[1]!Tabla1[[CODIGO CONCATENADO ]],[1]!Tabla1[FECHA],,0,-1),"")</f>
        <v>45656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4</v>
      </c>
      <c r="N181" s="44">
        <f>+SUMIF([1]!REQUISICIONES[CODIGO CONCATENADO],INVENTARIO[[#This Row],[CODIGO CONCATENADO]],[1]!REQUISICIONES[CANTIDAD])</f>
        <v>3</v>
      </c>
      <c r="O181" s="42">
        <v>0</v>
      </c>
      <c r="P181" s="44">
        <f>+INVENTARIO[[#This Row],[CANTIDAD INICIAL]]+INVENTARIO[[#This Row],[ENTRADAS]]-INVENTARIO[[#This Row],[SALIDAS]]+INVENTARIO[[#This Row],[AJUSTES]]</f>
        <v>1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11.1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>
        <v>0</v>
      </c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46013</v>
      </c>
      <c r="C183" s="38">
        <f>IFERROR(_xlfn.XLOOKUP(INVENTARIO[[#This Row],[CODIGO CONCATENADO]],[1]!Tabla1[[CODIGO CONCATENADO ]],[1]!Tabla1[FECHA],,0,-1),"")</f>
        <v>46013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118</v>
      </c>
      <c r="N183" s="44">
        <f>+SUMIF([1]!REQUISICIONES[CODIGO CONCATENADO],INVENTARIO[[#This Row],[CODIGO CONCATENADO]],[1]!REQUISICIONES[CANTIDAD])</f>
        <v>96</v>
      </c>
      <c r="O183" s="42">
        <v>5</v>
      </c>
      <c r="P183" s="44">
        <f>+INVENTARIO[[#This Row],[CANTIDAD INICIAL]]+INVENTARIO[[#This Row],[ENTRADAS]]-INVENTARIO[[#This Row],[SALIDAS]]+INVENTARIO[[#This Row],[AJUSTES]]</f>
        <v>27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2295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>
        <v>0</v>
      </c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>
        <v>0</v>
      </c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>
        <v>0</v>
      </c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>
        <v>0</v>
      </c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12</v>
      </c>
      <c r="O188" s="42">
        <v>0</v>
      </c>
      <c r="P188" s="44">
        <f>+INVENTARIO[[#This Row],[CANTIDAD INICIAL]]+INVENTARIO[[#This Row],[ENTRADAS]]-INVENTARIO[[#This Row],[SALIDAS]]+INVENTARIO[[#This Row],[AJUSTES]]</f>
        <v>16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>
        <v>0</v>
      </c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>
        <v>0</v>
      </c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6</v>
      </c>
      <c r="O191" s="42">
        <v>-10</v>
      </c>
      <c r="P191" s="44">
        <f>+INVENTARIO[[#This Row],[CANTIDAD INICIAL]]+INVENTARIO[[#This Row],[ENTRADAS]]-INVENTARIO[[#This Row],[SALIDAS]]+INVENTARIO[[#This Row],[AJUSTES]]</f>
        <v>40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272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45656</v>
      </c>
      <c r="C192" s="38">
        <f>IFERROR(_xlfn.XLOOKUP(INVENTARIO[[#This Row],[CODIGO CONCATENADO]],[1]!Tabla1[[CODIGO CONCATENADO ]],[1]!Tabla1[FECHA],,0,-1),"")</f>
        <v>45656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54</v>
      </c>
      <c r="N192" s="44">
        <f>+SUMIF([1]!REQUISICIONES[CODIGO CONCATENADO],INVENTARIO[[#This Row],[CODIGO CONCATENADO]],[1]!REQUISICIONES[CANTIDAD])</f>
        <v>52</v>
      </c>
      <c r="O192" s="42">
        <v>0</v>
      </c>
      <c r="P192" s="44">
        <f>+INVENTARIO[[#This Row],[CANTIDAD INICIAL]]+INVENTARIO[[#This Row],[ENTRADAS]]-INVENTARIO[[#This Row],[SALIDAS]]+INVENTARIO[[#This Row],[AJUSTES]]</f>
        <v>2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379.5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20</v>
      </c>
      <c r="O193" s="42">
        <v>0</v>
      </c>
      <c r="P193" s="44">
        <f>+INVENTARIO[[#This Row],[CANTIDAD INICIAL]]+INVENTARIO[[#This Row],[ENTRADAS]]-INVENTARIO[[#This Row],[SALIDAS]]+INVENTARIO[[#This Row],[AJUSTES]]</f>
        <v>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0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10</v>
      </c>
      <c r="O194" s="42">
        <v>0</v>
      </c>
      <c r="P194" s="44">
        <f>+INVENTARIO[[#This Row],[CANTIDAD INICIAL]]+INVENTARIO[[#This Row],[ENTRADAS]]-INVENTARIO[[#This Row],[SALIDAS]]+INVENTARIO[[#This Row],[AJUSTES]]</f>
        <v>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0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>
        <v>0</v>
      </c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>
        <v>-1</v>
      </c>
      <c r="P196" s="44">
        <f>+INVENTARIO[[#This Row],[CANTIDAD INICIAL]]+INVENTARIO[[#This Row],[ENTRADAS]]-INVENTARIO[[#This Row],[SALIDAS]]+INVENTARIO[[#This Row],[AJUSTES]]</f>
        <v>0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>
        <v>0</v>
      </c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>
        <v>0</v>
      </c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>
        <v>0</v>
      </c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>
        <v>0</v>
      </c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>
        <v>0</v>
      </c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>
        <v>0</v>
      </c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1</v>
      </c>
      <c r="O203" s="42">
        <v>0</v>
      </c>
      <c r="P203" s="44">
        <f>+INVENTARIO[[#This Row],[CANTIDAD INICIAL]]+INVENTARIO[[#This Row],[ENTRADAS]]-INVENTARIO[[#This Row],[SALIDAS]]+INVENTARIO[[#This Row],[AJUSTES]]</f>
        <v>0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0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46013</v>
      </c>
      <c r="C204" s="38">
        <f>IFERROR(_xlfn.XLOOKUP(INVENTARIO[[#This Row],[CODIGO CONCATENADO]],[1]!Tabla1[[CODIGO CONCATENADO ]],[1]!Tabla1[FECHA],,0,-1),"")</f>
        <v>46013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3</v>
      </c>
      <c r="N204" s="44">
        <f>+SUMIF([1]!REQUISICIONES[CODIGO CONCATENADO],INVENTARIO[[#This Row],[CODIGO CONCATENADO]],[1]!REQUISICIONES[CANTIDAD])</f>
        <v>0</v>
      </c>
      <c r="O204" s="42">
        <v>-1</v>
      </c>
      <c r="P204" s="44">
        <f>+INVENTARIO[[#This Row],[CANTIDAD INICIAL]]+INVENTARIO[[#This Row],[ENTRADAS]]-INVENTARIO[[#This Row],[SALIDAS]]+INVENTARIO[[#This Row],[AJUSTES]]</f>
        <v>2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640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>
        <v>0</v>
      </c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>
        <v>0</v>
      </c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1</v>
      </c>
      <c r="O207" s="42">
        <v>0</v>
      </c>
      <c r="P207" s="44">
        <f>+INVENTARIO[[#This Row],[CANTIDAD INICIAL]]+INVENTARIO[[#This Row],[ENTRADAS]]-INVENTARIO[[#This Row],[SALIDAS]]+INVENTARIO[[#This Row],[AJUSTES]]</f>
        <v>1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>
        <v>0</v>
      </c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>
        <v>0</v>
      </c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>
        <v>0</v>
      </c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>
        <v>0</v>
      </c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>
        <v>0</v>
      </c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1</v>
      </c>
      <c r="O213" s="42">
        <v>0</v>
      </c>
      <c r="P213" s="44">
        <f>+INVENTARIO[[#This Row],[CANTIDAD INICIAL]]+INVENTARIO[[#This Row],[ENTRADAS]]-INVENTARIO[[#This Row],[SALIDAS]]+INVENTARIO[[#This Row],[AJUSTES]]</f>
        <v>0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0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>
        <v>0</v>
      </c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>
        <v>0</v>
      </c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4</v>
      </c>
      <c r="O216" s="42">
        <v>0</v>
      </c>
      <c r="P216" s="44">
        <f>+INVENTARIO[[#This Row],[CANTIDAD INICIAL]]+INVENTARIO[[#This Row],[ENTRADAS]]-INVENTARIO[[#This Row],[SALIDAS]]+INVENTARIO[[#This Row],[AJUSTES]]</f>
        <v>0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>
        <v>0</v>
      </c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>
        <v>0</v>
      </c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>
        <v>0</v>
      </c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</v>
      </c>
      <c r="N220" s="44">
        <f>+SUMIF([1]!REQUISICIONES[CODIGO CONCATENADO],INVENTARIO[[#This Row],[CODIGO CONCATENADO]],[1]!REQUISICIONES[CANTIDAD])</f>
        <v>0</v>
      </c>
      <c r="O220" s="42">
        <v>0</v>
      </c>
      <c r="P220" s="44">
        <f>+INVENTARIO[[#This Row],[CANTIDAD INICIAL]]+INVENTARIO[[#This Row],[ENTRADAS]]-INVENTARIO[[#This Row],[SALIDAS]]+INVENTARIO[[#This Row],[AJUSTES]]</f>
        <v>2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3345.6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>
        <v>0</v>
      </c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>
        <v>0</v>
      </c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>
        <v>0</v>
      </c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>
        <v>0</v>
      </c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>
        <v>0</v>
      </c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1</v>
      </c>
      <c r="O226" s="42">
        <v>0</v>
      </c>
      <c r="P226" s="44">
        <f>+INVENTARIO[[#This Row],[CANTIDAD INICIAL]]+INVENTARIO[[#This Row],[ENTRADAS]]-INVENTARIO[[#This Row],[SALIDAS]]+INVENTARIO[[#This Row],[AJUSTES]]</f>
        <v>1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561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>
        <v>0</v>
      </c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>
        <v>0</v>
      </c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>
        <v>0</v>
      </c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>
        <v>0</v>
      </c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1</v>
      </c>
      <c r="O231" s="42">
        <v>0</v>
      </c>
      <c r="P231" s="44">
        <f>+INVENTARIO[[#This Row],[CANTIDAD INICIAL]]+INVENTARIO[[#This Row],[ENTRADAS]]-INVENTARIO[[#This Row],[SALIDAS]]+INVENTARIO[[#This Row],[AJUSTES]]</f>
        <v>0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0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4</v>
      </c>
      <c r="O232" s="42">
        <v>-1</v>
      </c>
      <c r="P232" s="44">
        <f>+INVENTARIO[[#This Row],[CANTIDAD INICIAL]]+INVENTARIO[[#This Row],[ENTRADAS]]-INVENTARIO[[#This Row],[SALIDAS]]+INVENTARIO[[#This Row],[AJUSTES]]</f>
        <v>0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0</v>
      </c>
      <c r="S232" s="45"/>
    </row>
    <row r="233" spans="1:19" x14ac:dyDescent="0.25">
      <c r="A233" s="37" t="str">
        <f>+[1]DATA_PRODUCTO!A233</f>
        <v xml:space="preserve"> EQU0039 (PORTA ELECTRODOS (ANTORCHA DE SOLDAR))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ELECTRODOS (ANTORCHA DE SOLDAR)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1</v>
      </c>
      <c r="O233" s="42">
        <v>0</v>
      </c>
      <c r="P233" s="44">
        <f>+INVENTARIO[[#This Row],[CANTIDAD INICIAL]]+INVENTARIO[[#This Row],[ENTRADAS]]-INVENTARIO[[#This Row],[SALIDAS]]+INVENTARIO[[#This Row],[AJUSTES]]</f>
        <v>2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564.96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>
        <v>0</v>
      </c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>
        <v>0</v>
      </c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3</v>
      </c>
      <c r="O236" s="42">
        <v>0</v>
      </c>
      <c r="P236" s="44">
        <f>+INVENTARIO[[#This Row],[CANTIDAD INICIAL]]+INVENTARIO[[#This Row],[ENTRADAS]]-INVENTARIO[[#This Row],[SALIDAS]]+INVENTARIO[[#This Row],[AJUSTES]]</f>
        <v>1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410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>
        <v>0</v>
      </c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>
        <v>0</v>
      </c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>
        <v>0</v>
      </c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>
        <v>0</v>
      </c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>
        <v>0</v>
      </c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13</v>
      </c>
      <c r="O242" s="42">
        <v>13</v>
      </c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>
        <v>0</v>
      </c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>
        <v>0</v>
      </c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>
        <v>0</v>
      </c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>
        <v>-2</v>
      </c>
      <c r="P246" s="44">
        <f>+INVENTARIO[[#This Row],[CANTIDAD INICIAL]]+INVENTARIO[[#This Row],[ENTRADAS]]-INVENTARIO[[#This Row],[SALIDAS]]+INVENTARIO[[#This Row],[AJUSTES]]</f>
        <v>0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0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>
        <v>0</v>
      </c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>
        <v>-3</v>
      </c>
      <c r="P248" s="44">
        <f>+INVENTARIO[[#This Row],[CANTIDAD INICIAL]]+INVENTARIO[[#This Row],[ENTRADAS]]-INVENTARIO[[#This Row],[SALIDAS]]+INVENTARIO[[#This Row],[AJUSTES]]</f>
        <v>1120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>
        <v>2</v>
      </c>
      <c r="P249" s="44">
        <f>+INVENTARIO[[#This Row],[CANTIDAD INICIAL]]+INVENTARIO[[#This Row],[ENTRADAS]]-INVENTARIO[[#This Row],[SALIDAS]]+INVENTARIO[[#This Row],[AJUSTES]]</f>
        <v>2275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4208.75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>
        <v>0</v>
      </c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46013</v>
      </c>
      <c r="C251" s="38">
        <f>IFERROR(_xlfn.XLOOKUP(INVENTARIO[[#This Row],[CODIGO CONCATENADO]],[1]!Tabla1[[CODIGO CONCATENADO ]],[1]!Tabla1[FECHA],,0,-1),"")</f>
        <v>46013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23</v>
      </c>
      <c r="N251" s="44">
        <f>+SUMIF([1]!REQUISICIONES[CODIGO CONCATENADO],INVENTARIO[[#This Row],[CODIGO CONCATENADO]],[1]!REQUISICIONES[CANTIDAD])</f>
        <v>3</v>
      </c>
      <c r="O251" s="42">
        <v>0</v>
      </c>
      <c r="P251" s="44">
        <f>+INVENTARIO[[#This Row],[CANTIDAD INICIAL]]+INVENTARIO[[#This Row],[ENTRADAS]]-INVENTARIO[[#This Row],[SALIDAS]]+INVENTARIO[[#This Row],[AJUSTES]]</f>
        <v>20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2920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>
        <v>1</v>
      </c>
      <c r="P252" s="44">
        <f>+INVENTARIO[[#This Row],[CANTIDAD INICIAL]]+INVENTARIO[[#This Row],[ENTRADAS]]-INVENTARIO[[#This Row],[SALIDAS]]+INVENTARIO[[#This Row],[AJUSTES]]</f>
        <v>6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180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>
        <v>0</v>
      </c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>
        <v>0</v>
      </c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>
        <v>0</v>
      </c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>
        <v>0</v>
      </c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>
        <v>0</v>
      </c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>
        <v>0</v>
      </c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>
        <v>0</v>
      </c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>
        <v>0</v>
      </c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>
        <v>0</v>
      </c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>
        <v>0</v>
      </c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3</v>
      </c>
      <c r="O263" s="42">
        <v>0</v>
      </c>
      <c r="P263" s="44">
        <f>+INVENTARIO[[#This Row],[CANTIDAD INICIAL]]+INVENTARIO[[#This Row],[ENTRADAS]]-INVENTARIO[[#This Row],[SALIDAS]]+INVENTARIO[[#This Row],[AJUSTES]]</f>
        <v>0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0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>
        <v>0</v>
      </c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>
        <v>0</v>
      </c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2</v>
      </c>
      <c r="O266" s="42">
        <v>0</v>
      </c>
      <c r="P266" s="44">
        <f>+INVENTARIO[[#This Row],[CANTIDAD INICIAL]]+INVENTARIO[[#This Row],[ENTRADAS]]-INVENTARIO[[#This Row],[SALIDAS]]+INVENTARIO[[#This Row],[AJUSTES]]</f>
        <v>0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>
        <v>0</v>
      </c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14</v>
      </c>
      <c r="O268" s="42">
        <v>-4</v>
      </c>
      <c r="P268" s="44">
        <f>+INVENTARIO[[#This Row],[CANTIDAD INICIAL]]+INVENTARIO[[#This Row],[ENTRADAS]]-INVENTARIO[[#This Row],[SALIDAS]]+INVENTARIO[[#This Row],[AJUSTES]]</f>
        <v>1296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2332.8000000000002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45656</v>
      </c>
      <c r="C269" s="38">
        <f>IFERROR(_xlfn.XLOOKUP(INVENTARIO[[#This Row],[CODIGO CONCATENADO]],[1]!Tabla1[[CODIGO CONCATENADO ]],[1]!Tabla1[FECHA],,0,-1),"")</f>
        <v>45656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1301</v>
      </c>
      <c r="N269" s="44">
        <f>+SUMIF([1]!REQUISICIONES[CODIGO CONCATENADO],INVENTARIO[[#This Row],[CODIGO CONCATENADO]],[1]!REQUISICIONES[CANTIDAD])</f>
        <v>0</v>
      </c>
      <c r="O269" s="42">
        <v>-6</v>
      </c>
      <c r="P269" s="44">
        <f>+INVENTARIO[[#This Row],[CANTIDAD INICIAL]]+INVENTARIO[[#This Row],[ENTRADAS]]-INVENTARIO[[#This Row],[SALIDAS]]+INVENTARIO[[#This Row],[AJUSTES]]</f>
        <v>1295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2331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201.5</v>
      </c>
      <c r="O270" s="42">
        <v>7.5</v>
      </c>
      <c r="P270" s="44">
        <f>+INVENTARIO[[#This Row],[CANTIDAD INICIAL]]+INVENTARIO[[#This Row],[ENTRADAS]]-INVENTARIO[[#This Row],[SALIDAS]]+INVENTARIO[[#This Row],[AJUSTES]]</f>
        <v>1450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61929.5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>
        <v>0</v>
      </c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>
        <v>0</v>
      </c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2</v>
      </c>
      <c r="O273" s="42">
        <v>0</v>
      </c>
      <c r="P273" s="44">
        <f>+INVENTARIO[[#This Row],[CANTIDAD INICIAL]]+INVENTARIO[[#This Row],[ENTRADAS]]-INVENTARIO[[#This Row],[SALIDAS]]+INVENTARIO[[#This Row],[AJUSTES]]</f>
        <v>35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>
        <v>0</v>
      </c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5</v>
      </c>
      <c r="O275" s="42">
        <v>0</v>
      </c>
      <c r="P275" s="44">
        <f>+INVENTARIO[[#This Row],[CANTIDAD INICIAL]]+INVENTARIO[[#This Row],[ENTRADAS]]-INVENTARIO[[#This Row],[SALIDAS]]+INVENTARIO[[#This Row],[AJUSTES]]</f>
        <v>3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30.48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3</v>
      </c>
      <c r="O276" s="42">
        <v>0</v>
      </c>
      <c r="P276" s="44">
        <f>+INVENTARIO[[#This Row],[CANTIDAD INICIAL]]+INVENTARIO[[#This Row],[ENTRADAS]]-INVENTARIO[[#This Row],[SALIDAS]]+INVENTARIO[[#This Row],[AJUSTES]]</f>
        <v>0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0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>
        <v>0</v>
      </c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>
        <v>0</v>
      </c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>
        <v>0</v>
      </c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40</v>
      </c>
      <c r="O280" s="42">
        <v>0</v>
      </c>
      <c r="P280" s="44">
        <f>+INVENTARIO[[#This Row],[CANTIDAD INICIAL]]+INVENTARIO[[#This Row],[ENTRADAS]]-INVENTARIO[[#This Row],[SALIDAS]]+INVENTARIO[[#This Row],[AJUSTES]]</f>
        <v>11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627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4</v>
      </c>
      <c r="O281" s="42">
        <v>0</v>
      </c>
      <c r="P281" s="44">
        <f>+INVENTARIO[[#This Row],[CANTIDAD INICIAL]]+INVENTARIO[[#This Row],[ENTRADAS]]-INVENTARIO[[#This Row],[SALIDAS]]+INVENTARIO[[#This Row],[AJUSTES]]</f>
        <v>0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0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>
        <v>0</v>
      </c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>
        <v>0</v>
      </c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>
        <v>0</v>
      </c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>
        <v>0</v>
      </c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>
        <v>0</v>
      </c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>
        <v>0</v>
      </c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>
        <v>0</v>
      </c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>
        <v>0</v>
      </c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>
        <v>0</v>
      </c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>
        <v>0</v>
      </c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>
        <v>0</v>
      </c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>
        <v>-1</v>
      </c>
      <c r="P293" s="44">
        <f>+INVENTARIO[[#This Row],[CANTIDAD INICIAL]]+INVENTARIO[[#This Row],[ENTRADAS]]-INVENTARIO[[#This Row],[SALIDAS]]+INVENTARIO[[#This Row],[AJUSTES]]</f>
        <v>0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>
        <v>0</v>
      </c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>
        <v>0</v>
      </c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>
        <v>0</v>
      </c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>
        <v>0</v>
      </c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>
        <v>0</v>
      </c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1</v>
      </c>
      <c r="O299" s="42">
        <v>1</v>
      </c>
      <c r="P299" s="44">
        <f>+INVENTARIO[[#This Row],[CANTIDAD INICIAL]]+INVENTARIO[[#This Row],[ENTRADAS]]-INVENTARIO[[#This Row],[SALIDAS]]+INVENTARIO[[#This Row],[AJUSTES]]</f>
        <v>1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850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>
        <v>0</v>
      </c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>
        <v>0</v>
      </c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>
        <v>0</v>
      </c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>
        <v>0</v>
      </c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>
        <v>0</v>
      </c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>
        <v>0</v>
      </c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2</v>
      </c>
      <c r="O306" s="42">
        <v>-1</v>
      </c>
      <c r="P306" s="44">
        <f>+INVENTARIO[[#This Row],[CANTIDAD INICIAL]]+INVENTARIO[[#This Row],[ENTRADAS]]-INVENTARIO[[#This Row],[SALIDAS]]+INVENTARIO[[#This Row],[AJUSTES]]</f>
        <v>13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1057.68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>
        <v>0</v>
      </c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6</v>
      </c>
      <c r="O308" s="42">
        <v>0</v>
      </c>
      <c r="P308" s="44">
        <f>+INVENTARIO[[#This Row],[CANTIDAD INICIAL]]+INVENTARIO[[#This Row],[ENTRADAS]]-INVENTARIO[[#This Row],[SALIDAS]]+INVENTARIO[[#This Row],[AJUSTES]]</f>
        <v>7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>
        <v>-1</v>
      </c>
      <c r="P309" s="44">
        <f>+INVENTARIO[[#This Row],[CANTIDAD INICIAL]]+INVENTARIO[[#This Row],[ENTRADAS]]-INVENTARIO[[#This Row],[SALIDAS]]+INVENTARIO[[#This Row],[AJUSTES]]</f>
        <v>0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0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5</v>
      </c>
      <c r="O310" s="42">
        <v>-1</v>
      </c>
      <c r="P310" s="44">
        <f>+INVENTARIO[[#This Row],[CANTIDAD INICIAL]]+INVENTARIO[[#This Row],[ENTRADAS]]-INVENTARIO[[#This Row],[SALIDAS]]+INVENTARIO[[#This Row],[AJUSTES]]</f>
        <v>4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437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5</v>
      </c>
      <c r="O311" s="42">
        <v>0</v>
      </c>
      <c r="P311" s="44">
        <f>+INVENTARIO[[#This Row],[CANTIDAD INICIAL]]+INVENTARIO[[#This Row],[ENTRADAS]]-INVENTARIO[[#This Row],[SALIDAS]]+INVENTARIO[[#This Row],[AJUSTES]]</f>
        <v>0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0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>
        <v>0</v>
      </c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>
        <v>0</v>
      </c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>
        <v>0</v>
      </c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>
        <v>0</v>
      </c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300</v>
      </c>
      <c r="O316" s="42">
        <v>0</v>
      </c>
      <c r="P316" s="44">
        <f>+INVENTARIO[[#This Row],[CANTIDAD INICIAL]]+INVENTARIO[[#This Row],[ENTRADAS]]-INVENTARIO[[#This Row],[SALIDAS]]+INVENTARIO[[#This Row],[AJUSTES]]</f>
        <v>0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0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>
        <v>0</v>
      </c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>
        <v>0</v>
      </c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>
        <v>-1</v>
      </c>
      <c r="P319" s="44">
        <f>+INVENTARIO[[#This Row],[CANTIDAD INICIAL]]+INVENTARIO[[#This Row],[ENTRADAS]]-INVENTARIO[[#This Row],[SALIDAS]]+INVENTARIO[[#This Row],[AJUSTES]]</f>
        <v>0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0</v>
      </c>
      <c r="S319" s="45"/>
    </row>
    <row r="320" spans="1:19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1</v>
      </c>
      <c r="O320" s="42">
        <v>-1</v>
      </c>
      <c r="P320" s="44">
        <f>+INVENTARIO[[#This Row],[CANTIDAD INICIAL]]+INVENTARIO[[#This Row],[ENTRADAS]]-INVENTARIO[[#This Row],[SALIDAS]]+INVENTARIO[[#This Row],[AJUSTES]]</f>
        <v>0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>
        <v>0</v>
      </c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1</v>
      </c>
      <c r="O322" s="42">
        <v>0</v>
      </c>
      <c r="P322" s="44">
        <f>+INVENTARIO[[#This Row],[CANTIDAD INICIAL]]+INVENTARIO[[#This Row],[ENTRADAS]]-INVENTARIO[[#This Row],[SALIDAS]]+INVENTARIO[[#This Row],[AJUSTES]]</f>
        <v>0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>
        <v>0</v>
      </c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46013</v>
      </c>
      <c r="C324" s="38">
        <f>IFERROR(_xlfn.XLOOKUP(INVENTARIO[[#This Row],[CODIGO CONCATENADO]],[1]!Tabla1[[CODIGO CONCATENADO ]],[1]!Tabla1[FECHA],,0,-1),"")</f>
        <v>46013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4</v>
      </c>
      <c r="N324" s="44">
        <f>+SUMIF([1]!REQUISICIONES[CODIGO CONCATENADO],INVENTARIO[[#This Row],[CODIGO CONCATENADO]],[1]!REQUISICIONES[CANTIDAD])</f>
        <v>1</v>
      </c>
      <c r="O324" s="42">
        <v>1</v>
      </c>
      <c r="P324" s="44">
        <f>+INVENTARIO[[#This Row],[CANTIDAD INICIAL]]+INVENTARIO[[#This Row],[ENTRADAS]]-INVENTARIO[[#This Row],[SALIDAS]]+INVENTARIO[[#This Row],[AJUSTES]]</f>
        <v>4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203.4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45656</v>
      </c>
      <c r="C325" s="38">
        <f>IFERROR(_xlfn.XLOOKUP(INVENTARIO[[#This Row],[CODIGO CONCATENADO]],[1]!Tabla1[[CODIGO CONCATENADO ]],[1]!Tabla1[FECHA],,0,-1),"")</f>
        <v>45656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8</v>
      </c>
      <c r="N325" s="44">
        <f>+SUMIF([1]!REQUISICIONES[CODIGO CONCATENADO],INVENTARIO[[#This Row],[CODIGO CONCATENADO]],[1]!REQUISICIONES[CANTIDAD])</f>
        <v>4</v>
      </c>
      <c r="O325" s="42">
        <v>0</v>
      </c>
      <c r="P325" s="44">
        <f>+INVENTARIO[[#This Row],[CANTIDAD INICIAL]]+INVENTARIO[[#This Row],[ENTRADAS]]-INVENTARIO[[#This Row],[SALIDAS]]+INVENTARIO[[#This Row],[AJUSTES]]</f>
        <v>4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244.08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46013</v>
      </c>
      <c r="C326" s="38">
        <f>IFERROR(_xlfn.XLOOKUP(INVENTARIO[[#This Row],[CODIGO CONCATENADO]],[1]!Tabla1[[CODIGO CONCATENADO ]],[1]!Tabla1[FECHA],,0,-1),"")</f>
        <v>46013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6</v>
      </c>
      <c r="N326" s="44">
        <f>+SUMIF([1]!REQUISICIONES[CODIGO CONCATENADO],INVENTARIO[[#This Row],[CODIGO CONCATENADO]],[1]!REQUISICIONES[CANTIDAD])</f>
        <v>0</v>
      </c>
      <c r="O326" s="42">
        <v>0</v>
      </c>
      <c r="P326" s="44">
        <f>+INVENTARIO[[#This Row],[CANTIDAD INICIAL]]+INVENTARIO[[#This Row],[ENTRADAS]]-INVENTARIO[[#This Row],[SALIDAS]]+INVENTARIO[[#This Row],[AJUSTES]]</f>
        <v>6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304.79999999999995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46013</v>
      </c>
      <c r="C327" s="38">
        <f>IFERROR(_xlfn.XLOOKUP(INVENTARIO[[#This Row],[CODIGO CONCATENADO]],[1]!Tabla1[[CODIGO CONCATENADO ]],[1]!Tabla1[FECHA],,0,-1),"")</f>
        <v>46013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7</v>
      </c>
      <c r="N327" s="44">
        <f>+SUMIF([1]!REQUISICIONES[CODIGO CONCATENADO],INVENTARIO[[#This Row],[CODIGO CONCATENADO]],[1]!REQUISICIONES[CANTIDAD])</f>
        <v>4</v>
      </c>
      <c r="O327" s="42">
        <v>0</v>
      </c>
      <c r="P327" s="44">
        <f>+INVENTARIO[[#This Row],[CANTIDAD INICIAL]]+INVENTARIO[[#This Row],[ENTRADAS]]-INVENTARIO[[#This Row],[SALIDAS]]+INVENTARIO[[#This Row],[AJUSTES]]</f>
        <v>3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666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3</v>
      </c>
      <c r="O328" s="42">
        <v>0</v>
      </c>
      <c r="P328" s="44">
        <f>+INVENTARIO[[#This Row],[CANTIDAD INICIAL]]+INVENTARIO[[#This Row],[ENTRADAS]]-INVENTARIO[[#This Row],[SALIDAS]]+INVENTARIO[[#This Row],[AJUSTES]]</f>
        <v>1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73.22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1</v>
      </c>
      <c r="O329" s="42">
        <v>-3</v>
      </c>
      <c r="P329" s="44">
        <f>+INVENTARIO[[#This Row],[CANTIDAD INICIAL]]+INVENTARIO[[#This Row],[ENTRADAS]]-INVENTARIO[[#This Row],[SALIDAS]]+INVENTARIO[[#This Row],[AJUSTES]]</f>
        <v>0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0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 t="str">
        <f>+[1]!Tabla3[[#This Row],[Unidad de medida]]</f>
        <v>UNIDAD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>
        <v>0</v>
      </c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>
        <v>3</v>
      </c>
      <c r="P331" s="44">
        <f>+INVENTARIO[[#This Row],[CANTIDAD INICIAL]]+INVENTARIO[[#This Row],[ENTRADAS]]-INVENTARIO[[#This Row],[SALIDAS]]+INVENTARIO[[#This Row],[AJUSTES]]</f>
        <v>19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>
        <v>0</v>
      </c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46013</v>
      </c>
      <c r="C333" s="38">
        <f>IFERROR(_xlfn.XLOOKUP(INVENTARIO[[#This Row],[CODIGO CONCATENADO]],[1]!Tabla1[[CODIGO CONCATENADO ]],[1]!Tabla1[FECHA],,0,-1),"")</f>
        <v>46013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17</v>
      </c>
      <c r="N333" s="44">
        <f>+SUMIF([1]!REQUISICIONES[CODIGO CONCATENADO],INVENTARIO[[#This Row],[CODIGO CONCATENADO]],[1]!REQUISICIONES[CANTIDAD])</f>
        <v>8</v>
      </c>
      <c r="O333" s="42">
        <v>2</v>
      </c>
      <c r="P333" s="44">
        <f>+INVENTARIO[[#This Row],[CANTIDAD INICIAL]]+INVENTARIO[[#This Row],[ENTRADAS]]-INVENTARIO[[#This Row],[SALIDAS]]+INVENTARIO[[#This Row],[AJUSTES]]</f>
        <v>11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1118.5899999999999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>
        <v>0</v>
      </c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1</v>
      </c>
      <c r="O335" s="42">
        <v>0</v>
      </c>
      <c r="P335" s="44">
        <f>+INVENTARIO[[#This Row],[CANTIDAD INICIAL]]+INVENTARIO[[#This Row],[ENTRADAS]]-INVENTARIO[[#This Row],[SALIDAS]]+INVENTARIO[[#This Row],[AJUSTES]]</f>
        <v>0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0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2</v>
      </c>
      <c r="O336" s="42">
        <v>0</v>
      </c>
      <c r="P336" s="44">
        <f>+INVENTARIO[[#This Row],[CANTIDAD INICIAL]]+INVENTARIO[[#This Row],[ENTRADAS]]-INVENTARIO[[#This Row],[SALIDAS]]+INVENTARIO[[#This Row],[AJUSTES]]</f>
        <v>0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0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>
        <v>-1</v>
      </c>
      <c r="P337" s="44">
        <f>+INVENTARIO[[#This Row],[CANTIDAD INICIAL]]+INVENTARIO[[#This Row],[ENTRADAS]]-INVENTARIO[[#This Row],[SALIDAS]]+INVENTARIO[[#This Row],[AJUSTES]]</f>
        <v>0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1</v>
      </c>
      <c r="O338" s="42">
        <v>0</v>
      </c>
      <c r="P338" s="44">
        <f>+INVENTARIO[[#This Row],[CANTIDAD INICIAL]]+INVENTARIO[[#This Row],[ENTRADAS]]-INVENTARIO[[#This Row],[SALIDAS]]+INVENTARIO[[#This Row],[AJUSTES]]</f>
        <v>5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250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>
        <v>0</v>
      </c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>
        <v>0</v>
      </c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4</v>
      </c>
      <c r="O341" s="42">
        <v>0</v>
      </c>
      <c r="P341" s="44">
        <f>+INVENTARIO[[#This Row],[CANTIDAD INICIAL]]+INVENTARIO[[#This Row],[ENTRADAS]]-INVENTARIO[[#This Row],[SALIDAS]]+INVENTARIO[[#This Row],[AJUSTES]]</f>
        <v>66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16.5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2</v>
      </c>
      <c r="O342" s="42">
        <v>0</v>
      </c>
      <c r="P342" s="44">
        <f>+INVENTARIO[[#This Row],[CANTIDAD INICIAL]]+INVENTARIO[[#This Row],[ENTRADAS]]-INVENTARIO[[#This Row],[SALIDAS]]+INVENTARIO[[#This Row],[AJUSTES]]</f>
        <v>52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18.2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>
        <v>0</v>
      </c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18</v>
      </c>
      <c r="O344" s="42">
        <v>0</v>
      </c>
      <c r="P344" s="44">
        <f>+INVENTARIO[[#This Row],[CANTIDAD INICIAL]]+INVENTARIO[[#This Row],[ENTRADAS]]-INVENTARIO[[#This Row],[SALIDAS]]+INVENTARIO[[#This Row],[AJUSTES]]</f>
        <v>0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>
        <v>0</v>
      </c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>
        <v>0</v>
      </c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>
        <v>-81</v>
      </c>
      <c r="P347" s="44">
        <f>+INVENTARIO[[#This Row],[CANTIDAD INICIAL]]+INVENTARIO[[#This Row],[ENTRADAS]]-INVENTARIO[[#This Row],[SALIDAS]]+INVENTARIO[[#This Row],[AJUSTES]]</f>
        <v>0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0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>
        <v>0</v>
      </c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46013</v>
      </c>
      <c r="C349" s="38">
        <f>IFERROR(_xlfn.XLOOKUP(INVENTARIO[[#This Row],[CODIGO CONCATENADO]],[1]!Tabla1[[CODIGO CONCATENADO ]],[1]!Tabla1[FECHA],,0,-1),"")</f>
        <v>46013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1</v>
      </c>
      <c r="N349" s="44">
        <f>+SUMIF([1]!REQUISICIONES[CODIGO CONCATENADO],INVENTARIO[[#This Row],[CODIGO CONCATENADO]],[1]!REQUISICIONES[CANTIDAD])</f>
        <v>10</v>
      </c>
      <c r="O349" s="42">
        <v>24</v>
      </c>
      <c r="P349" s="44">
        <f>+INVENTARIO[[#This Row],[CANTIDAD INICIAL]]+INVENTARIO[[#This Row],[ENTRADAS]]-INVENTARIO[[#This Row],[SALIDAS]]+INVENTARIO[[#This Row],[AJUSTES]]</f>
        <v>15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153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4</v>
      </c>
      <c r="O350" s="42">
        <v>0</v>
      </c>
      <c r="P350" s="44">
        <f>+INVENTARIO[[#This Row],[CANTIDAD INICIAL]]+INVENTARIO[[#This Row],[ENTRADAS]]-INVENTARIO[[#This Row],[SALIDAS]]+INVENTARIO[[#This Row],[AJUSTES]]</f>
        <v>16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400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45473</v>
      </c>
      <c r="C351" s="38">
        <f>IFERROR(_xlfn.XLOOKUP(INVENTARIO[[#This Row],[CODIGO CONCATENADO]],[1]!Tabla1[[CODIGO CONCATENADO ]],[1]!Tabla1[FECHA],,0,-1),"")</f>
        <v>45473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301</v>
      </c>
      <c r="N351" s="44">
        <f>+SUMIF([1]!REQUISICIONES[CODIGO CONCATENADO],INVENTARIO[[#This Row],[CODIGO CONCATENADO]],[1]!REQUISICIONES[CANTIDAD])</f>
        <v>301</v>
      </c>
      <c r="O351" s="42">
        <v>0</v>
      </c>
      <c r="P351" s="44">
        <f>+INVENTARIO[[#This Row],[CANTIDAD INICIAL]]+INVENTARIO[[#This Row],[ENTRADAS]]-INVENTARIO[[#This Row],[SALIDAS]]+INVENTARIO[[#This Row],[AJUSTES]]</f>
        <v>0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0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>
        <v>-20</v>
      </c>
      <c r="P352" s="44">
        <f>+INVENTARIO[[#This Row],[CANTIDAD INICIAL]]+INVENTARIO[[#This Row],[ENTRADAS]]-INVENTARIO[[#This Row],[SALIDAS]]+INVENTARIO[[#This Row],[AJUSTES]]</f>
        <v>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0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331</v>
      </c>
      <c r="O353" s="42">
        <v>-2</v>
      </c>
      <c r="P353" s="44">
        <f>+INVENTARIO[[#This Row],[CANTIDAD INICIAL]]+INVENTARIO[[#This Row],[ENTRADAS]]-INVENTARIO[[#This Row],[SALIDAS]]+INVENTARIO[[#This Row],[AJUSTES]]</f>
        <v>1368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1586.8799999999999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45656</v>
      </c>
      <c r="C354" s="38">
        <f>IFERROR(_xlfn.XLOOKUP(INVENTARIO[[#This Row],[CODIGO CONCATENADO]],[1]!Tabla1[[CODIGO CONCATENADO ]],[1]!Tabla1[FECHA],,0,-1),"")</f>
        <v>45656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1637</v>
      </c>
      <c r="N354" s="44">
        <f>+SUMIF([1]!REQUISICIONES[CODIGO CONCATENADO],INVENTARIO[[#This Row],[CODIGO CONCATENADO]],[1]!REQUISICIONES[CANTIDAD])</f>
        <v>1545</v>
      </c>
      <c r="O354" s="42">
        <v>-20</v>
      </c>
      <c r="P354" s="44">
        <f>+INVENTARIO[[#This Row],[CANTIDAD INICIAL]]+INVENTARIO[[#This Row],[ENTRADAS]]-INVENTARIO[[#This Row],[SALIDAS]]+INVENTARIO[[#This Row],[AJUSTES]]</f>
        <v>72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86.399999999999991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6</v>
      </c>
      <c r="O355" s="42">
        <v>-2</v>
      </c>
      <c r="P355" s="44">
        <f>+INVENTARIO[[#This Row],[CANTIDAD INICIAL]]+INVENTARIO[[#This Row],[ENTRADAS]]-INVENTARIO[[#This Row],[SALIDAS]]+INVENTARIO[[#This Row],[AJUSTES]]</f>
        <v>30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915.30000000000007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45656</v>
      </c>
      <c r="C356" s="38">
        <f>IFERROR(_xlfn.XLOOKUP(INVENTARIO[[#This Row],[CODIGO CONCATENADO]],[1]!Tabla1[[CODIGO CONCATENADO ]],[1]!Tabla1[FECHA],,0,-1),"")</f>
        <v>45656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6</v>
      </c>
      <c r="N356" s="44">
        <f>+SUMIF([1]!REQUISICIONES[CODIGO CONCATENADO],INVENTARIO[[#This Row],[CODIGO CONCATENADO]],[1]!REQUISICIONES[CANTIDAD])</f>
        <v>6</v>
      </c>
      <c r="O356" s="42">
        <v>0</v>
      </c>
      <c r="P356" s="44">
        <f>+INVENTARIO[[#This Row],[CANTIDAD INICIAL]]+INVENTARIO[[#This Row],[ENTRADAS]]-INVENTARIO[[#This Row],[SALIDAS]]+INVENTARIO[[#This Row],[AJUSTES]]</f>
        <v>0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9</v>
      </c>
      <c r="O357" s="42">
        <v>0</v>
      </c>
      <c r="P357" s="44">
        <f>+INVENTARIO[[#This Row],[CANTIDAD INICIAL]]+INVENTARIO[[#This Row],[ENTRADAS]]-INVENTARIO[[#This Row],[SALIDAS]]+INVENTARIO[[#This Row],[AJUSTES]]</f>
        <v>87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798.66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46013</v>
      </c>
      <c r="C358" s="38">
        <f>IFERROR(_xlfn.XLOOKUP(INVENTARIO[[#This Row],[CODIGO CONCATENADO]],[1]!Tabla1[[CODIGO CONCATENADO ]],[1]!Tabla1[FECHA],,0,-1),"")</f>
        <v>46013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11</v>
      </c>
      <c r="N358" s="44">
        <f>+SUMIF([1]!REQUISICIONES[CODIGO CONCATENADO],INVENTARIO[[#This Row],[CODIGO CONCATENADO]],[1]!REQUISICIONES[CANTIDAD])</f>
        <v>4</v>
      </c>
      <c r="O358" s="42">
        <v>4</v>
      </c>
      <c r="P358" s="44">
        <f>+INVENTARIO[[#This Row],[CANTIDAD INICIAL]]+INVENTARIO[[#This Row],[ENTRADAS]]-INVENTARIO[[#This Row],[SALIDAS]]+INVENTARIO[[#This Row],[AJUSTES]]</f>
        <v>11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50.27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>
        <v>0</v>
      </c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>
        <v>0</v>
      </c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>
        <v>0</v>
      </c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50</v>
      </c>
      <c r="O362" s="42">
        <v>0</v>
      </c>
      <c r="P362" s="44">
        <f>+INVENTARIO[[#This Row],[CANTIDAD INICIAL]]+INVENTARIO[[#This Row],[ENTRADAS]]-INVENTARIO[[#This Row],[SALIDAS]]+INVENTARIO[[#This Row],[AJUSTES]]</f>
        <v>140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280</v>
      </c>
      <c r="S362" s="45"/>
    </row>
    <row r="363" spans="1:21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44</v>
      </c>
      <c r="O363" s="42">
        <v>0</v>
      </c>
      <c r="P363" s="44">
        <f>+INVENTARIO[[#This Row],[CANTIDAD INICIAL]]+INVENTARIO[[#This Row],[ENTRADAS]]-INVENTARIO[[#This Row],[SALIDAS]]+INVENTARIO[[#This Row],[AJUSTES]]</f>
        <v>30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8</v>
      </c>
      <c r="O364" s="42">
        <v>0</v>
      </c>
      <c r="P364" s="44">
        <f>+INVENTARIO[[#This Row],[CANTIDAD INICIAL]]+INVENTARIO[[#This Row],[ENTRADAS]]-INVENTARIO[[#This Row],[SALIDAS]]+INVENTARIO[[#This Row],[AJUSTES]]</f>
        <v>0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2234</v>
      </c>
      <c r="O365" s="42">
        <v>-3</v>
      </c>
      <c r="P365" s="44">
        <f>+INVENTARIO[[#This Row],[CANTIDAD INICIAL]]+INVENTARIO[[#This Row],[ENTRADAS]]-INVENTARIO[[#This Row],[SALIDAS]]+INVENTARIO[[#This Row],[AJUSTES]]</f>
        <v>4300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3053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1974</v>
      </c>
      <c r="O366" s="42">
        <v>0</v>
      </c>
      <c r="P366" s="44">
        <f>+INVENTARIO[[#This Row],[CANTIDAD INICIAL]]+INVENTARIO[[#This Row],[ENTRADAS]]-INVENTARIO[[#This Row],[SALIDAS]]+INVENTARIO[[#This Row],[AJUSTES]]</f>
        <v>1292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620.16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905</v>
      </c>
      <c r="O367" s="42">
        <v>-5</v>
      </c>
      <c r="P367" s="44">
        <f>+INVENTARIO[[#This Row],[CANTIDAD INICIAL]]+INVENTARIO[[#This Row],[ENTRADAS]]-INVENTARIO[[#This Row],[SALIDAS]]+INVENTARIO[[#This Row],[AJUSTES]]</f>
        <v>230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368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>
        <v>0</v>
      </c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1603</v>
      </c>
      <c r="O369" s="42">
        <v>1</v>
      </c>
      <c r="P369" s="44">
        <f>+INVENTARIO[[#This Row],[CANTIDAD INICIAL]]+INVENTARIO[[#This Row],[ENTRADAS]]-INVENTARIO[[#This Row],[SALIDAS]]+INVENTARIO[[#This Row],[AJUSTES]]</f>
        <v>2365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2838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132</v>
      </c>
      <c r="O370" s="42">
        <v>0</v>
      </c>
      <c r="P370" s="44">
        <f>+INVENTARIO[[#This Row],[CANTIDAD INICIAL]]+INVENTARIO[[#This Row],[ENTRADAS]]-INVENTARIO[[#This Row],[SALIDAS]]+INVENTARIO[[#This Row],[AJUSTES]]</f>
        <v>1386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2148.3000000000002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355</v>
      </c>
      <c r="O371" s="42">
        <v>0</v>
      </c>
      <c r="P371" s="44">
        <f>+INVENTARIO[[#This Row],[CANTIDAD INICIAL]]+INVENTARIO[[#This Row],[ENTRADAS]]-INVENTARIO[[#This Row],[SALIDAS]]+INVENTARIO[[#This Row],[AJUSTES]]</f>
        <v>1330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2926.0000000000005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>
        <v>0</v>
      </c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>
        <v>0</v>
      </c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1</v>
      </c>
      <c r="O374" s="42">
        <v>0</v>
      </c>
      <c r="P374" s="44">
        <f>+INVENTARIO[[#This Row],[CANTIDAD INICIAL]]+INVENTARIO[[#This Row],[ENTRADAS]]-INVENTARIO[[#This Row],[SALIDAS]]+INVENTARIO[[#This Row],[AJUSTES]]</f>
        <v>0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1</v>
      </c>
      <c r="O375" s="42">
        <v>0</v>
      </c>
      <c r="P375" s="44">
        <f>+INVENTARIO[[#This Row],[CANTIDAD INICIAL]]+INVENTARIO[[#This Row],[ENTRADAS]]-INVENTARIO[[#This Row],[SALIDAS]]+INVENTARIO[[#This Row],[AJUSTES]]</f>
        <v>0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0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>
        <v>0</v>
      </c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1</v>
      </c>
      <c r="O377" s="42">
        <v>0</v>
      </c>
      <c r="P377" s="44">
        <f>+INVENTARIO[[#This Row],[CANTIDAD INICIAL]]+INVENTARIO[[#This Row],[ENTRADAS]]-INVENTARIO[[#This Row],[SALIDAS]]+INVENTARIO[[#This Row],[AJUSTES]]</f>
        <v>0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30</v>
      </c>
      <c r="O378" s="42">
        <v>0</v>
      </c>
      <c r="P378" s="44">
        <f>+INVENTARIO[[#This Row],[CANTIDAD INICIAL]]+INVENTARIO[[#This Row],[ENTRADAS]]-INVENTARIO[[#This Row],[SALIDAS]]+INVENTARIO[[#This Row],[AJUSTES]]</f>
        <v>0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10</v>
      </c>
      <c r="O379" s="42">
        <v>0</v>
      </c>
      <c r="P379" s="44">
        <f>+INVENTARIO[[#This Row],[CANTIDAD INICIAL]]+INVENTARIO[[#This Row],[ENTRADAS]]-INVENTARIO[[#This Row],[SALIDAS]]+INVENTARIO[[#This Row],[AJUSTES]]</f>
        <v>0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>
        <v>0</v>
      </c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10</v>
      </c>
      <c r="O381" s="42">
        <v>0</v>
      </c>
      <c r="P381" s="44">
        <f>+INVENTARIO[[#This Row],[CANTIDAD INICIAL]]+INVENTARIO[[#This Row],[ENTRADAS]]-INVENTARIO[[#This Row],[SALIDAS]]+INVENTARIO[[#This Row],[AJUSTES]]</f>
        <v>0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0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>
        <v>0</v>
      </c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2</v>
      </c>
      <c r="O383" s="42">
        <v>0</v>
      </c>
      <c r="P383" s="44">
        <f>+INVENTARIO[[#This Row],[CANTIDAD INICIAL]]+INVENTARIO[[#This Row],[ENTRADAS]]-INVENTARIO[[#This Row],[SALIDAS]]+INVENTARIO[[#This Row],[AJUSTES]]</f>
        <v>0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0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11</v>
      </c>
      <c r="O384" s="42">
        <v>0</v>
      </c>
      <c r="P384" s="44">
        <f>+INVENTARIO[[#This Row],[CANTIDAD INICIAL]]+INVENTARIO[[#This Row],[ENTRADAS]]-INVENTARIO[[#This Row],[SALIDAS]]+INVENTARIO[[#This Row],[AJUSTES]]</f>
        <v>189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260.82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>
        <v>0</v>
      </c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7</v>
      </c>
      <c r="O386" s="42">
        <v>0</v>
      </c>
      <c r="P386" s="44">
        <f>+INVENTARIO[[#This Row],[CANTIDAD INICIAL]]+INVENTARIO[[#This Row],[ENTRADAS]]-INVENTARIO[[#This Row],[SALIDAS]]+INVENTARIO[[#This Row],[AJUSTES]]</f>
        <v>193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165.98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45656</v>
      </c>
      <c r="C387" s="38">
        <f>IFERROR(_xlfn.XLOOKUP(INVENTARIO[[#This Row],[CODIGO CONCATENADO]],[1]!Tabla1[[CODIGO CONCATENADO ]],[1]!Tabla1[FECHA],,0,-1),"")</f>
        <v>45656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55</v>
      </c>
      <c r="N387" s="44">
        <f>+SUMIF([1]!REQUISICIONES[CODIGO CONCATENADO],INVENTARIO[[#This Row],[CODIGO CONCATENADO]],[1]!REQUISICIONES[CANTIDAD])</f>
        <v>55</v>
      </c>
      <c r="O387" s="42">
        <v>0</v>
      </c>
      <c r="P387" s="44">
        <f>+INVENTARIO[[#This Row],[CANTIDAD INICIAL]]+INVENTARIO[[#This Row],[ENTRADAS]]-INVENTARIO[[#This Row],[SALIDAS]]+INVENTARIO[[#This Row],[AJUSTES]]</f>
        <v>0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0</v>
      </c>
      <c r="S387" s="45"/>
    </row>
    <row r="388" spans="1:19" x14ac:dyDescent="0.25">
      <c r="A388" s="37" t="str">
        <f>+[1]DATA_PRODUCTO!A388</f>
        <v xml:space="preserve"> INS0001 (FARDOS DE AGUA ALASKA 20/1 )</v>
      </c>
      <c r="B388" s="38">
        <f>IFERROR(_xlfn.XLOOKUP(INVENTARIO[[#This Row],[CODIGO CONCATENADO]],[1]!Tabla1[[CODIGO CONCATENADO ]],[1]!Tabla1[FECHA],,0,-1),"")</f>
        <v>45446</v>
      </c>
      <c r="C388" s="38">
        <f>IFERROR(_xlfn.XLOOKUP(INVENTARIO[[#This Row],[CODIGO CONCATENADO]],[1]!Tabla1[[CODIGO CONCATENADO ]],[1]!Tabla1[FECHA],,0,-1),"")</f>
        <v>45446</v>
      </c>
      <c r="D388" s="39" t="str">
        <f>+[1]!Tabla3[[#This Row],[Secuencia]]</f>
        <v>INS0001</v>
      </c>
      <c r="E388" s="40" t="str">
        <f>+[1]!Tabla3[[#This Row],[Descripcion]]</f>
        <v xml:space="preserve">FARDOS DE AGUA ALASKA 20/1 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13383</v>
      </c>
      <c r="N388" s="44">
        <f>+SUMIF([1]!REQUISICIONES[CODIGO CONCATENADO],INVENTARIO[[#This Row],[CODIGO CONCATENADO]],[1]!REQUISICIONES[CANTIDAD])</f>
        <v>13296</v>
      </c>
      <c r="O388" s="42">
        <v>-87</v>
      </c>
      <c r="P388" s="44">
        <f>+INVENTARIO[[#This Row],[CANTIDAD INICIAL]]+INVENTARIO[[#This Row],[ENTRADAS]]-INVENTARIO[[#This Row],[SALIDAS]]+INVENTARIO[[#This Row],[AJUSTES]]</f>
        <v>0</v>
      </c>
      <c r="Q388" s="42">
        <f>IFERROR(_xlfn.XLOOKUP(INVENTARIO[[#This Row],[CODIGO CONCATENADO]],[1]!Tabla1[[CODIGO CONCATENADO ]],[1]!Tabla1[COSTO],,0,-1),"")</f>
        <v>120</v>
      </c>
      <c r="R388" s="42">
        <f>+IFERROR(INVENTARIO[[#This Row],[STOCK (BALANCE)]]*INVENTARIO[[#This Row],[COSTO UNITARIO]],"")</f>
        <v>0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45968</v>
      </c>
      <c r="C389" s="38">
        <f>IFERROR(_xlfn.XLOOKUP(INVENTARIO[[#This Row],[CODIGO CONCATENADO]],[1]!Tabla1[[CODIGO CONCATENADO ]],[1]!Tabla1[FECHA],,0,-1),"")</f>
        <v>45968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1076</v>
      </c>
      <c r="N389" s="44">
        <f>+SUMIF([1]!REQUISICIONES[CODIGO CONCATENADO],INVENTARIO[[#This Row],[CODIGO CONCATENADO]],[1]!REQUISICIONES[CANTIDAD])</f>
        <v>959</v>
      </c>
      <c r="O389" s="42">
        <v>-14</v>
      </c>
      <c r="P389" s="44">
        <f>+INVENTARIO[[#This Row],[CANTIDAD INICIAL]]+INVENTARIO[[#This Row],[ENTRADAS]]-INVENTARIO[[#This Row],[SALIDAS]]+INVENTARIO[[#This Row],[AJUSTES]]</f>
        <v>103</v>
      </c>
      <c r="Q389" s="42">
        <f>IFERROR(_xlfn.XLOOKUP(INVENTARIO[[#This Row],[CODIGO CONCATENADO]],[1]!Tabla1[[CODIGO CONCATENADO ]],[1]!Tabla1[COSTO],,0,-1),"")</f>
        <v>145</v>
      </c>
      <c r="R389" s="42">
        <f>+IFERROR(INVENTARIO[[#This Row],[STOCK (BALANCE)]]*INVENTARIO[[#This Row],[COSTO UNITARIO]],"")</f>
        <v>14935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45968</v>
      </c>
      <c r="C390" s="38">
        <f>IFERROR(_xlfn.XLOOKUP(INVENTARIO[[#This Row],[CODIGO CONCATENADO]],[1]!Tabla1[[CODIGO CONCATENADO ]],[1]!Tabla1[FECHA],,0,-1),"")</f>
        <v>45968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1386</v>
      </c>
      <c r="N390" s="44">
        <f>+SUMIF([1]!REQUISICIONES[CODIGO CONCATENADO],INVENTARIO[[#This Row],[CODIGO CONCATENADO]],[1]!REQUISICIONES[CANTIDAD])</f>
        <v>1192</v>
      </c>
      <c r="O390" s="42">
        <v>24</v>
      </c>
      <c r="P390" s="44">
        <f>+INVENTARIO[[#This Row],[CANTIDAD INICIAL]]+INVENTARIO[[#This Row],[ENTRADAS]]-INVENTARIO[[#This Row],[SALIDAS]]+INVENTARIO[[#This Row],[AJUSTES]]</f>
        <v>218</v>
      </c>
      <c r="Q390" s="42">
        <f>IFERROR(_xlfn.XLOOKUP(INVENTARIO[[#This Row],[CODIGO CONCATENADO]],[1]!Tabla1[[CODIGO CONCATENADO ]],[1]!Tabla1[COSTO],,0,-1),"")</f>
        <v>135</v>
      </c>
      <c r="R390" s="42">
        <f>+IFERROR(INVENTARIO[[#This Row],[STOCK (BALANCE)]]*INVENTARIO[[#This Row],[COSTO UNITARIO]],"")</f>
        <v>29430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>
        <v>0</v>
      </c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20</v>
      </c>
      <c r="O392" s="42">
        <v>0</v>
      </c>
      <c r="P392" s="44">
        <f>+INVENTARIO[[#This Row],[CANTIDAD INICIAL]]+INVENTARIO[[#This Row],[ENTRADAS]]-INVENTARIO[[#This Row],[SALIDAS]]+INVENTARIO[[#This Row],[AJUSTES]]</f>
        <v>0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46013</v>
      </c>
      <c r="C393" s="38">
        <f>IFERROR(_xlfn.XLOOKUP(INVENTARIO[[#This Row],[CODIGO CONCATENADO]],[1]!Tabla1[[CODIGO CONCATENADO ]],[1]!Tabla1[FECHA],,0,-1),"")</f>
        <v>46013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114</v>
      </c>
      <c r="N393" s="44">
        <f>+SUMIF([1]!REQUISICIONES[CODIGO CONCATENADO],INVENTARIO[[#This Row],[CODIGO CONCATENADO]],[1]!REQUISICIONES[CANTIDAD])</f>
        <v>74</v>
      </c>
      <c r="O393" s="42">
        <v>0</v>
      </c>
      <c r="P393" s="44">
        <f>+INVENTARIO[[#This Row],[CANTIDAD INICIAL]]+INVENTARIO[[#This Row],[ENTRADAS]]-INVENTARIO[[#This Row],[SALIDAS]]+INVENTARIO[[#This Row],[AJUSTES]]</f>
        <v>40</v>
      </c>
      <c r="Q393" s="42">
        <f>IFERROR(_xlfn.XLOOKUP(INVENTARIO[[#This Row],[CODIGO CONCATENADO]],[1]!Tabla1[[CODIGO CONCATENADO ]],[1]!Tabla1[COSTO],,0,-1),"")</f>
        <v>740</v>
      </c>
      <c r="R393" s="42">
        <f>+IFERROR(INVENTARIO[[#This Row],[STOCK (BALANCE)]]*INVENTARIO[[#This Row],[COSTO UNITARIO]],"")</f>
        <v>29600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>
        <v>0</v>
      </c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63</v>
      </c>
      <c r="O395" s="42">
        <v>0</v>
      </c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>
        <v>0</v>
      </c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46013</v>
      </c>
      <c r="C397" s="38">
        <f>IFERROR(_xlfn.XLOOKUP(INVENTARIO[[#This Row],[CODIGO CONCATENADO]],[1]!Tabla1[[CODIGO CONCATENADO ]],[1]!Tabla1[FECHA],,0,-1),"")</f>
        <v>46013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526</v>
      </c>
      <c r="N397" s="44">
        <f>+SUMIF([1]!REQUISICIONES[CODIGO CONCATENADO],INVENTARIO[[#This Row],[CODIGO CONCATENADO]],[1]!REQUISICIONES[CANTIDAD])</f>
        <v>445</v>
      </c>
      <c r="O397" s="42">
        <v>-4</v>
      </c>
      <c r="P397" s="44">
        <f>+INVENTARIO[[#This Row],[CANTIDAD INICIAL]]+INVENTARIO[[#This Row],[ENTRADAS]]-INVENTARIO[[#This Row],[SALIDAS]]+INVENTARIO[[#This Row],[AJUSTES]]</f>
        <v>77</v>
      </c>
      <c r="Q397" s="42">
        <f>IFERROR(_xlfn.XLOOKUP(INVENTARIO[[#This Row],[CODIGO CONCATENADO]],[1]!Tabla1[[CODIGO CONCATENADO ]],[1]!Tabla1[COSTO],,0,-1),"")</f>
        <v>326.39999999999998</v>
      </c>
      <c r="R397" s="42">
        <f>+IFERROR(INVENTARIO[[#This Row],[STOCK (BALANCE)]]*INVENTARIO[[#This Row],[COSTO UNITARIO]],"")</f>
        <v>25132.799999999999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45826</v>
      </c>
      <c r="C398" s="38">
        <f>IFERROR(_xlfn.XLOOKUP(INVENTARIO[[#This Row],[CODIGO CONCATENADO]],[1]!Tabla1[[CODIGO CONCATENADO ]],[1]!Tabla1[FECHA],,0,-1),"")</f>
        <v>45826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601</v>
      </c>
      <c r="N398" s="44">
        <f>+SUMIF([1]!REQUISICIONES[CODIGO CONCATENADO],INVENTARIO[[#This Row],[CODIGO CONCATENADO]],[1]!REQUISICIONES[CANTIDAD])</f>
        <v>601</v>
      </c>
      <c r="O398" s="42">
        <v>0</v>
      </c>
      <c r="P398" s="44">
        <f>+INVENTARIO[[#This Row],[CANTIDAD INICIAL]]+INVENTARIO[[#This Row],[ENTRADAS]]-INVENTARIO[[#This Row],[SALIDAS]]+INVENTARIO[[#This Row],[AJUSTES]]</f>
        <v>0</v>
      </c>
      <c r="Q398" s="42">
        <f>IFERROR(_xlfn.XLOOKUP(INVENTARIO[[#This Row],[CODIGO CONCATENADO]],[1]!Tabla1[[CODIGO CONCATENADO ]],[1]!Tabla1[COSTO],,0,-1),"")</f>
        <v>13.38</v>
      </c>
      <c r="R398" s="42">
        <f>+IFERROR(INVENTARIO[[#This Row],[STOCK (BALANCE)]]*INVENTARIO[[#This Row],[COSTO UNITARIO]],"")</f>
        <v>0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45826</v>
      </c>
      <c r="C399" s="38">
        <f>IFERROR(_xlfn.XLOOKUP(INVENTARIO[[#This Row],[CODIGO CONCATENADO]],[1]!Tabla1[[CODIGO CONCATENADO ]],[1]!Tabla1[FECHA],,0,-1),"")</f>
        <v>45826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514</v>
      </c>
      <c r="N399" s="44">
        <f>+SUMIF([1]!REQUISICIONES[CODIGO CONCATENADO],INVENTARIO[[#This Row],[CODIGO CONCATENADO]],[1]!REQUISICIONES[CANTIDAD])</f>
        <v>515</v>
      </c>
      <c r="O399" s="42">
        <v>1</v>
      </c>
      <c r="P399" s="44">
        <f>+INVENTARIO[[#This Row],[CANTIDAD INICIAL]]+INVENTARIO[[#This Row],[ENTRADAS]]-INVENTARIO[[#This Row],[SALIDAS]]+INVENTARIO[[#This Row],[AJUSTES]]</f>
        <v>0</v>
      </c>
      <c r="Q399" s="42">
        <f>IFERROR(_xlfn.XLOOKUP(INVENTARIO[[#This Row],[CODIGO CONCATENADO]],[1]!Tabla1[[CODIGO CONCATENADO ]],[1]!Tabla1[COSTO],,0,-1),"")</f>
        <v>13.38</v>
      </c>
      <c r="R399" s="42">
        <f>+IFERROR(INVENTARIO[[#This Row],[STOCK (BALANCE)]]*INVENTARIO[[#This Row],[COSTO UNITARIO]],"")</f>
        <v>0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45826</v>
      </c>
      <c r="C400" s="38">
        <f>IFERROR(_xlfn.XLOOKUP(INVENTARIO[[#This Row],[CODIGO CONCATENADO]],[1]!Tabla1[[CODIGO CONCATENADO ]],[1]!Tabla1[FECHA],,0,-1),"")</f>
        <v>45826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450</v>
      </c>
      <c r="N400" s="44">
        <f>+SUMIF([1]!REQUISICIONES[CODIGO CONCATENADO],INVENTARIO[[#This Row],[CODIGO CONCATENADO]],[1]!REQUISICIONES[CANTIDAD])</f>
        <v>446</v>
      </c>
      <c r="O400" s="42">
        <v>-4</v>
      </c>
      <c r="P400" s="44">
        <f>+INVENTARIO[[#This Row],[CANTIDAD INICIAL]]+INVENTARIO[[#This Row],[ENTRADAS]]-INVENTARIO[[#This Row],[SALIDAS]]+INVENTARIO[[#This Row],[AJUSTES]]</f>
        <v>0</v>
      </c>
      <c r="Q400" s="42">
        <f>IFERROR(_xlfn.XLOOKUP(INVENTARIO[[#This Row],[CODIGO CONCATENADO]],[1]!Tabla1[[CODIGO CONCATENADO ]],[1]!Tabla1[COSTO],,0,-1),"")</f>
        <v>41.15</v>
      </c>
      <c r="R400" s="42">
        <f>+IFERROR(INVENTARIO[[#This Row],[STOCK (BALANCE)]]*INVENTARIO[[#This Row],[COSTO UNITARIO]],"")</f>
        <v>0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45826</v>
      </c>
      <c r="C401" s="38">
        <f>IFERROR(_xlfn.XLOOKUP(INVENTARIO[[#This Row],[CODIGO CONCATENADO]],[1]!Tabla1[[CODIGO CONCATENADO ]],[1]!Tabla1[FECHA],,0,-1),"")</f>
        <v>45826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555</v>
      </c>
      <c r="N401" s="44">
        <f>+SUMIF([1]!REQUISICIONES[CODIGO CONCATENADO],INVENTARIO[[#This Row],[CODIGO CONCATENADO]],[1]!REQUISICIONES[CANTIDAD])</f>
        <v>556</v>
      </c>
      <c r="O401" s="42">
        <v>1</v>
      </c>
      <c r="P401" s="44">
        <f>+INVENTARIO[[#This Row],[CANTIDAD INICIAL]]+INVENTARIO[[#This Row],[ENTRADAS]]-INVENTARIO[[#This Row],[SALIDAS]]+INVENTARIO[[#This Row],[AJUSTES]]</f>
        <v>0</v>
      </c>
      <c r="Q401" s="42">
        <f>IFERROR(_xlfn.XLOOKUP(INVENTARIO[[#This Row],[CODIGO CONCATENADO]],[1]!Tabla1[[CODIGO CONCATENADO ]],[1]!Tabla1[COSTO],,0,-1),"")</f>
        <v>50.75</v>
      </c>
      <c r="R401" s="42">
        <f>+IFERROR(INVENTARIO[[#This Row],[STOCK (BALANCE)]]*INVENTARIO[[#This Row],[COSTO UNITARIO]],"")</f>
        <v>0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44923</v>
      </c>
      <c r="C402" s="38">
        <f>IFERROR(_xlfn.XLOOKUP(INVENTARIO[[#This Row],[CODIGO CONCATENADO]],[1]!Tabla1[[CODIGO CONCATENADO ]],[1]!Tabla1[FECHA],,0,-1),"")</f>
        <v>44923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10</v>
      </c>
      <c r="N402" s="44">
        <f>+SUMIF([1]!REQUISICIONES[CODIGO CONCATENADO],INVENTARIO[[#This Row],[CODIGO CONCATENADO]],[1]!REQUISICIONES[CANTIDAD])</f>
        <v>10</v>
      </c>
      <c r="O402" s="42">
        <v>0</v>
      </c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432.2</v>
      </c>
      <c r="R402" s="42">
        <f>+IFERROR(INVENTARIO[[#This Row],[STOCK (BALANCE)]]*INVENTARIO[[#This Row],[COSTO UNITARIO]],"")</f>
        <v>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>
        <v>-4</v>
      </c>
      <c r="P403" s="44">
        <f>+INVENTARIO[[#This Row],[CANTIDAD INICIAL]]+INVENTARIO[[#This Row],[ENTRADAS]]-INVENTARIO[[#This Row],[SALIDAS]]+INVENTARIO[[#This Row],[AJUSTES]]</f>
        <v>0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0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45819</v>
      </c>
      <c r="C404" s="38">
        <f>IFERROR(_xlfn.XLOOKUP(INVENTARIO[[#This Row],[CODIGO CONCATENADO]],[1]!Tabla1[[CODIGO CONCATENADO ]],[1]!Tabla1[FECHA],,0,-1),"")</f>
        <v>45819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862</v>
      </c>
      <c r="N404" s="44">
        <f>+SUMIF([1]!REQUISICIONES[CODIGO CONCATENADO],INVENTARIO[[#This Row],[CODIGO CONCATENADO]],[1]!REQUISICIONES[CANTIDAD])</f>
        <v>731</v>
      </c>
      <c r="O404" s="42">
        <v>2</v>
      </c>
      <c r="P404" s="44">
        <f>+INVENTARIO[[#This Row],[CANTIDAD INICIAL]]+INVENTARIO[[#This Row],[ENTRADAS]]-INVENTARIO[[#This Row],[SALIDAS]]+INVENTARIO[[#This Row],[AJUSTES]]</f>
        <v>133</v>
      </c>
      <c r="Q404" s="42">
        <f>IFERROR(_xlfn.XLOOKUP(INVENTARIO[[#This Row],[CODIGO CONCATENADO]],[1]!Tabla1[[CODIGO CONCATENADO ]],[1]!Tabla1[COSTO],,0,-1),"")</f>
        <v>88.9</v>
      </c>
      <c r="R404" s="42">
        <f>+IFERROR(INVENTARIO[[#This Row],[STOCK (BALANCE)]]*INVENTARIO[[#This Row],[COSTO UNITARIO]],"")</f>
        <v>11823.7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>
        <v>0</v>
      </c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45532</v>
      </c>
      <c r="C406" s="38">
        <f>IFERROR(_xlfn.XLOOKUP(INVENTARIO[[#This Row],[CODIGO CONCATENADO]],[1]!Tabla1[[CODIGO CONCATENADO ]],[1]!Tabla1[FECHA],,0,-1),"")</f>
        <v>45532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440</v>
      </c>
      <c r="N406" s="44">
        <f>+SUMIF([1]!REQUISICIONES[CODIGO CONCATENADO],INVENTARIO[[#This Row],[CODIGO CONCATENADO]],[1]!REQUISICIONES[CANTIDAD])</f>
        <v>436</v>
      </c>
      <c r="O406" s="42">
        <v>-4</v>
      </c>
      <c r="P406" s="44">
        <f>+INVENTARIO[[#This Row],[CANTIDAD INICIAL]]+INVENTARIO[[#This Row],[ENTRADAS]]-INVENTARIO[[#This Row],[SALIDAS]]+INVENTARIO[[#This Row],[AJUSTES]]</f>
        <v>0</v>
      </c>
      <c r="Q406" s="42">
        <f>IFERROR(_xlfn.XLOOKUP(INVENTARIO[[#This Row],[CODIGO CONCATENADO]],[1]!Tabla1[[CODIGO CONCATENADO ]],[1]!Tabla1[COSTO],,0,-1),"")</f>
        <v>120</v>
      </c>
      <c r="R406" s="42">
        <f>+IFERROR(INVENTARIO[[#This Row],[STOCK (BALANCE)]]*INVENTARIO[[#This Row],[COSTO UNITARIO]],"")</f>
        <v>0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45968</v>
      </c>
      <c r="C407" s="38">
        <f>IFERROR(_xlfn.XLOOKUP(INVENTARIO[[#This Row],[CODIGO CONCATENADO]],[1]!Tabla1[[CODIGO CONCATENADO ]],[1]!Tabla1[FECHA],,0,-1),"")</f>
        <v>45968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266</v>
      </c>
      <c r="N407" s="44">
        <f>+SUMIF([1]!REQUISICIONES[CODIGO CONCATENADO],INVENTARIO[[#This Row],[CODIGO CONCATENADO]],[1]!REQUISICIONES[CANTIDAD])</f>
        <v>116</v>
      </c>
      <c r="O407" s="42">
        <v>0</v>
      </c>
      <c r="P407" s="44">
        <f>+INVENTARIO[[#This Row],[CANTIDAD INICIAL]]+INVENTARIO[[#This Row],[ENTRADAS]]-INVENTARIO[[#This Row],[SALIDAS]]+INVENTARIO[[#This Row],[AJUSTES]]</f>
        <v>150</v>
      </c>
      <c r="Q407" s="42">
        <f>IFERROR(_xlfn.XLOOKUP(INVENTARIO[[#This Row],[CODIGO CONCATENADO]],[1]!Tabla1[[CODIGO CONCATENADO ]],[1]!Tabla1[COSTO],,0,-1),"")</f>
        <v>550</v>
      </c>
      <c r="R407" s="42">
        <f>+IFERROR(INVENTARIO[[#This Row],[STOCK (BALANCE)]]*INVENTARIO[[#This Row],[COSTO UNITARIO]],"")</f>
        <v>82500</v>
      </c>
      <c r="S407" s="45"/>
    </row>
    <row r="408" spans="1:19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>
        <v>0</v>
      </c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No.10 50/1)</v>
      </c>
      <c r="B409" s="38">
        <f>IFERROR(_xlfn.XLOOKUP(INVENTARIO[[#This Row],[CODIGO CONCATENADO]],[1]!Tabla1[[CODIGO CONCATENADO ]],[1]!Tabla1[FECHA],,0,-1),"")</f>
        <v>45544</v>
      </c>
      <c r="C409" s="38">
        <f>IFERROR(_xlfn.XLOOKUP(INVENTARIO[[#This Row],[CODIGO CONCATENADO]],[1]!Tabla1[[CODIGO CONCATENADO ]],[1]!Tabla1[FECHA],,0,-1),"")</f>
        <v>45544</v>
      </c>
      <c r="D409" s="39" t="str">
        <f>+[1]!Tabla3[[#This Row],[Secuencia]]</f>
        <v>INS0022</v>
      </c>
      <c r="E409" s="40" t="str">
        <f>+[1]!Tabla3[[#This Row],[Descripcion]]</f>
        <v>VASO PLASTICO PAQUETE No.10 50/1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11541</v>
      </c>
      <c r="N409" s="44">
        <f>+SUMIF([1]!REQUISICIONES[CODIGO CONCATENADO],INVENTARIO[[#This Row],[CODIGO CONCATENADO]],[1]!REQUISICIONES[CANTIDAD])</f>
        <v>11207</v>
      </c>
      <c r="O409" s="42">
        <v>-15</v>
      </c>
      <c r="P409" s="44">
        <f>+INVENTARIO[[#This Row],[CANTIDAD INICIAL]]+INVENTARIO[[#This Row],[ENTRADAS]]-INVENTARIO[[#This Row],[SALIDAS]]+INVENTARIO[[#This Row],[AJUSTES]]</f>
        <v>319</v>
      </c>
      <c r="Q409" s="42">
        <f>IFERROR(_xlfn.XLOOKUP(INVENTARIO[[#This Row],[CODIGO CONCATENADO]],[1]!Tabla1[[CODIGO CONCATENADO ]],[1]!Tabla1[COSTO],,0,-1),"")</f>
        <v>62.64</v>
      </c>
      <c r="R409" s="42">
        <f>+IFERROR(INVENTARIO[[#This Row],[STOCK (BALANCE)]]*INVENTARIO[[#This Row],[COSTO UNITARIO]],"")</f>
        <v>19982.16</v>
      </c>
      <c r="S409" s="45"/>
    </row>
    <row r="410" spans="1:19" x14ac:dyDescent="0.25">
      <c r="A410" s="37" t="str">
        <f>+[1]DATA_PRODUCTO!A410</f>
        <v xml:space="preserve"> INS0023 (VASOS DESECHABLE DE CAFÉ MOLDY  No. 2  20/1)</v>
      </c>
      <c r="B410" s="38">
        <f>IFERROR(_xlfn.XLOOKUP(INVENTARIO[[#This Row],[CODIGO CONCATENADO]],[1]!Tabla1[[CODIGO CONCATENADO ]],[1]!Tabla1[FECHA],,0,-1),"")</f>
        <v>45624</v>
      </c>
      <c r="C410" s="38">
        <f>IFERROR(_xlfn.XLOOKUP(INVENTARIO[[#This Row],[CODIGO CONCATENADO]],[1]!Tabla1[[CODIGO CONCATENADO ]],[1]!Tabla1[FECHA],,0,-1),"")</f>
        <v>45624</v>
      </c>
      <c r="D410" s="39" t="str">
        <f>+[1]!Tabla3[[#This Row],[Secuencia]]</f>
        <v>INS0023</v>
      </c>
      <c r="E410" s="40" t="str">
        <f>+[1]!Tabla3[[#This Row],[Descripcion]]</f>
        <v>VASOS DESECHABLE DE CAFÉ MOLDY  No.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4890</v>
      </c>
      <c r="N410" s="44">
        <f>+SUMIF([1]!REQUISICIONES[CODIGO CONCATENADO],INVENTARIO[[#This Row],[CODIGO CONCATENADO]],[1]!REQUISICIONES[CANTIDAD])</f>
        <v>4442</v>
      </c>
      <c r="O410" s="42">
        <v>6</v>
      </c>
      <c r="P410" s="44">
        <f>+INVENTARIO[[#This Row],[CANTIDAD INICIAL]]+INVENTARIO[[#This Row],[ENTRADAS]]-INVENTARIO[[#This Row],[SALIDAS]]+INVENTARIO[[#This Row],[AJUSTES]]</f>
        <v>454</v>
      </c>
      <c r="Q410" s="42">
        <f>IFERROR(_xlfn.XLOOKUP(INVENTARIO[[#This Row],[CODIGO CONCATENADO]],[1]!Tabla1[[CODIGO CONCATENADO ]],[1]!Tabla1[COSTO],,0,-1),"")</f>
        <v>164</v>
      </c>
      <c r="R410" s="42">
        <f>+IFERROR(INVENTARIO[[#This Row],[STOCK (BALANCE)]]*INVENTARIO[[#This Row],[COSTO UNITARIO]],"")</f>
        <v>74456</v>
      </c>
      <c r="S410" s="45"/>
    </row>
    <row r="411" spans="1:19" ht="30" x14ac:dyDescent="0.25">
      <c r="A411" s="37" t="str">
        <f>+[1]DATA_PRODUCTO!A411</f>
        <v xml:space="preserve"> INS0024 (VASOS DESECHABLE DE CAFE No. 4 BIODEGRADABLE  (CARTON) 50/1)</v>
      </c>
      <c r="B411" s="38">
        <f>IFERROR(_xlfn.XLOOKUP(INVENTARIO[[#This Row],[CODIGO CONCATENADO]],[1]!Tabla1[[CODIGO CONCATENADO ]],[1]!Tabla1[FECHA],,0,-1),"")</f>
        <v>46013</v>
      </c>
      <c r="C411" s="38">
        <f>IFERROR(_xlfn.XLOOKUP(INVENTARIO[[#This Row],[CODIGO CONCATENADO]],[1]!Tabla1[[CODIGO CONCATENADO ]],[1]!Tabla1[FECHA],,0,-1),"")</f>
        <v>46013</v>
      </c>
      <c r="D411" s="39" t="str">
        <f>+[1]!Tabla3[[#This Row],[Secuencia]]</f>
        <v>INS0024</v>
      </c>
      <c r="E411" s="40" t="str">
        <f>+[1]!Tabla3[[#This Row],[Descripcion]]</f>
        <v>VASOS DESECHABLE DE CAFE No. 4 BIODEGRADABLE  (CARTON) 50/1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1212</v>
      </c>
      <c r="N411" s="44">
        <f>+SUMIF([1]!REQUISICIONES[CODIGO CONCATENADO],INVENTARIO[[#This Row],[CODIGO CONCATENADO]],[1]!REQUISICIONES[CANTIDAD])</f>
        <v>279</v>
      </c>
      <c r="O411" s="42">
        <v>8</v>
      </c>
      <c r="P411" s="44">
        <f>+INVENTARIO[[#This Row],[CANTIDAD INICIAL]]+INVENTARIO[[#This Row],[ENTRADAS]]-INVENTARIO[[#This Row],[SALIDAS]]+INVENTARIO[[#This Row],[AJUSTES]]</f>
        <v>941</v>
      </c>
      <c r="Q411" s="42">
        <f>IFERROR(_xlfn.XLOOKUP(INVENTARIO[[#This Row],[CODIGO CONCATENADO]],[1]!Tabla1[[CODIGO CONCATENADO ]],[1]!Tabla1[COSTO],,0,-1),"")</f>
        <v>38.130000000000003</v>
      </c>
      <c r="R411" s="42">
        <f>+IFERROR(INVENTARIO[[#This Row],[STOCK (BALANCE)]]*INVENTARIO[[#This Row],[COSTO UNITARIO]],"")</f>
        <v>35880.33</v>
      </c>
      <c r="S411" s="45"/>
    </row>
    <row r="412" spans="1:19" ht="30" x14ac:dyDescent="0.25">
      <c r="A412" s="37" t="str">
        <f>+[1]DATA_PRODUCTO!A412</f>
        <v xml:space="preserve"> INS0025 (VASOS DESECHABLE DE CAFE No. 2 BIODEGRADABLE  (CARTON) 50/1 )</v>
      </c>
      <c r="B412" s="38">
        <f>IFERROR(_xlfn.XLOOKUP(INVENTARIO[[#This Row],[CODIGO CONCATENADO]],[1]!Tabla1[[CODIGO CONCATENADO ]],[1]!Tabla1[FECHA],,0,-1),"")</f>
        <v>46013</v>
      </c>
      <c r="C412" s="38">
        <f>IFERROR(_xlfn.XLOOKUP(INVENTARIO[[#This Row],[CODIGO CONCATENADO]],[1]!Tabla1[[CODIGO CONCATENADO ]],[1]!Tabla1[FECHA],,0,-1),"")</f>
        <v>46013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No.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126</v>
      </c>
      <c r="N412" s="44">
        <f>+SUMIF([1]!REQUISICIONES[CODIGO CONCATENADO],INVENTARIO[[#This Row],[CODIGO CONCATENADO]],[1]!REQUISICIONES[CANTIDAD])</f>
        <v>36</v>
      </c>
      <c r="O412" s="42">
        <v>-10</v>
      </c>
      <c r="P412" s="44">
        <f>+INVENTARIO[[#This Row],[CANTIDAD INICIAL]]+INVENTARIO[[#This Row],[ENTRADAS]]-INVENTARIO[[#This Row],[SALIDAS]]+INVENTARIO[[#This Row],[AJUSTES]]</f>
        <v>80</v>
      </c>
      <c r="Q412" s="42">
        <f>IFERROR(_xlfn.XLOOKUP(INVENTARIO[[#This Row],[CODIGO CONCATENADO]],[1]!Tabla1[[CODIGO CONCATENADO ]],[1]!Tabla1[COSTO],,0,-1),"")</f>
        <v>65</v>
      </c>
      <c r="R412" s="42">
        <f>+IFERROR(INVENTARIO[[#This Row],[STOCK (BALANCE)]]*INVENTARIO[[#This Row],[COSTO UNITARIO]],"")</f>
        <v>5200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>
        <v>0</v>
      </c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>
        <v>0</v>
      </c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45566</v>
      </c>
      <c r="C415" s="38">
        <f>IFERROR(_xlfn.XLOOKUP(INVENTARIO[[#This Row],[CODIGO CONCATENADO]],[1]!Tabla1[[CODIGO CONCATENADO ]],[1]!Tabla1[FECHA],,0,-1),"")</f>
        <v>45566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14200</v>
      </c>
      <c r="N415" s="44">
        <f>+SUMIF([1]!REQUISICIONES[CODIGO CONCATENADO],INVENTARIO[[#This Row],[CODIGO CONCATENADO]],[1]!REQUISICIONES[CANTIDAD])</f>
        <v>14222</v>
      </c>
      <c r="O415" s="42">
        <v>22</v>
      </c>
      <c r="P415" s="44">
        <f>+INVENTARIO[[#This Row],[CANTIDAD INICIAL]]+INVENTARIO[[#This Row],[ENTRADAS]]-INVENTARIO[[#This Row],[SALIDAS]]+INVENTARIO[[#This Row],[AJUSTES]]</f>
        <v>0</v>
      </c>
      <c r="Q415" s="42">
        <f>IFERROR(_xlfn.XLOOKUP(INVENTARIO[[#This Row],[CODIGO CONCATENADO]],[1]!Tabla1[[CODIGO CONCATENADO ]],[1]!Tabla1[COSTO],,0,-1),"")</f>
        <v>235.53</v>
      </c>
      <c r="R415" s="42">
        <f>+IFERROR(INVENTARIO[[#This Row],[STOCK (BALANCE)]]*INVENTARIO[[#This Row],[COSTO UNITARIO]],"")</f>
        <v>0</v>
      </c>
      <c r="S415" s="45"/>
    </row>
    <row r="416" spans="1:19" x14ac:dyDescent="0.25">
      <c r="A416" s="37" t="str">
        <f>+[1]DATA_PRODUCTO!A416</f>
        <v xml:space="preserve"> INS0058 (AZUCAR DOSIS UNICA (MONODOSIS)  500/1)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DOSIS UNICA (MONODOSIS)  500/1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20</v>
      </c>
      <c r="O416" s="42">
        <v>0</v>
      </c>
      <c r="P416" s="44">
        <f>+INVENTARIO[[#This Row],[CANTIDAD INICIAL]]+INVENTARIO[[#This Row],[ENTRADAS]]-INVENTARIO[[#This Row],[SALIDAS]]+INVENTARIO[[#This Row],[AJUSTES]]</f>
        <v>0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37</v>
      </c>
      <c r="O417" s="42">
        <v>-3</v>
      </c>
      <c r="P417" s="44">
        <f>+INVENTARIO[[#This Row],[CANTIDAD INICIAL]]+INVENTARIO[[#This Row],[ENTRADAS]]-INVENTARIO[[#This Row],[SALIDAS]]+INVENTARIO[[#This Row],[AJUSTES]]</f>
        <v>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0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>
        <v>0</v>
      </c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2</v>
      </c>
      <c r="O419" s="42">
        <v>1</v>
      </c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>
        <v>0</v>
      </c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>
        <v>0</v>
      </c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>
        <v>0</v>
      </c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2</v>
      </c>
      <c r="O423" s="42">
        <v>0</v>
      </c>
      <c r="P423" s="44">
        <f>+INVENTARIO[[#This Row],[CANTIDAD INICIAL]]+INVENTARIO[[#This Row],[ENTRADAS]]-INVENTARIO[[#This Row],[SALIDAS]]+INVENTARIO[[#This Row],[AJUSTES]]</f>
        <v>0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0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>
        <v>-1</v>
      </c>
      <c r="P424" s="44">
        <f>+INVENTARIO[[#This Row],[CANTIDAD INICIAL]]+INVENTARIO[[#This Row],[ENTRADAS]]-INVENTARIO[[#This Row],[SALIDAS]]+INVENTARIO[[#This Row],[AJUSTES]]</f>
        <v>1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894.07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1</v>
      </c>
      <c r="O425" s="42">
        <v>0</v>
      </c>
      <c r="P425" s="44">
        <f>+INVENTARIO[[#This Row],[CANTIDAD INICIAL]]+INVENTARIO[[#This Row],[ENTRADAS]]-INVENTARIO[[#This Row],[SALIDAS]]+INVENTARIO[[#This Row],[AJUSTES]]</f>
        <v>0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0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>
        <v>0</v>
      </c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9</v>
      </c>
      <c r="O427" s="42">
        <v>0</v>
      </c>
      <c r="P427" s="44">
        <f>+INVENTARIO[[#This Row],[CANTIDAD INICIAL]]+INVENTARIO[[#This Row],[ENTRADAS]]-INVENTARIO[[#This Row],[SALIDAS]]+INVENTARIO[[#This Row],[AJUSTES]]</f>
        <v>0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>
        <v>0</v>
      </c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>
        <v>0</v>
      </c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>
        <v>0</v>
      </c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>
        <v>0</v>
      </c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>
        <v>0</v>
      </c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>
        <v>0</v>
      </c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>
        <v>0</v>
      </c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177</v>
      </c>
      <c r="O435" s="42">
        <v>0</v>
      </c>
      <c r="P435" s="44">
        <f>+INVENTARIO[[#This Row],[CANTIDAD INICIAL]]+INVENTARIO[[#This Row],[ENTRADAS]]-INVENTARIO[[#This Row],[SALIDAS]]+INVENTARIO[[#This Row],[AJUSTES]]</f>
        <v>0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>
        <v>0</v>
      </c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5</v>
      </c>
      <c r="O437" s="42">
        <v>0</v>
      </c>
      <c r="P437" s="44">
        <f>+INVENTARIO[[#This Row],[CANTIDAD INICIAL]]+INVENTARIO[[#This Row],[ENTRADAS]]-INVENTARIO[[#This Row],[SALIDAS]]+INVENTARIO[[#This Row],[AJUSTES]]</f>
        <v>0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149</v>
      </c>
      <c r="O438" s="42">
        <v>0</v>
      </c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>
        <v>0</v>
      </c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>
        <v>0</v>
      </c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>
        <v>0</v>
      </c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>
        <v>0</v>
      </c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45959</v>
      </c>
      <c r="C443" s="38">
        <f>IFERROR(_xlfn.XLOOKUP(INVENTARIO[[#This Row],[CODIGO CONCATENADO]],[1]!Tabla1[[CODIGO CONCATENADO ]],[1]!Tabla1[FECHA],,0,-1),"")</f>
        <v>45959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500</v>
      </c>
      <c r="N443" s="44">
        <f>+SUMIF([1]!REQUISICIONES[CODIGO CONCATENADO],INVENTARIO[[#This Row],[CODIGO CONCATENADO]],[1]!REQUISICIONES[CANTIDAD])</f>
        <v>250</v>
      </c>
      <c r="O443" s="42">
        <v>0</v>
      </c>
      <c r="P443" s="44">
        <f>+INVENTARIO[[#This Row],[CANTIDAD INICIAL]]+INVENTARIO[[#This Row],[ENTRADAS]]-INVENTARIO[[#This Row],[SALIDAS]]+INVENTARIO[[#This Row],[AJUSTES]]</f>
        <v>250</v>
      </c>
      <c r="Q443" s="42">
        <f>IFERROR(_xlfn.XLOOKUP(INVENTARIO[[#This Row],[CODIGO CONCATENADO]],[1]!Tabla1[[CODIGO CONCATENADO ]],[1]!Tabla1[COSTO],,0,-1),"")</f>
        <v>468.64</v>
      </c>
      <c r="R443" s="42">
        <f>+IFERROR(INVENTARIO[[#This Row],[STOCK (BALANCE)]]*INVENTARIO[[#This Row],[COSTO UNITARIO]],"")</f>
        <v>117160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26</v>
      </c>
      <c r="O444" s="42">
        <v>-1</v>
      </c>
      <c r="P444" s="44">
        <f>+INVENTARIO[[#This Row],[CANTIDAD INICIAL]]+INVENTARIO[[#This Row],[ENTRADAS]]-INVENTARIO[[#This Row],[SALIDAS]]+INVENTARIO[[#This Row],[AJUSTES]]</f>
        <v>0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>
        <v>0</v>
      </c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>
        <v>0</v>
      </c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>
        <v>0</v>
      </c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60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45473</v>
      </c>
      <c r="C448" s="38">
        <f>IFERROR(_xlfn.XLOOKUP(INVENTARIO[[#This Row],[CODIGO CONCATENADO]],[1]!Tabla1[[CODIGO CONCATENADO ]],[1]!Tabla1[FECHA],,0,-1),"")</f>
        <v>45473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198</v>
      </c>
      <c r="N448" s="44">
        <f>+SUMIF([1]!REQUISICIONES[CODIGO CONCATENADO],INVENTARIO[[#This Row],[CODIGO CONCATENADO]],[1]!REQUISICIONES[CANTIDAD])</f>
        <v>150</v>
      </c>
      <c r="O448" s="42">
        <v>-5</v>
      </c>
      <c r="P448" s="44">
        <f>+INVENTARIO[[#This Row],[CANTIDAD INICIAL]]+INVENTARIO[[#This Row],[ENTRADAS]]-INVENTARIO[[#This Row],[SALIDAS]]+INVENTARIO[[#This Row],[AJUSTES]]</f>
        <v>43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33228.25</v>
      </c>
      <c r="S448" s="45"/>
    </row>
    <row r="449" spans="1:19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75</v>
      </c>
      <c r="O449" s="42">
        <v>1</v>
      </c>
      <c r="P449" s="44">
        <f>+INVENTARIO[[#This Row],[CANTIDAD INICIAL]]+INVENTARIO[[#This Row],[ENTRADAS]]-INVENTARIO[[#This Row],[SALIDAS]]+INVENTARIO[[#This Row],[AJUSTES]]</f>
        <v>4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1200</v>
      </c>
      <c r="S449" s="45"/>
    </row>
    <row r="450" spans="1:19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>
        <v>0</v>
      </c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2</v>
      </c>
      <c r="O451" s="42">
        <v>-3</v>
      </c>
      <c r="P451" s="44">
        <f>+INVENTARIO[[#This Row],[CANTIDAD INICIAL]]+INVENTARIO[[#This Row],[ENTRADAS]]-INVENTARIO[[#This Row],[SALIDAS]]+INVENTARIO[[#This Row],[AJUSTES]]</f>
        <v>0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40</v>
      </c>
      <c r="O452" s="42">
        <v>0</v>
      </c>
      <c r="P452" s="44">
        <f>+INVENTARIO[[#This Row],[CANTIDAD INICIAL]]+INVENTARIO[[#This Row],[ENTRADAS]]-INVENTARIO[[#This Row],[SALIDAS]]+INVENTARIO[[#This Row],[AJUSTES]]</f>
        <v>0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>
        <v>0</v>
      </c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260</v>
      </c>
      <c r="N454" s="44">
        <f>+SUMIF([1]!REQUISICIONES[CODIGO CONCATENADO],INVENTARIO[[#This Row],[CODIGO CONCATENADO]],[1]!REQUISICIONES[CANTIDAD])</f>
        <v>86</v>
      </c>
      <c r="O454" s="42">
        <v>0</v>
      </c>
      <c r="P454" s="44">
        <f>+INVENTARIO[[#This Row],[CANTIDAD INICIAL]]+INVENTARIO[[#This Row],[ENTRADAS]]-INVENTARIO[[#This Row],[SALIDAS]]+INVENTARIO[[#This Row],[AJUSTES]]</f>
        <v>174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>
        <v>0</v>
      </c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45064</v>
      </c>
      <c r="C456" s="38">
        <f>IFERROR(_xlfn.XLOOKUP(INVENTARIO[[#This Row],[CODIGO CONCATENADO]],[1]!Tabla1[[CODIGO CONCATENADO ]],[1]!Tabla1[FECHA],,0,-1),"")</f>
        <v>45064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31749</v>
      </c>
      <c r="N456" s="44">
        <f>+SUMIF([1]!REQUISICIONES[CODIGO CONCATENADO],INVENTARIO[[#This Row],[CODIGO CONCATENADO]],[1]!REQUISICIONES[CANTIDAD])</f>
        <v>1252</v>
      </c>
      <c r="O456" s="42">
        <v>0</v>
      </c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30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>
        <v>0</v>
      </c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30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>
        <v>0</v>
      </c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30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>
        <v>0</v>
      </c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>
        <v>0</v>
      </c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>
        <v>0</v>
      </c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>
        <v>0</v>
      </c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>
        <v>0</v>
      </c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45853</v>
      </c>
      <c r="C464" s="38">
        <f>IFERROR(_xlfn.XLOOKUP(INVENTARIO[[#This Row],[CODIGO CONCATENADO]],[1]!Tabla1[[CODIGO CONCATENADO ]],[1]!Tabla1[FECHA],,0,-1),"")</f>
        <v>45853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500</v>
      </c>
      <c r="N464" s="44">
        <f>+SUMIF([1]!REQUISICIONES[CODIGO CONCATENADO],INVENTARIO[[#This Row],[CODIGO CONCATENADO]],[1]!REQUISICIONES[CANTIDAD])</f>
        <v>500</v>
      </c>
      <c r="O464" s="42">
        <v>0</v>
      </c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148.31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>
        <v>0</v>
      </c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513</v>
      </c>
      <c r="O466" s="42">
        <v>0</v>
      </c>
      <c r="P466" s="44">
        <f>+INVENTARIO[[#This Row],[CANTIDAD INICIAL]]+INVENTARIO[[#This Row],[ENTRADAS]]-INVENTARIO[[#This Row],[SALIDAS]]+INVENTARIO[[#This Row],[AJUSTES]]</f>
        <v>1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848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>
        <v>0</v>
      </c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>
        <v>0</v>
      </c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>
        <v>0</v>
      </c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>
        <v>0</v>
      </c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1</v>
      </c>
      <c r="O471" s="42">
        <v>0</v>
      </c>
      <c r="P471" s="44">
        <f>+INVENTARIO[[#This Row],[CANTIDAD INICIAL]]+INVENTARIO[[#This Row],[ENTRADAS]]-INVENTARIO[[#This Row],[SALIDAS]]+INVENTARIO[[#This Row],[AJUSTES]]</f>
        <v>0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>
        <v>0</v>
      </c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0</v>
      </c>
      <c r="N473" s="44">
        <f>+SUMIF([1]!REQUISICIONES[CODIGO CONCATENADO],INVENTARIO[[#This Row],[CODIGO CONCATENADO]],[1]!REQUISICIONES[CANTIDAD])</f>
        <v>0</v>
      </c>
      <c r="O473" s="42">
        <v>0</v>
      </c>
      <c r="P473" s="44">
        <f>+INVENTARIO[[#This Row],[CANTIDAD INICIAL]]+INVENTARIO[[#This Row],[ENTRADAS]]-INVENTARIO[[#This Row],[SALIDAS]]+INVENTARIO[[#This Row],[AJUSTES]]</f>
        <v>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>
        <v>0</v>
      </c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50</v>
      </c>
      <c r="O475" s="42">
        <v>0</v>
      </c>
      <c r="P475" s="44">
        <f>+INVENTARIO[[#This Row],[CANTIDAD INICIAL]]+INVENTARIO[[#This Row],[ENTRADAS]]-INVENTARIO[[#This Row],[SALIDAS]]+INVENTARIO[[#This Row],[AJUSTES]]</f>
        <v>0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0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>
        <v>0</v>
      </c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15000</v>
      </c>
      <c r="O477" s="42">
        <v>0</v>
      </c>
      <c r="P477" s="44">
        <f>+INVENTARIO[[#This Row],[CANTIDAD INICIAL]]+INVENTARIO[[#This Row],[ENTRADAS]]-INVENTARIO[[#This Row],[SALIDAS]]+INVENTARIO[[#This Row],[AJUSTES]]</f>
        <v>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45075</v>
      </c>
      <c r="C478" s="38">
        <f>IFERROR(_xlfn.XLOOKUP(INVENTARIO[[#This Row],[CODIGO CONCATENADO]],[1]!Tabla1[[CODIGO CONCATENADO ]],[1]!Tabla1[FECHA],,0,-1),"")</f>
        <v>45075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58</v>
      </c>
      <c r="N478" s="44">
        <f>+SUMIF([1]!REQUISICIONES[CODIGO CONCATENADO],INVENTARIO[[#This Row],[CODIGO CONCATENADO]],[1]!REQUISICIONES[CANTIDAD])</f>
        <v>46</v>
      </c>
      <c r="O478" s="42">
        <v>-12</v>
      </c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0</v>
      </c>
      <c r="S478" s="45"/>
    </row>
    <row r="479" spans="1:19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>
        <v>0</v>
      </c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>
        <v>0</v>
      </c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>
        <v>0</v>
      </c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>
        <v>0</v>
      </c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>
        <v>0</v>
      </c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3</v>
      </c>
      <c r="O484" s="42">
        <v>0</v>
      </c>
      <c r="P484" s="44">
        <f>+INVENTARIO[[#This Row],[CANTIDAD INICIAL]]+INVENTARIO[[#This Row],[ENTRADAS]]-INVENTARIO[[#This Row],[SALIDAS]]+INVENTARIO[[#This Row],[AJUSTES]]</f>
        <v>1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15169.49</v>
      </c>
      <c r="S484" s="45"/>
    </row>
    <row r="485" spans="1:19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7</v>
      </c>
      <c r="O485" s="42">
        <v>0</v>
      </c>
      <c r="P485" s="44">
        <f>+INVENTARIO[[#This Row],[CANTIDAD INICIAL]]+INVENTARIO[[#This Row],[ENTRADAS]]-INVENTARIO[[#This Row],[SALIDAS]]+INVENTARIO[[#This Row],[AJUSTES]]</f>
        <v>1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9745.76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100</v>
      </c>
      <c r="O486" s="42">
        <v>0</v>
      </c>
      <c r="P486" s="44">
        <f>+INVENTARIO[[#This Row],[CANTIDAD INICIAL]]+INVENTARIO[[#This Row],[ENTRADAS]]-INVENTARIO[[#This Row],[SALIDAS]]+INVENTARIO[[#This Row],[AJUSTES]]</f>
        <v>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45473</v>
      </c>
      <c r="C487" s="38">
        <f>IFERROR(_xlfn.XLOOKUP(INVENTARIO[[#This Row],[CODIGO CONCATENADO]],[1]!Tabla1[[CODIGO CONCATENADO ]],[1]!Tabla1[FECHA],,0,-1),"")</f>
        <v>45473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3.5</v>
      </c>
      <c r="N487" s="44">
        <f>+SUMIF([1]!REQUISICIONES[CODIGO CONCATENADO],INVENTARIO[[#This Row],[CODIGO CONCATENADO]],[1]!REQUISICIONES[CANTIDAD])</f>
        <v>3.5</v>
      </c>
      <c r="O487" s="42">
        <v>0</v>
      </c>
      <c r="P487" s="44">
        <f>+INVENTARIO[[#This Row],[CANTIDAD INICIAL]]+INVENTARIO[[#This Row],[ENTRADAS]]-INVENTARIO[[#This Row],[SALIDAS]]+INVENTARIO[[#This Row],[AJUSTES]]</f>
        <v>0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0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>
        <v>0.5</v>
      </c>
      <c r="P488" s="44">
        <f>+INVENTARIO[[#This Row],[CANTIDAD INICIAL]]+INVENTARIO[[#This Row],[ENTRADAS]]-INVENTARIO[[#This Row],[SALIDAS]]+INVENTARIO[[#This Row],[AJUSTES]]</f>
        <v>30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3150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2</v>
      </c>
      <c r="O489" s="42">
        <v>0</v>
      </c>
      <c r="P489" s="44">
        <f>+INVENTARIO[[#This Row],[CANTIDAD INICIAL]]+INVENTARIO[[#This Row],[ENTRADAS]]-INVENTARIO[[#This Row],[SALIDAS]]+INVENTARIO[[#This Row],[AJUSTES]]</f>
        <v>3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1935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>
        <v>0</v>
      </c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16</v>
      </c>
      <c r="O491" s="42">
        <v>6</v>
      </c>
      <c r="P491" s="44">
        <f>+INVENTARIO[[#This Row],[CANTIDAD INICIAL]]+INVENTARIO[[#This Row],[ENTRADAS]]-INVENTARIO[[#This Row],[SALIDAS]]+INVENTARIO[[#This Row],[AJUSTES]]</f>
        <v>0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0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4</v>
      </c>
      <c r="O492" s="42">
        <v>2</v>
      </c>
      <c r="P492" s="44">
        <f>+INVENTARIO[[#This Row],[CANTIDAD INICIAL]]+INVENTARIO[[#This Row],[ENTRADAS]]-INVENTARIO[[#This Row],[SALIDAS]]+INVENTARIO[[#This Row],[AJUSTES]]</f>
        <v>0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>
        <v>0</v>
      </c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>
        <v>0</v>
      </c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>
        <v>0</v>
      </c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>
        <v>0</v>
      </c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>
        <v>0</v>
      </c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>
        <v>0</v>
      </c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1047</v>
      </c>
      <c r="O499" s="42">
        <v>22</v>
      </c>
      <c r="P499" s="44">
        <f>+INVENTARIO[[#This Row],[CANTIDAD INICIAL]]+INVENTARIO[[#This Row],[ENTRADAS]]-INVENTARIO[[#This Row],[SALIDAS]]+INVENTARIO[[#This Row],[AJUSTES]]</f>
        <v>0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0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>
        <v>0</v>
      </c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5</v>
      </c>
      <c r="O501" s="42">
        <v>0</v>
      </c>
      <c r="P501" s="44">
        <f>+INVENTARIO[[#This Row],[CANTIDAD INICIAL]]+INVENTARIO[[#This Row],[ENTRADAS]]-INVENTARIO[[#This Row],[SALIDAS]]+INVENTARIO[[#This Row],[AJUSTES]]</f>
        <v>0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0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10</v>
      </c>
      <c r="O502" s="42">
        <v>0</v>
      </c>
      <c r="P502" s="44">
        <f>+INVENTARIO[[#This Row],[CANTIDAD INICIAL]]+INVENTARIO[[#This Row],[ENTRADAS]]-INVENTARIO[[#This Row],[SALIDAS]]+INVENTARIO[[#This Row],[AJUSTES]]</f>
        <v>0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>
        <v>0</v>
      </c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>
        <v>0</v>
      </c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>
        <v>0</v>
      </c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>
        <v>0</v>
      </c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17</v>
      </c>
      <c r="O507" s="42">
        <v>-3</v>
      </c>
      <c r="P507" s="44">
        <f>+INVENTARIO[[#This Row],[CANTIDAD INICIAL]]+INVENTARIO[[#This Row],[ENTRADAS]]-INVENTARIO[[#This Row],[SALIDAS]]+INVENTARIO[[#This Row],[AJUSTES]]</f>
        <v>0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0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>
        <v>0</v>
      </c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>
        <v>0</v>
      </c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>
        <v>0</v>
      </c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>
        <v>0</v>
      </c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>
        <v>0</v>
      </c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46013</v>
      </c>
      <c r="C513" s="38">
        <f>IFERROR(_xlfn.XLOOKUP(INVENTARIO[[#This Row],[CODIGO CONCATENADO]],[1]!Tabla1[[CODIGO CONCATENADO ]],[1]!Tabla1[FECHA],,0,-1),"")</f>
        <v>46013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9</v>
      </c>
      <c r="N513" s="44">
        <f>+SUMIF([1]!REQUISICIONES[CODIGO CONCATENADO],INVENTARIO[[#This Row],[CODIGO CONCATENADO]],[1]!REQUISICIONES[CANTIDAD])</f>
        <v>1</v>
      </c>
      <c r="O513" s="42">
        <v>0</v>
      </c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>
        <v>0</v>
      </c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>
        <v>0</v>
      </c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>
        <v>-5</v>
      </c>
      <c r="P516" s="44">
        <f>+INVENTARIO[[#This Row],[CANTIDAD INICIAL]]+INVENTARIO[[#This Row],[ENTRADAS]]-INVENTARIO[[#This Row],[SALIDAS]]+INVENTARIO[[#This Row],[AJUSTES]]</f>
        <v>0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>
        <v>0</v>
      </c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45540</v>
      </c>
      <c r="C518" s="38">
        <f>IFERROR(_xlfn.XLOOKUP(INVENTARIO[[#This Row],[CODIGO CONCATENADO]],[1]!Tabla1[[CODIGO CONCATENADO ]],[1]!Tabla1[FECHA],,0,-1),"")</f>
        <v>45540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359</v>
      </c>
      <c r="N518" s="44">
        <f>+SUMIF([1]!REQUISICIONES[CODIGO CONCATENADO],INVENTARIO[[#This Row],[CODIGO CONCATENADO]],[1]!REQUISICIONES[CANTIDAD])</f>
        <v>358</v>
      </c>
      <c r="O518" s="42">
        <v>-1</v>
      </c>
      <c r="P518" s="44">
        <f>+INVENTARIO[[#This Row],[CANTIDAD INICIAL]]+INVENTARIO[[#This Row],[ENTRADAS]]-INVENTARIO[[#This Row],[SALIDAS]]+INVENTARIO[[#This Row],[AJUSTES]]</f>
        <v>0</v>
      </c>
      <c r="Q518" s="42">
        <f>IFERROR(_xlfn.XLOOKUP(INVENTARIO[[#This Row],[CODIGO CONCATENADO]],[1]!Tabla1[[CODIGO CONCATENADO ]],[1]!Tabla1[COSTO],,0,-1),"")</f>
        <v>97.17</v>
      </c>
      <c r="R518" s="42">
        <f>+IFERROR(INVENTARIO[[#This Row],[STOCK (BALANCE)]]*INVENTARIO[[#This Row],[COSTO UNITARIO]],"")</f>
        <v>0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45684</v>
      </c>
      <c r="C519" s="38">
        <f>IFERROR(_xlfn.XLOOKUP(INVENTARIO[[#This Row],[CODIGO CONCATENADO]],[1]!Tabla1[[CODIGO CONCATENADO ]],[1]!Tabla1[FECHA],,0,-1),"")</f>
        <v>45684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364</v>
      </c>
      <c r="N519" s="44">
        <f>+SUMIF([1]!REQUISICIONES[CODIGO CONCATENADO],INVENTARIO[[#This Row],[CODIGO CONCATENADO]],[1]!REQUISICIONES[CANTIDAD])</f>
        <v>353</v>
      </c>
      <c r="O519" s="42">
        <v>-11</v>
      </c>
      <c r="P519" s="44">
        <f>+INVENTARIO[[#This Row],[CANTIDAD INICIAL]]+INVENTARIO[[#This Row],[ENTRADAS]]-INVENTARIO[[#This Row],[SALIDAS]]+INVENTARIO[[#This Row],[AJUSTES]]</f>
        <v>0</v>
      </c>
      <c r="Q519" s="42">
        <f>IFERROR(_xlfn.XLOOKUP(INVENTARIO[[#This Row],[CODIGO CONCATENADO]],[1]!Tabla1[[CODIGO CONCATENADO ]],[1]!Tabla1[COSTO],,0,-1),"")</f>
        <v>390</v>
      </c>
      <c r="R519" s="42">
        <f>+IFERROR(INVENTARIO[[#This Row],[STOCK (BALANCE)]]*INVENTARIO[[#This Row],[COSTO UNITARIO]],"")</f>
        <v>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46021</v>
      </c>
      <c r="C520" s="38">
        <f>IFERROR(_xlfn.XLOOKUP(INVENTARIO[[#This Row],[CODIGO CONCATENADO]],[1]!Tabla1[[CODIGO CONCATENADO ]],[1]!Tabla1[FECHA],,0,-1),"")</f>
        <v>46021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7136</v>
      </c>
      <c r="N520" s="44">
        <f>+SUMIF([1]!REQUISICIONES[CODIGO CONCATENADO],INVENTARIO[[#This Row],[CODIGO CONCATENADO]],[1]!REQUISICIONES[CANTIDAD])</f>
        <v>6560</v>
      </c>
      <c r="O520" s="42">
        <v>0</v>
      </c>
      <c r="P520" s="44">
        <f>+INVENTARIO[[#This Row],[CANTIDAD INICIAL]]+INVENTARIO[[#This Row],[ENTRADAS]]-INVENTARIO[[#This Row],[SALIDAS]]+INVENTARIO[[#This Row],[AJUSTES]]</f>
        <v>576</v>
      </c>
      <c r="Q520" s="42">
        <f>IFERROR(_xlfn.XLOOKUP(INVENTARIO[[#This Row],[CODIGO CONCATENADO]],[1]!Tabla1[[CODIGO CONCATENADO ]],[1]!Tabla1[COSTO],,0,-1),"")</f>
        <v>2.890625</v>
      </c>
      <c r="R520" s="42">
        <f>+IFERROR(INVENTARIO[[#This Row],[STOCK (BALANCE)]]*INVENTARIO[[#This Row],[COSTO UNITARIO]],"")</f>
        <v>1665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>
        <v>0</v>
      </c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45473</v>
      </c>
      <c r="C522" s="38">
        <f>IFERROR(_xlfn.XLOOKUP(INVENTARIO[[#This Row],[CODIGO CONCATENADO]],[1]!Tabla1[[CODIGO CONCATENADO ]],[1]!Tabla1[FECHA],,0,-1),"")</f>
        <v>45473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26</v>
      </c>
      <c r="N522" s="44">
        <f>+SUMIF([1]!REQUISICIONES[CODIGO CONCATENADO],INVENTARIO[[#This Row],[CODIGO CONCATENADO]],[1]!REQUISICIONES[CANTIDAD])</f>
        <v>17</v>
      </c>
      <c r="O522" s="42">
        <v>0</v>
      </c>
      <c r="P522" s="44">
        <f>+INVENTARIO[[#This Row],[CANTIDAD INICIAL]]+INVENTARIO[[#This Row],[ENTRADAS]]-INVENTARIO[[#This Row],[SALIDAS]]+INVENTARIO[[#This Row],[AJUSTES]]</f>
        <v>9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9916.1999999999989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>
        <v>0</v>
      </c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6</v>
      </c>
      <c r="O524" s="42">
        <v>20</v>
      </c>
      <c r="P524" s="44">
        <f>+INVENTARIO[[#This Row],[CANTIDAD INICIAL]]+INVENTARIO[[#This Row],[ENTRADAS]]-INVENTARIO[[#This Row],[SALIDAS]]+INVENTARIO[[#This Row],[AJUSTES]]</f>
        <v>15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7327.2000000000007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45132</v>
      </c>
      <c r="C525" s="38">
        <f>IFERROR(_xlfn.XLOOKUP(INVENTARIO[[#This Row],[CODIGO CONCATENADO]],[1]!Tabla1[[CODIGO CONCATENADO ]],[1]!Tabla1[FECHA],,0,-1),"")</f>
        <v>45132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138</v>
      </c>
      <c r="N525" s="44">
        <f>+SUMIF([1]!REQUISICIONES[CODIGO CONCATENADO],INVENTARIO[[#This Row],[CODIGO CONCATENADO]],[1]!REQUISICIONES[CANTIDAD])</f>
        <v>115</v>
      </c>
      <c r="O525" s="42">
        <v>-23</v>
      </c>
      <c r="P525" s="44">
        <f>+INVENTARIO[[#This Row],[CANTIDAD INICIAL]]+INVENTARIO[[#This Row],[ENTRADAS]]-INVENTARIO[[#This Row],[SALIDAS]]+INVENTARIO[[#This Row],[AJUSTES]]</f>
        <v>0</v>
      </c>
      <c r="Q525" s="42">
        <f>IFERROR(_xlfn.XLOOKUP(INVENTARIO[[#This Row],[CODIGO CONCATENADO]],[1]!Tabla1[[CODIGO CONCATENADO ]],[1]!Tabla1[COSTO],,0,-1),"")</f>
        <v>500</v>
      </c>
      <c r="R525" s="42">
        <f>+IFERROR(INVENTARIO[[#This Row],[STOCK (BALANCE)]]*INVENTARIO[[#This Row],[COSTO UNITARIO]],"")</f>
        <v>0</v>
      </c>
      <c r="S525" s="45"/>
    </row>
    <row r="526" spans="1:19" x14ac:dyDescent="0.25">
      <c r="A526" s="37" t="str">
        <f>+[1]DATA_PRODUCTO!A526</f>
        <v xml:space="preserve"> MAY0009 (AMBIENTADORES SPRAY  8 ONZAS)</v>
      </c>
      <c r="B526" s="38">
        <f>IFERROR(_xlfn.XLOOKUP(INVENTARIO[[#This Row],[CODIGO CONCATENADO]],[1]!Tabla1[[CODIGO CONCATENADO ]],[1]!Tabla1[FECHA],,0,-1),"")</f>
        <v>46013</v>
      </c>
      <c r="C526" s="38">
        <f>IFERROR(_xlfn.XLOOKUP(INVENTARIO[[#This Row],[CODIGO CONCATENADO]],[1]!Tabla1[[CODIGO CONCATENADO ]],[1]!Tabla1[FECHA],,0,-1),"")</f>
        <v>46013</v>
      </c>
      <c r="D526" s="39" t="str">
        <f>+[1]!Tabla3[[#This Row],[Secuencia]]</f>
        <v>MAY0009</v>
      </c>
      <c r="E526" s="40" t="str">
        <f>+[1]!Tabla3[[#This Row],[Descripcion]]</f>
        <v>AMBIENTADORES SPRAY 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1509</v>
      </c>
      <c r="N526" s="44">
        <f>+SUMIF([1]!REQUISICIONES[CODIGO CONCATENADO],INVENTARIO[[#This Row],[CODIGO CONCATENADO]],[1]!REQUISICIONES[CANTIDAD])</f>
        <v>1496</v>
      </c>
      <c r="O526" s="42">
        <v>-13</v>
      </c>
      <c r="P526" s="44">
        <f>+INVENTARIO[[#This Row],[CANTIDAD INICIAL]]+INVENTARIO[[#This Row],[ENTRADAS]]-INVENTARIO[[#This Row],[SALIDAS]]+INVENTARIO[[#This Row],[AJUSTES]]</f>
        <v>0</v>
      </c>
      <c r="Q526" s="42">
        <f>IFERROR(_xlfn.XLOOKUP(INVENTARIO[[#This Row],[CODIGO CONCATENADO]],[1]!Tabla1[[CODIGO CONCATENADO ]],[1]!Tabla1[COSTO],,0,-1),"")</f>
        <v>179</v>
      </c>
      <c r="R526" s="42">
        <f>+IFERROR(INVENTARIO[[#This Row],[STOCK (BALANCE)]]*INVENTARIO[[#This Row],[COSTO UNITARIO]],"")</f>
        <v>0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46013</v>
      </c>
      <c r="C527" s="38">
        <f>IFERROR(_xlfn.XLOOKUP(INVENTARIO[[#This Row],[CODIGO CONCATENADO]],[1]!Tabla1[[CODIGO CONCATENADO ]],[1]!Tabla1[FECHA],,0,-1),"")</f>
        <v>46013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52</v>
      </c>
      <c r="N527" s="44">
        <f>+SUMIF([1]!REQUISICIONES[CODIGO CONCATENADO],INVENTARIO[[#This Row],[CODIGO CONCATENADO]],[1]!REQUISICIONES[CANTIDAD])</f>
        <v>36</v>
      </c>
      <c r="O527" s="42">
        <v>3</v>
      </c>
      <c r="P527" s="44">
        <f>+INVENTARIO[[#This Row],[CANTIDAD INICIAL]]+INVENTARIO[[#This Row],[ENTRADAS]]-INVENTARIO[[#This Row],[SALIDAS]]+INVENTARIO[[#This Row],[AJUSTES]]</f>
        <v>19</v>
      </c>
      <c r="Q527" s="42">
        <f>IFERROR(_xlfn.XLOOKUP(INVENTARIO[[#This Row],[CODIGO CONCATENADO]],[1]!Tabla1[[CODIGO CONCATENADO ]],[1]!Tabla1[COSTO],,0,-1),"")</f>
        <v>30.92</v>
      </c>
      <c r="R527" s="42">
        <f>+IFERROR(INVENTARIO[[#This Row],[STOCK (BALANCE)]]*INVENTARIO[[#This Row],[COSTO UNITARIO]],"")</f>
        <v>587.48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46013</v>
      </c>
      <c r="C528" s="38">
        <f>IFERROR(_xlfn.XLOOKUP(INVENTARIO[[#This Row],[CODIGO CONCATENADO]],[1]!Tabla1[[CODIGO CONCATENADO ]],[1]!Tabla1[FECHA],,0,-1),"")</f>
        <v>46013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255</v>
      </c>
      <c r="N528" s="44">
        <f>+SUMIF([1]!REQUISICIONES[CODIGO CONCATENADO],INVENTARIO[[#This Row],[CODIGO CONCATENADO]],[1]!REQUISICIONES[CANTIDAD])</f>
        <v>179</v>
      </c>
      <c r="O528" s="42">
        <v>-1</v>
      </c>
      <c r="P528" s="44">
        <f>+INVENTARIO[[#This Row],[CANTIDAD INICIAL]]+INVENTARIO[[#This Row],[ENTRADAS]]-INVENTARIO[[#This Row],[SALIDAS]]+INVENTARIO[[#This Row],[AJUSTES]]</f>
        <v>75</v>
      </c>
      <c r="Q528" s="42">
        <f>IFERROR(_xlfn.XLOOKUP(INVENTARIO[[#This Row],[CODIGO CONCATENADO]],[1]!Tabla1[[CODIGO CONCATENADO ]],[1]!Tabla1[COSTO],,0,-1),"")</f>
        <v>50</v>
      </c>
      <c r="R528" s="42">
        <f>+IFERROR(INVENTARIO[[#This Row],[STOCK (BALANCE)]]*INVENTARIO[[#This Row],[COSTO UNITARIO]],"")</f>
        <v>3750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>
        <v>0</v>
      </c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45473</v>
      </c>
      <c r="C530" s="38">
        <f>IFERROR(_xlfn.XLOOKUP(INVENTARIO[[#This Row],[CODIGO CONCATENADO]],[1]!Tabla1[[CODIGO CONCATENADO ]],[1]!Tabla1[FECHA],,0,-1),"")</f>
        <v>45473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1</v>
      </c>
      <c r="N530" s="44">
        <f>+SUMIF([1]!REQUISICIONES[CODIGO CONCATENADO],INVENTARIO[[#This Row],[CODIGO CONCATENADO]],[1]!REQUISICIONES[CANTIDAD])</f>
        <v>1</v>
      </c>
      <c r="O530" s="42">
        <v>0</v>
      </c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45692</v>
      </c>
      <c r="C531" s="38">
        <f>IFERROR(_xlfn.XLOOKUP(INVENTARIO[[#This Row],[CODIGO CONCATENADO]],[1]!Tabla1[[CODIGO CONCATENADO ]],[1]!Tabla1[FECHA],,0,-1),"")</f>
        <v>45692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300</v>
      </c>
      <c r="N531" s="44">
        <f>+SUMIF([1]!REQUISICIONES[CODIGO CONCATENADO],INVENTARIO[[#This Row],[CODIGO CONCATENADO]],[1]!REQUISICIONES[CANTIDAD])</f>
        <v>286</v>
      </c>
      <c r="O531" s="42">
        <v>-14</v>
      </c>
      <c r="P531" s="44">
        <f>+INVENTARIO[[#This Row],[CANTIDAD INICIAL]]+INVENTARIO[[#This Row],[ENTRADAS]]-INVENTARIO[[#This Row],[SALIDAS]]+INVENTARIO[[#This Row],[AJUSTES]]</f>
        <v>0</v>
      </c>
      <c r="Q531" s="42">
        <f>IFERROR(_xlfn.XLOOKUP(INVENTARIO[[#This Row],[CODIGO CONCATENADO]],[1]!Tabla1[[CODIGO CONCATENADO ]],[1]!Tabla1[COSTO],,0,-1),"")</f>
        <v>40</v>
      </c>
      <c r="R531" s="42">
        <f>+IFERROR(INVENTARIO[[#This Row],[STOCK (BALANCE)]]*INVENTARIO[[#This Row],[COSTO UNITARIO]],"")</f>
        <v>0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45684</v>
      </c>
      <c r="C532" s="38">
        <f>IFERROR(_xlfn.XLOOKUP(INVENTARIO[[#This Row],[CODIGO CONCATENADO]],[1]!Tabla1[[CODIGO CONCATENADO ]],[1]!Tabla1[FECHA],,0,-1),"")</f>
        <v>45684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289</v>
      </c>
      <c r="N532" s="44">
        <f>+SUMIF([1]!REQUISICIONES[CODIGO CONCATENADO],INVENTARIO[[#This Row],[CODIGO CONCATENADO]],[1]!REQUISICIONES[CANTIDAD])</f>
        <v>289</v>
      </c>
      <c r="O532" s="42">
        <v>0</v>
      </c>
      <c r="P532" s="44">
        <f>+INVENTARIO[[#This Row],[CANTIDAD INICIAL]]+INVENTARIO[[#This Row],[ENTRADAS]]-INVENTARIO[[#This Row],[SALIDAS]]+INVENTARIO[[#This Row],[AJUSTES]]</f>
        <v>0</v>
      </c>
      <c r="Q532" s="42">
        <f>IFERROR(_xlfn.XLOOKUP(INVENTARIO[[#This Row],[CODIGO CONCATENADO]],[1]!Tabla1[[CODIGO CONCATENADO ]],[1]!Tabla1[COSTO],,0,-1),"")</f>
        <v>35</v>
      </c>
      <c r="R532" s="42">
        <f>+IFERROR(INVENTARIO[[#This Row],[STOCK (BALANCE)]]*INVENTARIO[[#This Row],[COSTO UNITARIO]],"")</f>
        <v>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45473</v>
      </c>
      <c r="C533" s="38">
        <f>IFERROR(_xlfn.XLOOKUP(INVENTARIO[[#This Row],[CODIGO CONCATENADO]],[1]!Tabla1[[CODIGO CONCATENADO ]],[1]!Tabla1[FECHA],,0,-1),"")</f>
        <v>45473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10</v>
      </c>
      <c r="N533" s="44">
        <f>+SUMIF([1]!REQUISICIONES[CODIGO CONCATENADO],INVENTARIO[[#This Row],[CODIGO CONCATENADO]],[1]!REQUISICIONES[CANTIDAD])</f>
        <v>5</v>
      </c>
      <c r="O533" s="42">
        <v>0</v>
      </c>
      <c r="P533" s="44">
        <f>+INVENTARIO[[#This Row],[CANTIDAD INICIAL]]+INVENTARIO[[#This Row],[ENTRADAS]]-INVENTARIO[[#This Row],[SALIDAS]]+INVENTARIO[[#This Row],[AJUSTES]]</f>
        <v>5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9067.5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>
        <v>0</v>
      </c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8</v>
      </c>
      <c r="O535" s="42">
        <v>0</v>
      </c>
      <c r="P535" s="44">
        <f>+INVENTARIO[[#This Row],[CANTIDAD INICIAL]]+INVENTARIO[[#This Row],[ENTRADAS]]-INVENTARIO[[#This Row],[SALIDAS]]+INVENTARIO[[#This Row],[AJUSTES]]</f>
        <v>4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480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>
        <v>0</v>
      </c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>
        <v>0</v>
      </c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46013</v>
      </c>
      <c r="C538" s="38">
        <f>IFERROR(_xlfn.XLOOKUP(INVENTARIO[[#This Row],[CODIGO CONCATENADO]],[1]!Tabla1[[CODIGO CONCATENADO ]],[1]!Tabla1[FECHA],,0,-1),"")</f>
        <v>46013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117</v>
      </c>
      <c r="N538" s="44">
        <f>+SUMIF([1]!REQUISICIONES[CODIGO CONCATENADO],INVENTARIO[[#This Row],[CODIGO CONCATENADO]],[1]!REQUISICIONES[CANTIDAD])</f>
        <v>103</v>
      </c>
      <c r="O538" s="42">
        <v>-6</v>
      </c>
      <c r="P538" s="44">
        <f>+INVENTARIO[[#This Row],[CANTIDAD INICIAL]]+INVENTARIO[[#This Row],[ENTRADAS]]-INVENTARIO[[#This Row],[SALIDAS]]+INVENTARIO[[#This Row],[AJUSTES]]</f>
        <v>8</v>
      </c>
      <c r="Q538" s="42">
        <f>IFERROR(_xlfn.XLOOKUP(INVENTARIO[[#This Row],[CODIGO CONCATENADO]],[1]!Tabla1[[CODIGO CONCATENADO ]],[1]!Tabla1[COSTO],,0,-1),"")</f>
        <v>175</v>
      </c>
      <c r="R538" s="42">
        <f>+IFERROR(INVENTARIO[[#This Row],[STOCK (BALANCE)]]*INVENTARIO[[#This Row],[COSTO UNITARIO]],"")</f>
        <v>1400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44</v>
      </c>
      <c r="O539" s="42">
        <v>4</v>
      </c>
      <c r="P539" s="44">
        <f>+INVENTARIO[[#This Row],[CANTIDAD INICIAL]]+INVENTARIO[[#This Row],[ENTRADAS]]-INVENTARIO[[#This Row],[SALIDAS]]+INVENTARIO[[#This Row],[AJUSTES]]</f>
        <v>0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0</v>
      </c>
      <c r="S539" s="45"/>
    </row>
    <row r="540" spans="1:19" x14ac:dyDescent="0.25">
      <c r="A540" s="37" t="str">
        <f>+[1]DATA_PRODUCTO!A540</f>
        <v xml:space="preserve"> MAY0023 (DESINFECTANTE LIQUIDO PARA PISOS )</v>
      </c>
      <c r="B540" s="38">
        <f>IFERROR(_xlfn.XLOOKUP(INVENTARIO[[#This Row],[CODIGO CONCATENADO]],[1]!Tabla1[[CODIGO CONCATENADO ]],[1]!Tabla1[FECHA],,0,-1),"")</f>
        <v>45692</v>
      </c>
      <c r="C540" s="38">
        <f>IFERROR(_xlfn.XLOOKUP(INVENTARIO[[#This Row],[CODIGO CONCATENADO]],[1]!Tabla1[[CODIGO CONCATENADO ]],[1]!Tabla1[FECHA],,0,-1),"")</f>
        <v>45692</v>
      </c>
      <c r="D540" s="39" t="str">
        <f>+[1]!Tabla3[[#This Row],[Secuencia]]</f>
        <v>MAY0023</v>
      </c>
      <c r="E540" s="40" t="str">
        <f>+[1]!Tabla3[[#This Row],[Descripcion]]</f>
        <v xml:space="preserve">DESINFECTANTE LIQUIDO PARA PISOS 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1564</v>
      </c>
      <c r="N540" s="44">
        <f>+SUMIF([1]!REQUISICIONES[CODIGO CONCATENADO],INVENTARIO[[#This Row],[CODIGO CONCATENADO]],[1]!REQUISICIONES[CANTIDAD])</f>
        <v>1543</v>
      </c>
      <c r="O540" s="42">
        <v>-21</v>
      </c>
      <c r="P540" s="44">
        <f>+INVENTARIO[[#This Row],[CANTIDAD INICIAL]]+INVENTARIO[[#This Row],[ENTRADAS]]-INVENTARIO[[#This Row],[SALIDAS]]+INVENTARIO[[#This Row],[AJUSTES]]</f>
        <v>0</v>
      </c>
      <c r="Q540" s="42">
        <f>IFERROR(_xlfn.XLOOKUP(INVENTARIO[[#This Row],[CODIGO CONCATENADO]],[1]!Tabla1[[CODIGO CONCATENADO ]],[1]!Tabla1[COSTO],,0,-1),"")</f>
        <v>295</v>
      </c>
      <c r="R540" s="42">
        <f>+IFERROR(INVENTARIO[[#This Row],[STOCK (BALANCE)]]*INVENTARIO[[#This Row],[COSTO UNITARIO]],"")</f>
        <v>0</v>
      </c>
      <c r="S540" s="45"/>
    </row>
    <row r="541" spans="1:19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5</v>
      </c>
      <c r="O541" s="42">
        <v>0</v>
      </c>
      <c r="P541" s="44">
        <f>+INVENTARIO[[#This Row],[CANTIDAD INICIAL]]+INVENTARIO[[#This Row],[ENTRADAS]]-INVENTARIO[[#This Row],[SALIDAS]]+INVENTARIO[[#This Row],[AJUSTES]]</f>
        <v>54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26325</v>
      </c>
      <c r="S541" s="45"/>
    </row>
    <row r="542" spans="1:19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>
        <v>-35</v>
      </c>
      <c r="P542" s="44">
        <f>+INVENTARIO[[#This Row],[CANTIDAD INICIAL]]+INVENTARIO[[#This Row],[ENTRADAS]]-INVENTARIO[[#This Row],[SALIDAS]]+INVENTARIO[[#This Row],[AJUSTES]]</f>
        <v>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46013</v>
      </c>
      <c r="C543" s="38">
        <f>IFERROR(_xlfn.XLOOKUP(INVENTARIO[[#This Row],[CODIGO CONCATENADO]],[1]!Tabla1[[CODIGO CONCATENADO ]],[1]!Tabla1[FECHA],,0,-1),"")</f>
        <v>46013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45</v>
      </c>
      <c r="N543" s="44">
        <f>+SUMIF([1]!REQUISICIONES[CODIGO CONCATENADO],INVENTARIO[[#This Row],[CODIGO CONCATENADO]],[1]!REQUISICIONES[CANTIDAD])</f>
        <v>40</v>
      </c>
      <c r="O543" s="42">
        <v>11</v>
      </c>
      <c r="P543" s="44">
        <f>+INVENTARIO[[#This Row],[CANTIDAD INICIAL]]+INVENTARIO[[#This Row],[ENTRADAS]]-INVENTARIO[[#This Row],[SALIDAS]]+INVENTARIO[[#This Row],[AJUSTES]]</f>
        <v>16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18720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47</v>
      </c>
      <c r="O544" s="42">
        <v>-4</v>
      </c>
      <c r="P544" s="44">
        <f>+INVENTARIO[[#This Row],[CANTIDAD INICIAL]]+INVENTARIO[[#This Row],[ENTRADAS]]-INVENTARIO[[#This Row],[SALIDAS]]+INVENTARIO[[#This Row],[AJUSTES]]</f>
        <v>0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>
        <v>0</v>
      </c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>
        <v>0</v>
      </c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45684</v>
      </c>
      <c r="C547" s="38">
        <f>IFERROR(_xlfn.XLOOKUP(INVENTARIO[[#This Row],[CODIGO CONCATENADO]],[1]!Tabla1[[CODIGO CONCATENADO ]],[1]!Tabla1[FECHA],,0,-1),"")</f>
        <v>45684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607</v>
      </c>
      <c r="N547" s="44">
        <f>+SUMIF([1]!REQUISICIONES[CODIGO CONCATENADO],INVENTARIO[[#This Row],[CODIGO CONCATENADO]],[1]!REQUISICIONES[CANTIDAD])</f>
        <v>540</v>
      </c>
      <c r="O547" s="42">
        <v>3</v>
      </c>
      <c r="P547" s="44">
        <f>+INVENTARIO[[#This Row],[CANTIDAD INICIAL]]+INVENTARIO[[#This Row],[ENTRADAS]]-INVENTARIO[[#This Row],[SALIDAS]]+INVENTARIO[[#This Row],[AJUSTES]]</f>
        <v>70</v>
      </c>
      <c r="Q547" s="42">
        <f>IFERROR(_xlfn.XLOOKUP(INVENTARIO[[#This Row],[CODIGO CONCATENADO]],[1]!Tabla1[[CODIGO CONCATENADO ]],[1]!Tabla1[COSTO],,0,-1),"")</f>
        <v>327</v>
      </c>
      <c r="R547" s="42">
        <f>+IFERROR(INVENTARIO[[#This Row],[STOCK (BALANCE)]]*INVENTARIO[[#This Row],[COSTO UNITARIO]],"")</f>
        <v>22890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46013</v>
      </c>
      <c r="C548" s="38">
        <f>IFERROR(_xlfn.XLOOKUP(INVENTARIO[[#This Row],[CODIGO CONCATENADO]],[1]!Tabla1[[CODIGO CONCATENADO ]],[1]!Tabla1[FECHA],,0,-1),"")</f>
        <v>46013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644</v>
      </c>
      <c r="N548" s="44">
        <f>+SUMIF([1]!REQUISICIONES[CODIGO CONCATENADO],INVENTARIO[[#This Row],[CODIGO CONCATENADO]],[1]!REQUISICIONES[CANTIDAD])</f>
        <v>634</v>
      </c>
      <c r="O548" s="42">
        <v>9</v>
      </c>
      <c r="P548" s="44">
        <f>+INVENTARIO[[#This Row],[CANTIDAD INICIAL]]+INVENTARIO[[#This Row],[ENTRADAS]]-INVENTARIO[[#This Row],[SALIDAS]]+INVENTARIO[[#This Row],[AJUSTES]]</f>
        <v>19</v>
      </c>
      <c r="Q548" s="42">
        <f>IFERROR(_xlfn.XLOOKUP(INVENTARIO[[#This Row],[CODIGO CONCATENADO]],[1]!Tabla1[[CODIGO CONCATENADO ]],[1]!Tabla1[COSTO],,0,-1),"")</f>
        <v>209</v>
      </c>
      <c r="R548" s="42">
        <f>+IFERROR(INVENTARIO[[#This Row],[STOCK (BALANCE)]]*INVENTARIO[[#This Row],[COSTO UNITARIO]],"")</f>
        <v>3971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46013</v>
      </c>
      <c r="C549" s="38">
        <f>IFERROR(_xlfn.XLOOKUP(INVENTARIO[[#This Row],[CODIGO CONCATENADO]],[1]!Tabla1[[CODIGO CONCATENADO ]],[1]!Tabla1[FECHA],,0,-1),"")</f>
        <v>46013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855</v>
      </c>
      <c r="N549" s="44">
        <f>+SUMIF([1]!REQUISICIONES[CODIGO CONCATENADO],INVENTARIO[[#This Row],[CODIGO CONCATENADO]],[1]!REQUISICIONES[CANTIDAD])</f>
        <v>777</v>
      </c>
      <c r="O549" s="42">
        <v>-14</v>
      </c>
      <c r="P549" s="44">
        <f>+INVENTARIO[[#This Row],[CANTIDAD INICIAL]]+INVENTARIO[[#This Row],[ENTRADAS]]-INVENTARIO[[#This Row],[SALIDAS]]+INVENTARIO[[#This Row],[AJUSTES]]</f>
        <v>64</v>
      </c>
      <c r="Q549" s="42">
        <f>IFERROR(_xlfn.XLOOKUP(INVENTARIO[[#This Row],[CODIGO CONCATENADO]],[1]!Tabla1[[CODIGO CONCATENADO ]],[1]!Tabla1[COSTO],,0,-1),"")</f>
        <v>72.709999999999994</v>
      </c>
      <c r="R549" s="42">
        <f>+IFERROR(INVENTARIO[[#This Row],[STOCK (BALANCE)]]*INVENTARIO[[#This Row],[COSTO UNITARIO]],"")</f>
        <v>4653.4399999999996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45307</v>
      </c>
      <c r="C550" s="38">
        <f>IFERROR(_xlfn.XLOOKUP(INVENTARIO[[#This Row],[CODIGO CONCATENADO]],[1]!Tabla1[[CODIGO CONCATENADO ]],[1]!Tabla1[FECHA],,0,-1),"")</f>
        <v>45307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1140</v>
      </c>
      <c r="N550" s="44">
        <f>+SUMIF([1]!REQUISICIONES[CODIGO CONCATENADO],INVENTARIO[[#This Row],[CODIGO CONCATENADO]],[1]!REQUISICIONES[CANTIDAD])</f>
        <v>1131</v>
      </c>
      <c r="O550" s="42">
        <v>-9</v>
      </c>
      <c r="P550" s="44">
        <f>+INVENTARIO[[#This Row],[CANTIDAD INICIAL]]+INVENTARIO[[#This Row],[ENTRADAS]]-INVENTARIO[[#This Row],[SALIDAS]]+INVENTARIO[[#This Row],[AJUSTES]]</f>
        <v>0</v>
      </c>
      <c r="Q550" s="42">
        <f>IFERROR(_xlfn.XLOOKUP(INVENTARIO[[#This Row],[CODIGO CONCATENADO]],[1]!Tabla1[[CODIGO CONCATENADO ]],[1]!Tabla1[COSTO],,0,-1),"")</f>
        <v>52</v>
      </c>
      <c r="R550" s="42">
        <f>+IFERROR(INVENTARIO[[#This Row],[STOCK (BALANCE)]]*INVENTARIO[[#This Row],[COSTO UNITARIO]],"")</f>
        <v>0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45684</v>
      </c>
      <c r="C551" s="38">
        <f>IFERROR(_xlfn.XLOOKUP(INVENTARIO[[#This Row],[CODIGO CONCATENADO]],[1]!Tabla1[[CODIGO CONCATENADO ]],[1]!Tabla1[FECHA],,0,-1),"")</f>
        <v>45684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510</v>
      </c>
      <c r="N551" s="44">
        <f>+SUMIF([1]!REQUISICIONES[CODIGO CONCATENADO],INVENTARIO[[#This Row],[CODIGO CONCATENADO]],[1]!REQUISICIONES[CANTIDAD])</f>
        <v>510</v>
      </c>
      <c r="O551" s="42">
        <v>0</v>
      </c>
      <c r="P551" s="44">
        <f>+INVENTARIO[[#This Row],[CANTIDAD INICIAL]]+INVENTARIO[[#This Row],[ENTRADAS]]-INVENTARIO[[#This Row],[SALIDAS]]+INVENTARIO[[#This Row],[AJUSTES]]</f>
        <v>0</v>
      </c>
      <c r="Q551" s="42">
        <f>IFERROR(_xlfn.XLOOKUP(INVENTARIO[[#This Row],[CODIGO CONCATENADO]],[1]!Tabla1[[CODIGO CONCATENADO ]],[1]!Tabla1[COSTO],,0,-1),"")</f>
        <v>62</v>
      </c>
      <c r="R551" s="42">
        <f>+IFERROR(INVENTARIO[[#This Row],[STOCK (BALANCE)]]*INVENTARIO[[#This Row],[COSTO UNITARIO]],"")</f>
        <v>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31</v>
      </c>
      <c r="O552" s="42">
        <v>10</v>
      </c>
      <c r="P552" s="44">
        <f>+INVENTARIO[[#This Row],[CANTIDAD INICIAL]]+INVENTARIO[[#This Row],[ENTRADAS]]-INVENTARIO[[#This Row],[SALIDAS]]+INVENTARIO[[#This Row],[AJUSTES]]</f>
        <v>0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0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57</v>
      </c>
      <c r="O553" s="42">
        <v>-3</v>
      </c>
      <c r="P553" s="44">
        <f>+INVENTARIO[[#This Row],[CANTIDAD INICIAL]]+INVENTARIO[[#This Row],[ENTRADAS]]-INVENTARIO[[#This Row],[SALIDAS]]+INVENTARIO[[#This Row],[AJUSTES]]</f>
        <v>0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0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5</v>
      </c>
      <c r="O554" s="42">
        <v>0</v>
      </c>
      <c r="P554" s="44">
        <f>+INVENTARIO[[#This Row],[CANTIDAD INICIAL]]+INVENTARIO[[#This Row],[ENTRADAS]]-INVENTARIO[[#This Row],[SALIDAS]]+INVENTARIO[[#This Row],[AJUSTES]]</f>
        <v>7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1526</v>
      </c>
      <c r="S554" s="45"/>
    </row>
    <row r="555" spans="1:19" x14ac:dyDescent="0.25">
      <c r="A555" s="37" t="str">
        <f>+[1]DATA_PRODUCTO!A555</f>
        <v xml:space="preserve"> MAY0038 (JABON LIQUIDO DE CUABA PARA MANOS )</v>
      </c>
      <c r="B555" s="38">
        <f>IFERROR(_xlfn.XLOOKUP(INVENTARIO[[#This Row],[CODIGO CONCATENADO]],[1]!Tabla1[[CODIGO CONCATENADO ]],[1]!Tabla1[FECHA],,0,-1),"")</f>
        <v>45692</v>
      </c>
      <c r="C555" s="38">
        <f>IFERROR(_xlfn.XLOOKUP(INVENTARIO[[#This Row],[CODIGO CONCATENADO]],[1]!Tabla1[[CODIGO CONCATENADO ]],[1]!Tabla1[FECHA],,0,-1),"")</f>
        <v>45692</v>
      </c>
      <c r="D555" s="39" t="str">
        <f>+[1]!Tabla3[[#This Row],[Secuencia]]</f>
        <v>MAY0038</v>
      </c>
      <c r="E555" s="40" t="str">
        <f>+[1]!Tabla3[[#This Row],[Descripcion]]</f>
        <v xml:space="preserve">JABON LIQUIDO DE CUABA PARA MANOS 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1096</v>
      </c>
      <c r="N555" s="44">
        <f>+SUMIF([1]!REQUISICIONES[CODIGO CONCATENADO],INVENTARIO[[#This Row],[CODIGO CONCATENADO]],[1]!REQUISICIONES[CANTIDAD])</f>
        <v>1092</v>
      </c>
      <c r="O555" s="42">
        <v>-4</v>
      </c>
      <c r="P555" s="44">
        <f>+INVENTARIO[[#This Row],[CANTIDAD INICIAL]]+INVENTARIO[[#This Row],[ENTRADAS]]-INVENTARIO[[#This Row],[SALIDAS]]+INVENTARIO[[#This Row],[AJUSTES]]</f>
        <v>0</v>
      </c>
      <c r="Q555" s="42">
        <f>IFERROR(_xlfn.XLOOKUP(INVENTARIO[[#This Row],[CODIGO CONCATENADO]],[1]!Tabla1[[CODIGO CONCATENADO ]],[1]!Tabla1[COSTO],,0,-1),"")</f>
        <v>125</v>
      </c>
      <c r="R555" s="42">
        <f>+IFERROR(INVENTARIO[[#This Row],[STOCK (BALANCE)]]*INVENTARIO[[#This Row],[COSTO UNITARIO]],"")</f>
        <v>0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46013</v>
      </c>
      <c r="C556" s="38">
        <f>IFERROR(_xlfn.XLOOKUP(INVENTARIO[[#This Row],[CODIGO CONCATENADO]],[1]!Tabla1[[CODIGO CONCATENADO ]],[1]!Tabla1[FECHA],,0,-1),"")</f>
        <v>46013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809</v>
      </c>
      <c r="N556" s="44">
        <f>+SUMIF([1]!REQUISICIONES[CODIGO CONCATENADO],INVENTARIO[[#This Row],[CODIGO CONCATENADO]],[1]!REQUISICIONES[CANTIDAD])</f>
        <v>564</v>
      </c>
      <c r="O556" s="42">
        <v>25</v>
      </c>
      <c r="P556" s="44">
        <f>+INVENTARIO[[#This Row],[CANTIDAD INICIAL]]+INVENTARIO[[#This Row],[ENTRADAS]]-INVENTARIO[[#This Row],[SALIDAS]]+INVENTARIO[[#This Row],[AJUSTES]]</f>
        <v>270</v>
      </c>
      <c r="Q556" s="42">
        <f>IFERROR(_xlfn.XLOOKUP(INVENTARIO[[#This Row],[CODIGO CONCATENADO]],[1]!Tabla1[[CODIGO CONCATENADO ]],[1]!Tabla1[COSTO],,0,-1),"")</f>
        <v>84.9</v>
      </c>
      <c r="R556" s="42">
        <f>+IFERROR(INVENTARIO[[#This Row],[STOCK (BALANCE)]]*INVENTARIO[[#This Row],[COSTO UNITARIO]],"")</f>
        <v>22923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3</v>
      </c>
      <c r="O557" s="42">
        <v>0</v>
      </c>
      <c r="P557" s="44">
        <f>+INVENTARIO[[#This Row],[CANTIDAD INICIAL]]+INVENTARIO[[#This Row],[ENTRADAS]]-INVENTARIO[[#This Row],[SALIDAS]]+INVENTARIO[[#This Row],[AJUSTES]]</f>
        <v>3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5148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11</v>
      </c>
      <c r="O558" s="42">
        <v>0</v>
      </c>
      <c r="P558" s="44">
        <f>+INVENTARIO[[#This Row],[CANTIDAD INICIAL]]+INVENTARIO[[#This Row],[ENTRADAS]]-INVENTARIO[[#This Row],[SALIDAS]]+INVENTARIO[[#This Row],[AJUSTES]]</f>
        <v>3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45473</v>
      </c>
      <c r="C559" s="38">
        <f>IFERROR(_xlfn.XLOOKUP(INVENTARIO[[#This Row],[CODIGO CONCATENADO]],[1]!Tabla1[[CODIGO CONCATENADO ]],[1]!Tabla1[FECHA],,0,-1),"")</f>
        <v>45473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243</v>
      </c>
      <c r="N559" s="44">
        <f>+SUMIF([1]!REQUISICIONES[CODIGO CONCATENADO],INVENTARIO[[#This Row],[CODIGO CONCATENADO]],[1]!REQUISICIONES[CANTIDAD])</f>
        <v>143</v>
      </c>
      <c r="O559" s="42">
        <v>11</v>
      </c>
      <c r="P559" s="44">
        <f>+INVENTARIO[[#This Row],[CANTIDAD INICIAL]]+INVENTARIO[[#This Row],[ENTRADAS]]-INVENTARIO[[#This Row],[SALIDAS]]+INVENTARIO[[#This Row],[AJUSTES]]</f>
        <v>111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41070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2051</v>
      </c>
      <c r="O560" s="42">
        <v>1</v>
      </c>
      <c r="P560" s="44">
        <f>+INVENTARIO[[#This Row],[CANTIDAD INICIAL]]+INVENTARIO[[#This Row],[ENTRADAS]]-INVENTARIO[[#This Row],[SALIDAS]]+INVENTARIO[[#This Row],[AJUSTES]]</f>
        <v>450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1350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46013</v>
      </c>
      <c r="C561" s="38">
        <f>IFERROR(_xlfn.XLOOKUP(INVENTARIO[[#This Row],[CODIGO CONCATENADO]],[1]!Tabla1[[CODIGO CONCATENADO ]],[1]!Tabla1[FECHA],,0,-1),"")</f>
        <v>46013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94</v>
      </c>
      <c r="N561" s="44">
        <f>+SUMIF([1]!REQUISICIONES[CODIGO CONCATENADO],INVENTARIO[[#This Row],[CODIGO CONCATENADO]],[1]!REQUISICIONES[CANTIDAD])</f>
        <v>64</v>
      </c>
      <c r="O561" s="42">
        <v>0</v>
      </c>
      <c r="P561" s="44">
        <f>+INVENTARIO[[#This Row],[CANTIDAD INICIAL]]+INVENTARIO[[#This Row],[ENTRADAS]]-INVENTARIO[[#This Row],[SALIDAS]]+INVENTARIO[[#This Row],[AJUSTES]]</f>
        <v>30</v>
      </c>
      <c r="Q561" s="42">
        <f>IFERROR(_xlfn.XLOOKUP(INVENTARIO[[#This Row],[CODIGO CONCATENADO]],[1]!Tabla1[[CODIGO CONCATENADO ]],[1]!Tabla1[COSTO],,0,-1),"")</f>
        <v>75.97</v>
      </c>
      <c r="R561" s="42">
        <f>+IFERROR(INVENTARIO[[#This Row],[STOCK (BALANCE)]]*INVENTARIO[[#This Row],[COSTO UNITARIO]],"")</f>
        <v>2279.1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46013</v>
      </c>
      <c r="C562" s="38">
        <f>IFERROR(_xlfn.XLOOKUP(INVENTARIO[[#This Row],[CODIGO CONCATENADO]],[1]!Tabla1[[CODIGO CONCATENADO ]],[1]!Tabla1[FECHA],,0,-1),"")</f>
        <v>46013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191</v>
      </c>
      <c r="N562" s="44">
        <f>+SUMIF([1]!REQUISICIONES[CODIGO CONCATENADO],INVENTARIO[[#This Row],[CODIGO CONCATENADO]],[1]!REQUISICIONES[CANTIDAD])</f>
        <v>61</v>
      </c>
      <c r="O562" s="42">
        <v>24</v>
      </c>
      <c r="P562" s="44">
        <f>+INVENTARIO[[#This Row],[CANTIDAD INICIAL]]+INVENTARIO[[#This Row],[ENTRADAS]]-INVENTARIO[[#This Row],[SALIDAS]]+INVENTARIO[[#This Row],[AJUSTES]]</f>
        <v>154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>
        <v>0</v>
      </c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45692</v>
      </c>
      <c r="C564" s="38">
        <f>IFERROR(_xlfn.XLOOKUP(INVENTARIO[[#This Row],[CODIGO CONCATENADO]],[1]!Tabla1[[CODIGO CONCATENADO ]],[1]!Tabla1[FECHA],,0,-1),"")</f>
        <v>45692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2352</v>
      </c>
      <c r="N564" s="44">
        <f>+SUMIF([1]!REQUISICIONES[CODIGO CONCATENADO],INVENTARIO[[#This Row],[CODIGO CONCATENADO]],[1]!REQUISICIONES[CANTIDAD])</f>
        <v>2352</v>
      </c>
      <c r="O564" s="42">
        <v>0</v>
      </c>
      <c r="P564" s="44">
        <f>+INVENTARIO[[#This Row],[CANTIDAD INICIAL]]+INVENTARIO[[#This Row],[ENTRADAS]]-INVENTARIO[[#This Row],[SALIDAS]]+INVENTARIO[[#This Row],[AJUSTES]]</f>
        <v>0</v>
      </c>
      <c r="Q564" s="42">
        <f>IFERROR(_xlfn.XLOOKUP(INVENTARIO[[#This Row],[CODIGO CONCATENADO]],[1]!Tabla1[[CODIGO CONCATENADO ]],[1]!Tabla1[COSTO],,0,-1),"")</f>
        <v>87.5</v>
      </c>
      <c r="R564" s="42">
        <f>+IFERROR(INVENTARIO[[#This Row],[STOCK (BALANCE)]]*INVENTARIO[[#This Row],[COSTO UNITARIO]],"")</f>
        <v>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45684</v>
      </c>
      <c r="C565" s="38">
        <f>IFERROR(_xlfn.XLOOKUP(INVENTARIO[[#This Row],[CODIGO CONCATENADO]],[1]!Tabla1[[CODIGO CONCATENADO ]],[1]!Tabla1[FECHA],,0,-1),"")</f>
        <v>45684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5100</v>
      </c>
      <c r="N565" s="44">
        <f>+SUMIF([1]!REQUISICIONES[CODIGO CONCATENADO],INVENTARIO[[#This Row],[CODIGO CONCATENADO]],[1]!REQUISICIONES[CANTIDAD])</f>
        <v>5103</v>
      </c>
      <c r="O565" s="42">
        <v>3</v>
      </c>
      <c r="P565" s="44">
        <f>+INVENTARIO[[#This Row],[CANTIDAD INICIAL]]+INVENTARIO[[#This Row],[ENTRADAS]]-INVENTARIO[[#This Row],[SALIDAS]]+INVENTARIO[[#This Row],[AJUSTES]]</f>
        <v>0</v>
      </c>
      <c r="Q565" s="42">
        <f>IFERROR(_xlfn.XLOOKUP(INVENTARIO[[#This Row],[CODIGO CONCATENADO]],[1]!Tabla1[[CODIGO CONCATENADO ]],[1]!Tabla1[COSTO],,0,-1),"")</f>
        <v>215</v>
      </c>
      <c r="R565" s="42">
        <f>+IFERROR(INVENTARIO[[#This Row],[STOCK (BALANCE)]]*INVENTARIO[[#This Row],[COSTO UNITARIO]],"")</f>
        <v>0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45540</v>
      </c>
      <c r="C566" s="38">
        <f>IFERROR(_xlfn.XLOOKUP(INVENTARIO[[#This Row],[CODIGO CONCATENADO]],[1]!Tabla1[[CODIGO CONCATENADO ]],[1]!Tabla1[FECHA],,0,-1),"")</f>
        <v>45540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8791</v>
      </c>
      <c r="N566" s="44">
        <f>+SUMIF([1]!REQUISICIONES[CODIGO CONCATENADO],INVENTARIO[[#This Row],[CODIGO CONCATENADO]],[1]!REQUISICIONES[CANTIDAD])</f>
        <v>8791</v>
      </c>
      <c r="O566" s="42">
        <v>0</v>
      </c>
      <c r="P566" s="44">
        <f>+INVENTARIO[[#This Row],[CANTIDAD INICIAL]]+INVENTARIO[[#This Row],[ENTRADAS]]-INVENTARIO[[#This Row],[SALIDAS]]+INVENTARIO[[#This Row],[AJUSTES]]</f>
        <v>0</v>
      </c>
      <c r="Q566" s="42">
        <f>IFERROR(_xlfn.XLOOKUP(INVENTARIO[[#This Row],[CODIGO CONCATENADO]],[1]!Tabla1[[CODIGO CONCATENADO ]],[1]!Tabla1[COSTO],,0,-1),"")</f>
        <v>112.5</v>
      </c>
      <c r="R566" s="42">
        <f>+IFERROR(INVENTARIO[[#This Row],[STOCK (BALANCE)]]*INVENTARIO[[#This Row],[COSTO UNITARIO]],"")</f>
        <v>0</v>
      </c>
      <c r="S566" s="45"/>
    </row>
    <row r="567" spans="1:19" x14ac:dyDescent="0.25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45544</v>
      </c>
      <c r="C567" s="38">
        <f>IFERROR(_xlfn.XLOOKUP(INVENTARIO[[#This Row],[CODIGO CONCATENADO]],[1]!Tabla1[[CODIGO CONCATENADO ]],[1]!Tabla1[FECHA],,0,-1),"")</f>
        <v>45544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7945</v>
      </c>
      <c r="N567" s="44">
        <f>+SUMIF([1]!REQUISICIONES[CODIGO CONCATENADO],INVENTARIO[[#This Row],[CODIGO CONCATENADO]],[1]!REQUISICIONES[CANTIDAD])</f>
        <v>7921</v>
      </c>
      <c r="O567" s="42">
        <v>-24</v>
      </c>
      <c r="P567" s="44">
        <f>+INVENTARIO[[#This Row],[CANTIDAD INICIAL]]+INVENTARIO[[#This Row],[ENTRADAS]]-INVENTARIO[[#This Row],[SALIDAS]]+INVENTARIO[[#This Row],[AJUSTES]]</f>
        <v>0</v>
      </c>
      <c r="Q567" s="42">
        <f>IFERROR(_xlfn.XLOOKUP(INVENTARIO[[#This Row],[CODIGO CONCATENADO]],[1]!Tabla1[[CODIGO CONCATENADO ]],[1]!Tabla1[COSTO],,0,-1),"")</f>
        <v>205.83333300000001</v>
      </c>
      <c r="R567" s="42">
        <f>+IFERROR(INVENTARIO[[#This Row],[STOCK (BALANCE)]]*INVENTARIO[[#This Row],[COSTO UNITARIO]],"")</f>
        <v>0</v>
      </c>
      <c r="S567" s="45"/>
    </row>
    <row r="568" spans="1:19" x14ac:dyDescent="0.25">
      <c r="A568" s="37" t="str">
        <f>+[1]DATA_PRODUCTO!A568</f>
        <v xml:space="preserve"> MAY0051 (PIEDRA AMBIENTADORA PARA BAÑO )</v>
      </c>
      <c r="B568" s="38">
        <f>IFERROR(_xlfn.XLOOKUP(INVENTARIO[[#This Row],[CODIGO CONCATENADO]],[1]!Tabla1[[CODIGO CONCATENADO ]],[1]!Tabla1[FECHA],,0,-1),"")</f>
        <v>45894</v>
      </c>
      <c r="C568" s="38">
        <f>IFERROR(_xlfn.XLOOKUP(INVENTARIO[[#This Row],[CODIGO CONCATENADO]],[1]!Tabla1[[CODIGO CONCATENADO ]],[1]!Tabla1[FECHA],,0,-1),"")</f>
        <v>45894</v>
      </c>
      <c r="D568" s="39" t="str">
        <f>+[1]!Tabla3[[#This Row],[Secuencia]]</f>
        <v>MAY0051</v>
      </c>
      <c r="E568" s="40" t="str">
        <f>+[1]!Tabla3[[#This Row],[Descripcion]]</f>
        <v xml:space="preserve">PIEDRA AMBIENTADORA PARA BAÑO 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400</v>
      </c>
      <c r="N568" s="44">
        <f>+SUMIF([1]!REQUISICIONES[CODIGO CONCATENADO],INVENTARIO[[#This Row],[CODIGO CONCATENADO]],[1]!REQUISICIONES[CANTIDAD])</f>
        <v>408</v>
      </c>
      <c r="O568" s="42">
        <v>8</v>
      </c>
      <c r="P568" s="44">
        <f>+INVENTARIO[[#This Row],[CANTIDAD INICIAL]]+INVENTARIO[[#This Row],[ENTRADAS]]-INVENTARIO[[#This Row],[SALIDAS]]+INVENTARIO[[#This Row],[AJUSTES]]</f>
        <v>0</v>
      </c>
      <c r="Q568" s="42">
        <f>IFERROR(_xlfn.XLOOKUP(INVENTARIO[[#This Row],[CODIGO CONCATENADO]],[1]!Tabla1[[CODIGO CONCATENADO ]],[1]!Tabla1[COSTO],,0,-1),"")</f>
        <v>45</v>
      </c>
      <c r="R568" s="42">
        <f>+IFERROR(INVENTARIO[[#This Row],[STOCK (BALANCE)]]*INVENTARIO[[#This Row],[COSTO UNITARIO]],"")</f>
        <v>0</v>
      </c>
      <c r="S568" s="45"/>
    </row>
    <row r="569" spans="1:19" x14ac:dyDescent="0.25">
      <c r="A569" s="37" t="str">
        <f>+[1]DATA_PRODUCTO!A569</f>
        <v xml:space="preserve"> MAY0052 (PIEDRA AMBIENTADORA PARA BAÑO )</v>
      </c>
      <c r="B569" s="38">
        <f>IFERROR(_xlfn.XLOOKUP(INVENTARIO[[#This Row],[CODIGO CONCATENADO]],[1]!Tabla1[[CODIGO CONCATENADO ]],[1]!Tabla1[FECHA],,0,-1),"")</f>
        <v>45684</v>
      </c>
      <c r="C569" s="38">
        <f>IFERROR(_xlfn.XLOOKUP(INVENTARIO[[#This Row],[CODIGO CONCATENADO]],[1]!Tabla1[[CODIGO CONCATENADO ]],[1]!Tabla1[FECHA],,0,-1),"")</f>
        <v>45684</v>
      </c>
      <c r="D569" s="39" t="str">
        <f>+[1]!Tabla3[[#This Row],[Secuencia]]</f>
        <v>MAY0052</v>
      </c>
      <c r="E569" s="40" t="str">
        <f>+[1]!Tabla3[[#This Row],[Descripcion]]</f>
        <v xml:space="preserve">PIEDRA AMBIENTADORA PARA BAÑO 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881</v>
      </c>
      <c r="N569" s="44">
        <f>+SUMIF([1]!REQUISICIONES[CODIGO CONCATENADO],INVENTARIO[[#This Row],[CODIGO CONCATENADO]],[1]!REQUISICIONES[CANTIDAD])</f>
        <v>881</v>
      </c>
      <c r="O569" s="42">
        <v>0</v>
      </c>
      <c r="P569" s="44">
        <f>+INVENTARIO[[#This Row],[CANTIDAD INICIAL]]+INVENTARIO[[#This Row],[ENTRADAS]]-INVENTARIO[[#This Row],[SALIDAS]]+INVENTARIO[[#This Row],[AJUSTES]]</f>
        <v>0</v>
      </c>
      <c r="Q569" s="42">
        <f>IFERROR(_xlfn.XLOOKUP(INVENTARIO[[#This Row],[CODIGO CONCATENADO]],[1]!Tabla1[[CODIGO CONCATENADO ]],[1]!Tabla1[COSTO],,0,-1),"")</f>
        <v>41</v>
      </c>
      <c r="R569" s="42">
        <f>+IFERROR(INVENTARIO[[#This Row],[STOCK (BALANCE)]]*INVENTARIO[[#This Row],[COSTO UNITARIO]],"")</f>
        <v>0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>
        <v>0</v>
      </c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x14ac:dyDescent="0.25">
      <c r="A571" s="37" t="str">
        <f>+[1]DATA_PRODUCTO!A571</f>
        <v xml:space="preserve"> MAY0054 (SACOS DE ACE (DETERGENTE EN POLVO YA) POR LIBRAS)</v>
      </c>
      <c r="B571" s="38">
        <f>IFERROR(_xlfn.XLOOKUP(INVENTARIO[[#This Row],[CODIGO CONCATENADO]],[1]!Tabla1[[CODIGO CONCATENADO ]],[1]!Tabla1[FECHA],,0,-1),"")</f>
        <v>45656</v>
      </c>
      <c r="C571" s="38">
        <f>IFERROR(_xlfn.XLOOKUP(INVENTARIO[[#This Row],[CODIGO CONCATENADO]],[1]!Tabla1[[CODIGO CONCATENADO ]],[1]!Tabla1[FECHA],,0,-1),"")</f>
        <v>45656</v>
      </c>
      <c r="D571" s="39" t="str">
        <f>+[1]!Tabla3[[#This Row],[Secuencia]]</f>
        <v>MAY0054</v>
      </c>
      <c r="E571" s="40" t="str">
        <f>+[1]!Tabla3[[#This Row],[Descripcion]]</f>
        <v>SACOS DE ACE (DETERGENTE EN POLVO YA) POR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509</v>
      </c>
      <c r="N571" s="44">
        <f>+SUMIF([1]!REQUISICIONES[CODIGO CONCATENADO],INVENTARIO[[#This Row],[CODIGO CONCATENADO]],[1]!REQUISICIONES[CANTIDAD])</f>
        <v>509</v>
      </c>
      <c r="O571" s="42">
        <v>0</v>
      </c>
      <c r="P571" s="44">
        <f>+INVENTARIO[[#This Row],[CANTIDAD INICIAL]]+INVENTARIO[[#This Row],[ENTRADAS]]-INVENTARIO[[#This Row],[SALIDAS]]+INVENTARIO[[#This Row],[AJUSTES]]</f>
        <v>0</v>
      </c>
      <c r="Q571" s="42">
        <f>IFERROR(_xlfn.XLOOKUP(INVENTARIO[[#This Row],[CODIGO CONCATENADO]],[1]!Tabla1[[CODIGO CONCATENADO ]],[1]!Tabla1[COSTO],,0,-1),"")</f>
        <v>32</v>
      </c>
      <c r="R571" s="42">
        <f>+IFERROR(INVENTARIO[[#This Row],[STOCK (BALANCE)]]*INVENTARIO[[#This Row],[COSTO UNITARIO]],"")</f>
        <v>0</v>
      </c>
      <c r="S571" s="45"/>
    </row>
    <row r="572" spans="1:19" x14ac:dyDescent="0.25">
      <c r="A572" s="37" t="str">
        <f>+[1]DATA_PRODUCTO!A572</f>
        <v xml:space="preserve"> MAY0055 (SACOS DE ACE (DETERGENTE EN POLVO) POR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POR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LIBRAS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390</v>
      </c>
      <c r="N572" s="44">
        <f>+SUMIF([1]!REQUISICIONES[CODIGO CONCATENADO],INVENTARIO[[#This Row],[CODIGO CONCATENADO]],[1]!REQUISICIONES[CANTIDAD])</f>
        <v>390</v>
      </c>
      <c r="O572" s="42">
        <v>0</v>
      </c>
      <c r="P572" s="44">
        <f>+INVENTARIO[[#This Row],[CANTIDAD INICIAL]]+INVENTARIO[[#This Row],[ENTRADAS]]-INVENTARIO[[#This Row],[SALIDAS]]+INVENTARIO[[#This Row],[AJUSTES]]</f>
        <v>0</v>
      </c>
      <c r="Q572" s="42">
        <f>IFERROR(_xlfn.XLOOKUP(INVENTARIO[[#This Row],[CODIGO CONCATENADO]],[1]!Tabla1[[CODIGO CONCATENADO ]],[1]!Tabla1[COSTO],,0,-1),"")</f>
        <v>22.88</v>
      </c>
      <c r="R572" s="42">
        <f>+IFERROR(INVENTARIO[[#This Row],[STOCK (BALANCE)]]*INVENTARIO[[#This Row],[COSTO UNITARIO]],"")</f>
        <v>0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9</v>
      </c>
      <c r="O573" s="42">
        <v>3</v>
      </c>
      <c r="P573" s="44">
        <f>+INVENTARIO[[#This Row],[CANTIDAD INICIAL]]+INVENTARIO[[#This Row],[ENTRADAS]]-INVENTARIO[[#This Row],[SALIDAS]]+INVENTARIO[[#This Row],[AJUSTES]]</f>
        <v>29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16240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45894</v>
      </c>
      <c r="C574" s="38">
        <f>IFERROR(_xlfn.XLOOKUP(INVENTARIO[[#This Row],[CODIGO CONCATENADO]],[1]!Tabla1[[CODIGO CONCATENADO ]],[1]!Tabla1[FECHA],,0,-1),"")</f>
        <v>45894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173</v>
      </c>
      <c r="N574" s="44">
        <f>+SUMIF([1]!REQUISICIONES[CODIGO CONCATENADO],INVENTARIO[[#This Row],[CODIGO CONCATENADO]],[1]!REQUISICIONES[CANTIDAD])</f>
        <v>155</v>
      </c>
      <c r="O574" s="42">
        <v>-18</v>
      </c>
      <c r="P574" s="44">
        <f>+INVENTARIO[[#This Row],[CANTIDAD INICIAL]]+INVENTARIO[[#This Row],[ENTRADAS]]-INVENTARIO[[#This Row],[SALIDAS]]+INVENTARIO[[#This Row],[AJUSTES]]</f>
        <v>0</v>
      </c>
      <c r="Q574" s="42">
        <f>IFERROR(_xlfn.XLOOKUP(INVENTARIO[[#This Row],[CODIGO CONCATENADO]],[1]!Tabla1[[CODIGO CONCATENADO ]],[1]!Tabla1[COSTO],,0,-1),"")</f>
        <v>96.55</v>
      </c>
      <c r="R574" s="42">
        <f>+IFERROR(INVENTARIO[[#This Row],[STOCK (BALANCE)]]*INVENTARIO[[#This Row],[COSTO UNITARIO]],"")</f>
        <v>0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45684</v>
      </c>
      <c r="C575" s="38">
        <f>IFERROR(_xlfn.XLOOKUP(INVENTARIO[[#This Row],[CODIGO CONCATENADO]],[1]!Tabla1[[CODIGO CONCATENADO ]],[1]!Tabla1[FECHA],,0,-1),"")</f>
        <v>45684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282</v>
      </c>
      <c r="N575" s="44">
        <f>+SUMIF([1]!REQUISICIONES[CODIGO CONCATENADO],INVENTARIO[[#This Row],[CODIGO CONCATENADO]],[1]!REQUISICIONES[CANTIDAD])</f>
        <v>298</v>
      </c>
      <c r="O575" s="42">
        <v>16</v>
      </c>
      <c r="P575" s="44">
        <f>+INVENTARIO[[#This Row],[CANTIDAD INICIAL]]+INVENTARIO[[#This Row],[ENTRADAS]]-INVENTARIO[[#This Row],[SALIDAS]]+INVENTARIO[[#This Row],[AJUSTES]]</f>
        <v>0</v>
      </c>
      <c r="Q575" s="42">
        <f>IFERROR(_xlfn.XLOOKUP(INVENTARIO[[#This Row],[CODIGO CONCATENADO]],[1]!Tabla1[[CODIGO CONCATENADO ]],[1]!Tabla1[COSTO],,0,-1),"")</f>
        <v>137</v>
      </c>
      <c r="R575" s="42">
        <f>+IFERROR(INVENTARIO[[#This Row],[STOCK (BALANCE)]]*INVENTARIO[[#This Row],[COSTO UNITARIO]],"")</f>
        <v>0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46013</v>
      </c>
      <c r="C576" s="38">
        <f>IFERROR(_xlfn.XLOOKUP(INVENTARIO[[#This Row],[CODIGO CONCATENADO]],[1]!Tabla1[[CODIGO CONCATENADO ]],[1]!Tabla1[FECHA],,0,-1),"")</f>
        <v>46013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915</v>
      </c>
      <c r="N576" s="44">
        <f>+SUMIF([1]!REQUISICIONES[CODIGO CONCATENADO],INVENTARIO[[#This Row],[CODIGO CONCATENADO]],[1]!REQUISICIONES[CANTIDAD])</f>
        <v>846</v>
      </c>
      <c r="O576" s="42">
        <v>0</v>
      </c>
      <c r="P576" s="44">
        <f>+INVENTARIO[[#This Row],[CANTIDAD INICIAL]]+INVENTARIO[[#This Row],[ENTRADAS]]-INVENTARIO[[#This Row],[SALIDAS]]+INVENTARIO[[#This Row],[AJUSTES]]</f>
        <v>69</v>
      </c>
      <c r="Q576" s="42">
        <f>IFERROR(_xlfn.XLOOKUP(INVENTARIO[[#This Row],[CODIGO CONCATENADO]],[1]!Tabla1[[CODIGO CONCATENADO ]],[1]!Tabla1[COSTO],,0,-1),"")</f>
        <v>28.06</v>
      </c>
      <c r="R576" s="42">
        <f>+IFERROR(INVENTARIO[[#This Row],[STOCK (BALANCE)]]*INVENTARIO[[#This Row],[COSTO UNITARIO]],"")</f>
        <v>1936.1399999999999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330</v>
      </c>
      <c r="O577" s="42">
        <v>-20</v>
      </c>
      <c r="P577" s="44">
        <f>+INVENTARIO[[#This Row],[CANTIDAD INICIAL]]+INVENTARIO[[#This Row],[ENTRADAS]]-INVENTARIO[[#This Row],[SALIDAS]]+INVENTARIO[[#This Row],[AJUSTES]]</f>
        <v>0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0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>
        <v>0</v>
      </c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>
        <v>0</v>
      </c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123</v>
      </c>
      <c r="O580" s="42">
        <v>20</v>
      </c>
      <c r="P580" s="44">
        <f>+INVENTARIO[[#This Row],[CANTIDAD INICIAL]]+INVENTARIO[[#This Row],[ENTRADAS]]-INVENTARIO[[#This Row],[SALIDAS]]+INVENTARIO[[#This Row],[AJUSTES]]</f>
        <v>0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0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>
        <v>0</v>
      </c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45656</v>
      </c>
      <c r="C582" s="38">
        <f>IFERROR(_xlfn.XLOOKUP(INVENTARIO[[#This Row],[CODIGO CONCATENADO]],[1]!Tabla1[[CODIGO CONCATENADO ]],[1]!Tabla1[FECHA],,0,-1),"")</f>
        <v>45656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61</v>
      </c>
      <c r="N582" s="44">
        <f>+SUMIF([1]!REQUISICIONES[CODIGO CONCATENADO],INVENTARIO[[#This Row],[CODIGO CONCATENADO]],[1]!REQUISICIONES[CANTIDAD])</f>
        <v>52</v>
      </c>
      <c r="O582" s="42">
        <v>-9</v>
      </c>
      <c r="P582" s="44">
        <f>+INVENTARIO[[#This Row],[CANTIDAD INICIAL]]+INVENTARIO[[#This Row],[ENTRADAS]]-INVENTARIO[[#This Row],[SALIDAS]]+INVENTARIO[[#This Row],[AJUSTES]]</f>
        <v>0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0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45473</v>
      </c>
      <c r="C583" s="38">
        <f>IFERROR(_xlfn.XLOOKUP(INVENTARIO[[#This Row],[CODIGO CONCATENADO]],[1]!Tabla1[[CODIGO CONCATENADO ]],[1]!Tabla1[FECHA],,0,-1),"")</f>
        <v>45473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7</v>
      </c>
      <c r="N583" s="44">
        <f>+SUMIF([1]!REQUISICIONES[CODIGO CONCATENADO],INVENTARIO[[#This Row],[CODIGO CONCATENADO]],[1]!REQUISICIONES[CANTIDAD])</f>
        <v>10</v>
      </c>
      <c r="O583" s="42">
        <v>3</v>
      </c>
      <c r="P583" s="44">
        <f>+INVENTARIO[[#This Row],[CANTIDAD INICIAL]]+INVENTARIO[[#This Row],[ENTRADAS]]-INVENTARIO[[#This Row],[SALIDAS]]+INVENTARIO[[#This Row],[AJUSTES]]</f>
        <v>0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0</v>
      </c>
      <c r="S583" s="45"/>
    </row>
    <row r="584" spans="1:19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24</v>
      </c>
      <c r="O584" s="42">
        <v>3</v>
      </c>
      <c r="P584" s="44">
        <f>+INVENTARIO[[#This Row],[CANTIDAD INICIAL]]+INVENTARIO[[#This Row],[ENTRADAS]]-INVENTARIO[[#This Row],[SALIDAS]]+INVENTARIO[[#This Row],[AJUSTES]]</f>
        <v>3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885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45684</v>
      </c>
      <c r="C585" s="38">
        <f>IFERROR(_xlfn.XLOOKUP(INVENTARIO[[#This Row],[CODIGO CONCATENADO]],[1]!Tabla1[[CODIGO CONCATENADO ]],[1]!Tabla1[FECHA],,0,-1),"")</f>
        <v>45684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595</v>
      </c>
      <c r="N585" s="44">
        <f>+SUMIF([1]!REQUISICIONES[CODIGO CONCATENADO],INVENTARIO[[#This Row],[CODIGO CONCATENADO]],[1]!REQUISICIONES[CANTIDAD])</f>
        <v>575</v>
      </c>
      <c r="O585" s="42">
        <v>1</v>
      </c>
      <c r="P585" s="44">
        <f>+INVENTARIO[[#This Row],[CANTIDAD INICIAL]]+INVENTARIO[[#This Row],[ENTRADAS]]-INVENTARIO[[#This Row],[SALIDAS]]+INVENTARIO[[#This Row],[AJUSTES]]</f>
        <v>21</v>
      </c>
      <c r="Q585" s="42">
        <f>IFERROR(_xlfn.XLOOKUP(INVENTARIO[[#This Row],[CODIGO CONCATENADO]],[1]!Tabla1[[CODIGO CONCATENADO ]],[1]!Tabla1[COSTO],,0,-1),"")</f>
        <v>25</v>
      </c>
      <c r="R585" s="42">
        <f>+IFERROR(INVENTARIO[[#This Row],[STOCK (BALANCE)]]*INVENTARIO[[#This Row],[COSTO UNITARIO]],"")</f>
        <v>525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45473</v>
      </c>
      <c r="C586" s="38">
        <f>IFERROR(_xlfn.XLOOKUP(INVENTARIO[[#This Row],[CODIGO CONCATENADO]],[1]!Tabla1[[CODIGO CONCATENADO ]],[1]!Tabla1[FECHA],,0,-1),"")</f>
        <v>45473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16</v>
      </c>
      <c r="N586" s="44">
        <f>+SUMIF([1]!REQUISICIONES[CODIGO CONCATENADO],INVENTARIO[[#This Row],[CODIGO CONCATENADO]],[1]!REQUISICIONES[CANTIDAD])</f>
        <v>4</v>
      </c>
      <c r="O586" s="42">
        <v>2</v>
      </c>
      <c r="P586" s="44">
        <f>+INVENTARIO[[#This Row],[CANTIDAD INICIAL]]+INVENTARIO[[#This Row],[ENTRADAS]]-INVENTARIO[[#This Row],[SALIDAS]]+INVENTARIO[[#This Row],[AJUSTES]]</f>
        <v>14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685.57999999999993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46013</v>
      </c>
      <c r="C587" s="38">
        <f>IFERROR(_xlfn.XLOOKUP(INVENTARIO[[#This Row],[CODIGO CONCATENADO]],[1]!Tabla1[[CODIGO CONCATENADO ]],[1]!Tabla1[FECHA],,0,-1),"")</f>
        <v>46013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104</v>
      </c>
      <c r="N587" s="44">
        <f>+SUMIF([1]!REQUISICIONES[CODIGO CONCATENADO],INVENTARIO[[#This Row],[CODIGO CONCATENADO]],[1]!REQUISICIONES[CANTIDAD])</f>
        <v>90</v>
      </c>
      <c r="O587" s="42">
        <v>0</v>
      </c>
      <c r="P587" s="44">
        <f>+INVENTARIO[[#This Row],[CANTIDAD INICIAL]]+INVENTARIO[[#This Row],[ENTRADAS]]-INVENTARIO[[#This Row],[SALIDAS]]+INVENTARIO[[#This Row],[AJUSTES]]</f>
        <v>14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4760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131</v>
      </c>
      <c r="O588" s="42">
        <v>9</v>
      </c>
      <c r="P588" s="44">
        <f>+INVENTARIO[[#This Row],[CANTIDAD INICIAL]]+INVENTARIO[[#This Row],[ENTRADAS]]-INVENTARIO[[#This Row],[SALIDAS]]+INVENTARIO[[#This Row],[AJUSTES]]</f>
        <v>0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0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63</v>
      </c>
      <c r="O589" s="42">
        <v>3</v>
      </c>
      <c r="P589" s="44">
        <f>+INVENTARIO[[#This Row],[CANTIDAD INICIAL]]+INVENTARIO[[#This Row],[ENTRADAS]]-INVENTARIO[[#This Row],[SALIDAS]]+INVENTARIO[[#This Row],[AJUSTES]]</f>
        <v>5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16250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200</v>
      </c>
      <c r="O590" s="42">
        <v>0</v>
      </c>
      <c r="P590" s="44">
        <f>+INVENTARIO[[#This Row],[CANTIDAD INICIAL]]+INVENTARIO[[#This Row],[ENTRADAS]]-INVENTARIO[[#This Row],[SALIDAS]]+INVENTARIO[[#This Row],[AJUSTES]]</f>
        <v>100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4500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300</v>
      </c>
      <c r="O591" s="42">
        <v>0</v>
      </c>
      <c r="P591" s="44">
        <f>+INVENTARIO[[#This Row],[CANTIDAD INICIAL]]+INVENTARIO[[#This Row],[ENTRADAS]]-INVENTARIO[[#This Row],[SALIDAS]]+INVENTARIO[[#This Row],[AJUSTES]]</f>
        <v>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0</v>
      </c>
      <c r="S591" s="45"/>
    </row>
    <row r="592" spans="1:19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>
        <v>0</v>
      </c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45132</v>
      </c>
      <c r="C593" s="38">
        <f>IFERROR(_xlfn.XLOOKUP(INVENTARIO[[#This Row],[CODIGO CONCATENADO]],[1]!Tabla1[[CODIGO CONCATENADO ]],[1]!Tabla1[FECHA],,0,-1),"")</f>
        <v>45132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10</v>
      </c>
      <c r="N593" s="44">
        <f>+SUMIF([1]!REQUISICIONES[CODIGO CONCATENADO],INVENTARIO[[#This Row],[CODIGO CONCATENADO]],[1]!REQUISICIONES[CANTIDAD])</f>
        <v>10</v>
      </c>
      <c r="O593" s="42">
        <v>0</v>
      </c>
      <c r="P593" s="44">
        <f>+INVENTARIO[[#This Row],[CANTIDAD INICIAL]]+INVENTARIO[[#This Row],[ENTRADAS]]-INVENTARIO[[#This Row],[SALIDAS]]+INVENTARIO[[#This Row],[AJUSTES]]</f>
        <v>0</v>
      </c>
      <c r="Q593" s="42">
        <f>IFERROR(_xlfn.XLOOKUP(INVENTARIO[[#This Row],[CODIGO CONCATENADO]],[1]!Tabla1[[CODIGO CONCATENADO ]],[1]!Tabla1[COSTO],,0,-1),"")</f>
        <v>5080</v>
      </c>
      <c r="R593" s="42">
        <f>+IFERROR(INVENTARIO[[#This Row],[STOCK (BALANCE)]]*INVENTARIO[[#This Row],[COSTO UNITARIO]],"")</f>
        <v>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24</v>
      </c>
      <c r="O594" s="42">
        <v>-6</v>
      </c>
      <c r="P594" s="44">
        <f>+INVENTARIO[[#This Row],[CANTIDAD INICIAL]]+INVENTARIO[[#This Row],[ENTRADAS]]-INVENTARIO[[#This Row],[SALIDAS]]+INVENTARIO[[#This Row],[AJUSTES]]</f>
        <v>0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6</v>
      </c>
      <c r="O595" s="42">
        <v>1</v>
      </c>
      <c r="P595" s="44">
        <f>+INVENTARIO[[#This Row],[CANTIDAD INICIAL]]+INVENTARIO[[#This Row],[ENTRADAS]]-INVENTARIO[[#This Row],[SALIDAS]]+INVENTARIO[[#This Row],[AJUSTES]]</f>
        <v>28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46013</v>
      </c>
      <c r="C596" s="38">
        <f>IFERROR(_xlfn.XLOOKUP(INVENTARIO[[#This Row],[CODIGO CONCATENADO]],[1]!Tabla1[[CODIGO CONCATENADO ]],[1]!Tabla1[FECHA],,0,-1),"")</f>
        <v>46013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171</v>
      </c>
      <c r="N596" s="44">
        <f>+SUMIF([1]!REQUISICIONES[CODIGO CONCATENADO],INVENTARIO[[#This Row],[CODIGO CONCATENADO]],[1]!REQUISICIONES[CANTIDAD])</f>
        <v>113</v>
      </c>
      <c r="O596" s="42">
        <v>13</v>
      </c>
      <c r="P596" s="44">
        <f>+INVENTARIO[[#This Row],[CANTIDAD INICIAL]]+INVENTARIO[[#This Row],[ENTRADAS]]-INVENTARIO[[#This Row],[SALIDAS]]+INVENTARIO[[#This Row],[AJUSTES]]</f>
        <v>71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45473</v>
      </c>
      <c r="C597" s="38">
        <f>IFERROR(_xlfn.XLOOKUP(INVENTARIO[[#This Row],[CODIGO CONCATENADO]],[1]!Tabla1[[CODIGO CONCATENADO ]],[1]!Tabla1[FECHA],,0,-1),"")</f>
        <v>45473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92</v>
      </c>
      <c r="N597" s="44">
        <f>+SUMIF([1]!REQUISICIONES[CODIGO CONCATENADO],INVENTARIO[[#This Row],[CODIGO CONCATENADO]],[1]!REQUISICIONES[CANTIDAD])</f>
        <v>63</v>
      </c>
      <c r="O597" s="42">
        <v>0</v>
      </c>
      <c r="P597" s="44">
        <f>+INVENTARIO[[#This Row],[CANTIDAD INICIAL]]+INVENTARIO[[#This Row],[ENTRADAS]]-INVENTARIO[[#This Row],[SALIDAS]]+INVENTARIO[[#This Row],[AJUSTES]]</f>
        <v>29</v>
      </c>
      <c r="Q597" s="42">
        <f>IFERROR(_xlfn.XLOOKUP(INVENTARIO[[#This Row],[CODIGO CONCATENADO]],[1]!Tabla1[[CODIGO CONCATENADO ]],[1]!Tabla1[COSTO],,0,-1),"")</f>
        <v>350</v>
      </c>
      <c r="R597" s="42">
        <f>+IFERROR(INVENTARIO[[#This Row],[STOCK (BALANCE)]]*INVENTARIO[[#This Row],[COSTO UNITARIO]],"")</f>
        <v>10150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45473</v>
      </c>
      <c r="C598" s="38">
        <f>IFERROR(_xlfn.XLOOKUP(INVENTARIO[[#This Row],[CODIGO CONCATENADO]],[1]!Tabla1[[CODIGO CONCATENADO ]],[1]!Tabla1[FECHA],,0,-1),"")</f>
        <v>45473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189</v>
      </c>
      <c r="N598" s="44">
        <f>+SUMIF([1]!REQUISICIONES[CODIGO CONCATENADO],INVENTARIO[[#This Row],[CODIGO CONCATENADO]],[1]!REQUISICIONES[CANTIDAD])</f>
        <v>82</v>
      </c>
      <c r="O598" s="42">
        <v>0</v>
      </c>
      <c r="P598" s="44">
        <f>+INVENTARIO[[#This Row],[CANTIDAD INICIAL]]+INVENTARIO[[#This Row],[ENTRADAS]]-INVENTARIO[[#This Row],[SALIDAS]]+INVENTARIO[[#This Row],[AJUSTES]]</f>
        <v>107</v>
      </c>
      <c r="Q598" s="42">
        <f>IFERROR(_xlfn.XLOOKUP(INVENTARIO[[#This Row],[CODIGO CONCATENADO]],[1]!Tabla1[[CODIGO CONCATENADO ]],[1]!Tabla1[COSTO],,0,-1),"")</f>
        <v>550</v>
      </c>
      <c r="R598" s="42">
        <f>+IFERROR(INVENTARIO[[#This Row],[STOCK (BALANCE)]]*INVENTARIO[[#This Row],[COSTO UNITARIO]],"")</f>
        <v>58850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45483</v>
      </c>
      <c r="C599" s="38">
        <f>IFERROR(_xlfn.XLOOKUP(INVENTARIO[[#This Row],[CODIGO CONCATENADO]],[1]!Tabla1[[CODIGO CONCATENADO ]],[1]!Tabla1[FECHA],,0,-1),"")</f>
        <v>45483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241</v>
      </c>
      <c r="N599" s="44">
        <f>+SUMIF([1]!REQUISICIONES[CODIGO CONCATENADO],INVENTARIO[[#This Row],[CODIGO CONCATENADO]],[1]!REQUISICIONES[CANTIDAD])</f>
        <v>137</v>
      </c>
      <c r="O599" s="42">
        <v>0</v>
      </c>
      <c r="P599" s="44">
        <f>+INVENTARIO[[#This Row],[CANTIDAD INICIAL]]+INVENTARIO[[#This Row],[ENTRADAS]]-INVENTARIO[[#This Row],[SALIDAS]]+INVENTARIO[[#This Row],[AJUSTES]]</f>
        <v>104</v>
      </c>
      <c r="Q599" s="42">
        <f>IFERROR(_xlfn.XLOOKUP(INVENTARIO[[#This Row],[CODIGO CONCATENADO]],[1]!Tabla1[[CODIGO CONCATENADO ]],[1]!Tabla1[COSTO],,0,-1),"")</f>
        <v>439</v>
      </c>
      <c r="R599" s="42">
        <f>+IFERROR(INVENTARIO[[#This Row],[STOCK (BALANCE)]]*INVENTARIO[[#This Row],[COSTO UNITARIO]],"")</f>
        <v>45656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27</v>
      </c>
      <c r="O600" s="42">
        <v>1</v>
      </c>
      <c r="P600" s="44">
        <f>+INVENTARIO[[#This Row],[CANTIDAD INICIAL]]+INVENTARIO[[#This Row],[ENTRADAS]]-INVENTARIO[[#This Row],[SALIDAS]]+INVENTARIO[[#This Row],[AJUSTES]]</f>
        <v>1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528.57000000000005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45473</v>
      </c>
      <c r="C601" s="38">
        <f>IFERROR(_xlfn.XLOOKUP(INVENTARIO[[#This Row],[CODIGO CONCATENADO]],[1]!Tabla1[[CODIGO CONCATENADO ]],[1]!Tabla1[FECHA],,0,-1),"")</f>
        <v>45473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993</v>
      </c>
      <c r="N601" s="44">
        <f>+SUMIF([1]!REQUISICIONES[CODIGO CONCATENADO],INVENTARIO[[#This Row],[CODIGO CONCATENADO]],[1]!REQUISICIONES[CANTIDAD])</f>
        <v>990</v>
      </c>
      <c r="O601" s="42">
        <v>-3</v>
      </c>
      <c r="P601" s="44">
        <f>+INVENTARIO[[#This Row],[CANTIDAD INICIAL]]+INVENTARIO[[#This Row],[ENTRADAS]]-INVENTARIO[[#This Row],[SALIDAS]]+INVENTARIO[[#This Row],[AJUSTES]]</f>
        <v>0</v>
      </c>
      <c r="Q601" s="42">
        <f>IFERROR(_xlfn.XLOOKUP(INVENTARIO[[#This Row],[CODIGO CONCATENADO]],[1]!Tabla1[[CODIGO CONCATENADO ]],[1]!Tabla1[COSTO],,0,-1),"")</f>
        <v>11</v>
      </c>
      <c r="R601" s="42">
        <f>+IFERROR(INVENTARIO[[#This Row],[STOCK (BALANCE)]]*INVENTARIO[[#This Row],[COSTO UNITARIO]],"")</f>
        <v>0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45679</v>
      </c>
      <c r="C602" s="38">
        <f>IFERROR(_xlfn.XLOOKUP(INVENTARIO[[#This Row],[CODIGO CONCATENADO]],[1]!Tabla1[[CODIGO CONCATENADO ]],[1]!Tabla1[FECHA],,0,-1),"")</f>
        <v>45679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48</v>
      </c>
      <c r="N602" s="44">
        <f>+SUMIF([1]!REQUISICIONES[CODIGO CONCATENADO],INVENTARIO[[#This Row],[CODIGO CONCATENADO]],[1]!REQUISICIONES[CANTIDAD])</f>
        <v>49</v>
      </c>
      <c r="O602" s="42">
        <v>2</v>
      </c>
      <c r="P602" s="44">
        <f>+INVENTARIO[[#This Row],[CANTIDAD INICIAL]]+INVENTARIO[[#This Row],[ENTRADAS]]-INVENTARIO[[#This Row],[SALIDAS]]+INVENTARIO[[#This Row],[AJUSTES]]</f>
        <v>1</v>
      </c>
      <c r="Q602" s="42">
        <f>IFERROR(_xlfn.XLOOKUP(INVENTARIO[[#This Row],[CODIGO CONCATENADO]],[1]!Tabla1[[CODIGO CONCATENADO ]],[1]!Tabla1[COSTO],,0,-1),"")</f>
        <v>30.5</v>
      </c>
      <c r="R602" s="42">
        <f>+IFERROR(INVENTARIO[[#This Row],[STOCK (BALANCE)]]*INVENTARIO[[#This Row],[COSTO UNITARIO]],"")</f>
        <v>30.5</v>
      </c>
      <c r="S602" s="45"/>
    </row>
    <row r="603" spans="1:19" ht="30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46013</v>
      </c>
      <c r="C603" s="38">
        <f>IFERROR(_xlfn.XLOOKUP(INVENTARIO[[#This Row],[CODIGO CONCATENADO]],[1]!Tabla1[[CODIGO CONCATENADO ]],[1]!Tabla1[FECHA],,0,-1),"")</f>
        <v>46013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1691</v>
      </c>
      <c r="N603" s="44">
        <f>+SUMIF([1]!REQUISICIONES[CODIGO CONCATENADO],INVENTARIO[[#This Row],[CODIGO CONCATENADO]],[1]!REQUISICIONES[CANTIDAD])</f>
        <v>1091</v>
      </c>
      <c r="O603" s="42">
        <v>115</v>
      </c>
      <c r="P603" s="44">
        <f>+INVENTARIO[[#This Row],[CANTIDAD INICIAL]]+INVENTARIO[[#This Row],[ENTRADAS]]-INVENTARIO[[#This Row],[SALIDAS]]+INVENTARIO[[#This Row],[AJUSTES]]</f>
        <v>715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46403.500000000007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45685</v>
      </c>
      <c r="C604" s="38">
        <f>IFERROR(_xlfn.XLOOKUP(INVENTARIO[[#This Row],[CODIGO CONCATENADO]],[1]!Tabla1[[CODIGO CONCATENADO ]],[1]!Tabla1[FECHA],,0,-1),"")</f>
        <v>45685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1100</v>
      </c>
      <c r="N604" s="44">
        <f>+SUMIF([1]!REQUISICIONES[CODIGO CONCATENADO],INVENTARIO[[#This Row],[CODIGO CONCATENADO]],[1]!REQUISICIONES[CANTIDAD])</f>
        <v>1100</v>
      </c>
      <c r="O604" s="42">
        <v>0</v>
      </c>
      <c r="P604" s="44">
        <f>+INVENTARIO[[#This Row],[CANTIDAD INICIAL]]+INVENTARIO[[#This Row],[ENTRADAS]]-INVENTARIO[[#This Row],[SALIDAS]]+INVENTARIO[[#This Row],[AJUSTES]]</f>
        <v>0</v>
      </c>
      <c r="Q604" s="42">
        <f>IFERROR(_xlfn.XLOOKUP(INVENTARIO[[#This Row],[CODIGO CONCATENADO]],[1]!Tabla1[[CODIGO CONCATENADO ]],[1]!Tabla1[COSTO],,0,-1),"")</f>
        <v>243.81</v>
      </c>
      <c r="R604" s="42">
        <f>+IFERROR(INVENTARIO[[#This Row],[STOCK (BALANCE)]]*INVENTARIO[[#This Row],[COSTO UNITARIO]],"")</f>
        <v>0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45656</v>
      </c>
      <c r="C605" s="38">
        <f>IFERROR(_xlfn.XLOOKUP(INVENTARIO[[#This Row],[CODIGO CONCATENADO]],[1]!Tabla1[[CODIGO CONCATENADO ]],[1]!Tabla1[FECHA],,0,-1),"")</f>
        <v>45656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72</v>
      </c>
      <c r="N605" s="44">
        <f>+SUMIF([1]!REQUISICIONES[CODIGO CONCATENADO],INVENTARIO[[#This Row],[CODIGO CONCATENADO]],[1]!REQUISICIONES[CANTIDAD])</f>
        <v>36</v>
      </c>
      <c r="O605" s="42">
        <v>0</v>
      </c>
      <c r="P605" s="44">
        <f>+INVENTARIO[[#This Row],[CANTIDAD INICIAL]]+INVENTARIO[[#This Row],[ENTRADAS]]-INVENTARIO[[#This Row],[SALIDAS]]+INVENTARIO[[#This Row],[AJUSTES]]</f>
        <v>36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9558</v>
      </c>
      <c r="S605" s="45"/>
    </row>
    <row r="606" spans="1:19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8</v>
      </c>
      <c r="O606" s="42">
        <v>0</v>
      </c>
      <c r="P606" s="44">
        <f>+INVENTARIO[[#This Row],[CANTIDAD INICIAL]]+INVENTARIO[[#This Row],[ENTRADAS]]-INVENTARIO[[#This Row],[SALIDAS]]+INVENTARIO[[#This Row],[AJUSTES]]</f>
        <v>0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0</v>
      </c>
      <c r="S606" s="45"/>
    </row>
    <row r="607" spans="1:19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45656</v>
      </c>
      <c r="C607" s="38">
        <f>IFERROR(_xlfn.XLOOKUP(INVENTARIO[[#This Row],[CODIGO CONCATENADO]],[1]!Tabla1[[CODIGO CONCATENADO ]],[1]!Tabla1[FECHA],,0,-1),"")</f>
        <v>45656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2179</v>
      </c>
      <c r="N607" s="44">
        <f>+SUMIF([1]!REQUISICIONES[CODIGO CONCATENADO],INVENTARIO[[#This Row],[CODIGO CONCATENADO]],[1]!REQUISICIONES[CANTIDAD])</f>
        <v>2162</v>
      </c>
      <c r="O607" s="42">
        <v>115</v>
      </c>
      <c r="P607" s="44">
        <f>+INVENTARIO[[#This Row],[CANTIDAD INICIAL]]+INVENTARIO[[#This Row],[ENTRADAS]]-INVENTARIO[[#This Row],[SALIDAS]]+INVENTARIO[[#This Row],[AJUSTES]]</f>
        <v>132</v>
      </c>
      <c r="Q607" s="42">
        <f>IFERROR(_xlfn.XLOOKUP(INVENTARIO[[#This Row],[CODIGO CONCATENADO]],[1]!Tabla1[[CODIGO CONCATENADO ]],[1]!Tabla1[COSTO],,0,-1),"")</f>
        <v>20.6</v>
      </c>
      <c r="R607" s="42">
        <f>+IFERROR(INVENTARIO[[#This Row],[STOCK (BALANCE)]]*INVENTARIO[[#This Row],[COSTO UNITARIO]],"")</f>
        <v>2719.2000000000003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46013</v>
      </c>
      <c r="C608" s="38">
        <f>IFERROR(_xlfn.XLOOKUP(INVENTARIO[[#This Row],[CODIGO CONCATENADO]],[1]!Tabla1[[CODIGO CONCATENADO ]],[1]!Tabla1[FECHA],,0,-1),"")</f>
        <v>46013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3119</v>
      </c>
      <c r="N608" s="44">
        <f>+SUMIF([1]!REQUISICIONES[CODIGO CONCATENADO],INVENTARIO[[#This Row],[CODIGO CONCATENADO]],[1]!REQUISICIONES[CANTIDAD])</f>
        <v>2807</v>
      </c>
      <c r="O608" s="42">
        <v>-185</v>
      </c>
      <c r="P608" s="44">
        <f>+INVENTARIO[[#This Row],[CANTIDAD INICIAL]]+INVENTARIO[[#This Row],[ENTRADAS]]-INVENTARIO[[#This Row],[SALIDAS]]+INVENTARIO[[#This Row],[AJUSTES]]</f>
        <v>127</v>
      </c>
      <c r="Q608" s="42">
        <f>IFERROR(_xlfn.XLOOKUP(INVENTARIO[[#This Row],[CODIGO CONCATENADO]],[1]!Tabla1[[CODIGO CONCATENADO ]],[1]!Tabla1[COSTO],,0,-1),"")</f>
        <v>20.399999999999999</v>
      </c>
      <c r="R608" s="42">
        <f>+IFERROR(INVENTARIO[[#This Row],[STOCK (BALANCE)]]*INVENTARIO[[#This Row],[COSTO UNITARIO]],"")</f>
        <v>2590.7999999999997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46013</v>
      </c>
      <c r="C609" s="38">
        <f>IFERROR(_xlfn.XLOOKUP(INVENTARIO[[#This Row],[CODIGO CONCATENADO]],[1]!Tabla1[[CODIGO CONCATENADO ]],[1]!Tabla1[FECHA],,0,-1),"")</f>
        <v>46013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669</v>
      </c>
      <c r="N609" s="44">
        <f>+SUMIF([1]!REQUISICIONES[CODIGO CONCATENADO],INVENTARIO[[#This Row],[CODIGO CONCATENADO]],[1]!REQUISICIONES[CANTIDAD])</f>
        <v>532</v>
      </c>
      <c r="O609" s="42">
        <v>-27</v>
      </c>
      <c r="P609" s="44">
        <f>+INVENTARIO[[#This Row],[CANTIDAD INICIAL]]+INVENTARIO[[#This Row],[ENTRADAS]]-INVENTARIO[[#This Row],[SALIDAS]]+INVENTARIO[[#This Row],[AJUSTES]]</f>
        <v>110</v>
      </c>
      <c r="Q609" s="42">
        <f>IFERROR(_xlfn.XLOOKUP(INVENTARIO[[#This Row],[CODIGO CONCATENADO]],[1]!Tabla1[[CODIGO CONCATENADO ]],[1]!Tabla1[COSTO],,0,-1),"")</f>
        <v>95.833332999999996</v>
      </c>
      <c r="R609" s="42">
        <f>+IFERROR(INVENTARIO[[#This Row],[STOCK (BALANCE)]]*INVENTARIO[[#This Row],[COSTO UNITARIO]],"")</f>
        <v>10541.66663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46013</v>
      </c>
      <c r="C610" s="38">
        <f>IFERROR(_xlfn.XLOOKUP(INVENTARIO[[#This Row],[CODIGO CONCATENADO]],[1]!Tabla1[[CODIGO CONCATENADO ]],[1]!Tabla1[FECHA],,0,-1),"")</f>
        <v>46013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374</v>
      </c>
      <c r="N610" s="44">
        <f>+SUMIF([1]!REQUISICIONES[CODIGO CONCATENADO],INVENTARIO[[#This Row],[CODIGO CONCATENADO]],[1]!REQUISICIONES[CANTIDAD])</f>
        <v>398</v>
      </c>
      <c r="O610" s="42">
        <v>52</v>
      </c>
      <c r="P610" s="44">
        <f>+INVENTARIO[[#This Row],[CANTIDAD INICIAL]]+INVENTARIO[[#This Row],[ENTRADAS]]-INVENTARIO[[#This Row],[SALIDAS]]+INVENTARIO[[#This Row],[AJUSTES]]</f>
        <v>28</v>
      </c>
      <c r="Q610" s="42">
        <f>IFERROR(_xlfn.XLOOKUP(INVENTARIO[[#This Row],[CODIGO CONCATENADO]],[1]!Tabla1[[CODIGO CONCATENADO ]],[1]!Tabla1[COSTO],,0,-1),"")</f>
        <v>100</v>
      </c>
      <c r="R610" s="42">
        <f>+IFERROR(INVENTARIO[[#This Row],[STOCK (BALANCE)]]*INVENTARIO[[#This Row],[COSTO UNITARIO]],"")</f>
        <v>2800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46013</v>
      </c>
      <c r="C611" s="38">
        <f>IFERROR(_xlfn.XLOOKUP(INVENTARIO[[#This Row],[CODIGO CONCATENADO]],[1]!Tabla1[[CODIGO CONCATENADO ]],[1]!Tabla1[FECHA],,0,-1),"")</f>
        <v>46013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471</v>
      </c>
      <c r="N611" s="44">
        <f>+SUMIF([1]!REQUISICIONES[CODIGO CONCATENADO],INVENTARIO[[#This Row],[CODIGO CONCATENADO]],[1]!REQUISICIONES[CANTIDAD])</f>
        <v>430</v>
      </c>
      <c r="O611" s="42">
        <v>20</v>
      </c>
      <c r="P611" s="44">
        <f>+INVENTARIO[[#This Row],[CANTIDAD INICIAL]]+INVENTARIO[[#This Row],[ENTRADAS]]-INVENTARIO[[#This Row],[SALIDAS]]+INVENTARIO[[#This Row],[AJUSTES]]</f>
        <v>61</v>
      </c>
      <c r="Q611" s="42">
        <f>IFERROR(_xlfn.XLOOKUP(INVENTARIO[[#This Row],[CODIGO CONCATENADO]],[1]!Tabla1[[CODIGO CONCATENADO ]],[1]!Tabla1[COSTO],,0,-1),"")</f>
        <v>164</v>
      </c>
      <c r="R611" s="42">
        <f>+IFERROR(INVENTARIO[[#This Row],[STOCK (BALANCE)]]*INVENTARIO[[#This Row],[COSTO UNITARIO]],"")</f>
        <v>10004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45695</v>
      </c>
      <c r="C612" s="38">
        <f>IFERROR(_xlfn.XLOOKUP(INVENTARIO[[#This Row],[CODIGO CONCATENADO]],[1]!Tabla1[[CODIGO CONCATENADO ]],[1]!Tabla1[FECHA],,0,-1),"")</f>
        <v>45695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726</v>
      </c>
      <c r="N612" s="44">
        <f>+SUMIF([1]!REQUISICIONES[CODIGO CONCATENADO],INVENTARIO[[#This Row],[CODIGO CONCATENADO]],[1]!REQUISICIONES[CANTIDAD])</f>
        <v>727</v>
      </c>
      <c r="O612" s="42">
        <v>1</v>
      </c>
      <c r="P612" s="44">
        <f>+INVENTARIO[[#This Row],[CANTIDAD INICIAL]]+INVENTARIO[[#This Row],[ENTRADAS]]-INVENTARIO[[#This Row],[SALIDAS]]+INVENTARIO[[#This Row],[AJUSTES]]</f>
        <v>0</v>
      </c>
      <c r="Q612" s="42">
        <f>IFERROR(_xlfn.XLOOKUP(INVENTARIO[[#This Row],[CODIGO CONCATENADO]],[1]!Tabla1[[CODIGO CONCATENADO ]],[1]!Tabla1[COSTO],,0,-1),"")</f>
        <v>275.97588333300001</v>
      </c>
      <c r="R612" s="42">
        <f>+IFERROR(INVENTARIO[[#This Row],[STOCK (BALANCE)]]*INVENTARIO[[#This Row],[COSTO UNITARIO]],"")</f>
        <v>0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45523</v>
      </c>
      <c r="C613" s="38">
        <f>IFERROR(_xlfn.XLOOKUP(INVENTARIO[[#This Row],[CODIGO CONCATENADO]],[1]!Tabla1[[CODIGO CONCATENADO ]],[1]!Tabla1[FECHA],,0,-1),"")</f>
        <v>45523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23</v>
      </c>
      <c r="N613" s="44">
        <f>+SUMIF([1]!REQUISICIONES[CODIGO CONCATENADO],INVENTARIO[[#This Row],[CODIGO CONCATENADO]],[1]!REQUISICIONES[CANTIDAD])</f>
        <v>14</v>
      </c>
      <c r="O613" s="42">
        <v>0</v>
      </c>
      <c r="P613" s="44">
        <f>+INVENTARIO[[#This Row],[CANTIDAD INICIAL]]+INVENTARIO[[#This Row],[ENTRADAS]]-INVENTARIO[[#This Row],[SALIDAS]]+INVENTARIO[[#This Row],[AJUSTES]]</f>
        <v>9</v>
      </c>
      <c r="Q613" s="42">
        <f>IFERROR(_xlfn.XLOOKUP(INVENTARIO[[#This Row],[CODIGO CONCATENADO]],[1]!Tabla1[[CODIGO CONCATENADO ]],[1]!Tabla1[COSTO],,0,-1),"")</f>
        <v>1991.39</v>
      </c>
      <c r="R613" s="42">
        <f>+IFERROR(INVENTARIO[[#This Row],[STOCK (BALANCE)]]*INVENTARIO[[#This Row],[COSTO UNITARIO]],"")</f>
        <v>17922.510000000002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45523</v>
      </c>
      <c r="C614" s="38">
        <f>IFERROR(_xlfn.XLOOKUP(INVENTARIO[[#This Row],[CODIGO CONCATENADO]],[1]!Tabla1[[CODIGO CONCATENADO ]],[1]!Tabla1[FECHA],,0,-1),"")</f>
        <v>45523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23</v>
      </c>
      <c r="N614" s="44">
        <f>+SUMIF([1]!REQUISICIONES[CODIGO CONCATENADO],INVENTARIO[[#This Row],[CODIGO CONCATENADO]],[1]!REQUISICIONES[CANTIDAD])</f>
        <v>15</v>
      </c>
      <c r="O614" s="42">
        <v>0</v>
      </c>
      <c r="P614" s="44">
        <f>+INVENTARIO[[#This Row],[CANTIDAD INICIAL]]+INVENTARIO[[#This Row],[ENTRADAS]]-INVENTARIO[[#This Row],[SALIDAS]]+INVENTARIO[[#This Row],[AJUSTES]]</f>
        <v>8</v>
      </c>
      <c r="Q614" s="42">
        <f>IFERROR(_xlfn.XLOOKUP(INVENTARIO[[#This Row],[CODIGO CONCATENADO]],[1]!Tabla1[[CODIGO CONCATENADO ]],[1]!Tabla1[COSTO],,0,-1),"")</f>
        <v>1972.43</v>
      </c>
      <c r="R614" s="42">
        <f>+IFERROR(INVENTARIO[[#This Row],[STOCK (BALANCE)]]*INVENTARIO[[#This Row],[COSTO UNITARIO]],"")</f>
        <v>15779.44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45523</v>
      </c>
      <c r="C615" s="38">
        <f>IFERROR(_xlfn.XLOOKUP(INVENTARIO[[#This Row],[CODIGO CONCATENADO]],[1]!Tabla1[[CODIGO CONCATENADO ]],[1]!Tabla1[FECHA],,0,-1),"")</f>
        <v>45523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23</v>
      </c>
      <c r="N615" s="44">
        <f>+SUMIF([1]!REQUISICIONES[CODIGO CONCATENADO],INVENTARIO[[#This Row],[CODIGO CONCATENADO]],[1]!REQUISICIONES[CANTIDAD])</f>
        <v>13</v>
      </c>
      <c r="O615" s="42">
        <v>0</v>
      </c>
      <c r="P615" s="44">
        <f>+INVENTARIO[[#This Row],[CANTIDAD INICIAL]]+INVENTARIO[[#This Row],[ENTRADAS]]-INVENTARIO[[#This Row],[SALIDAS]]+INVENTARIO[[#This Row],[AJUSTES]]</f>
        <v>10</v>
      </c>
      <c r="Q615" s="42">
        <f>IFERROR(_xlfn.XLOOKUP(INVENTARIO[[#This Row],[CODIGO CONCATENADO]],[1]!Tabla1[[CODIGO CONCATENADO ]],[1]!Tabla1[COSTO],,0,-1),"")</f>
        <v>2048.29</v>
      </c>
      <c r="R615" s="42">
        <f>+IFERROR(INVENTARIO[[#This Row],[STOCK (BALANCE)]]*INVENTARIO[[#This Row],[COSTO UNITARIO]],"")</f>
        <v>20482.900000000001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45523</v>
      </c>
      <c r="C616" s="38">
        <f>IFERROR(_xlfn.XLOOKUP(INVENTARIO[[#This Row],[CODIGO CONCATENADO]],[1]!Tabla1[[CODIGO CONCATENADO ]],[1]!Tabla1[FECHA],,0,-1),"")</f>
        <v>45523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17</v>
      </c>
      <c r="N616" s="44">
        <f>+SUMIF([1]!REQUISICIONES[CODIGO CONCATENADO],INVENTARIO[[#This Row],[CODIGO CONCATENADO]],[1]!REQUISICIONES[CANTIDAD])</f>
        <v>15</v>
      </c>
      <c r="O616" s="42">
        <v>0</v>
      </c>
      <c r="P616" s="44">
        <f>+INVENTARIO[[#This Row],[CANTIDAD INICIAL]]+INVENTARIO[[#This Row],[ENTRADAS]]-INVENTARIO[[#This Row],[SALIDAS]]+INVENTARIO[[#This Row],[AJUSTES]]</f>
        <v>2</v>
      </c>
      <c r="Q616" s="42">
        <f>IFERROR(_xlfn.XLOOKUP(INVENTARIO[[#This Row],[CODIGO CONCATENADO]],[1]!Tabla1[[CODIGO CONCATENADO ]],[1]!Tabla1[COSTO],,0,-1),"")</f>
        <v>2389.67</v>
      </c>
      <c r="R616" s="42">
        <f>+IFERROR(INVENTARIO[[#This Row],[STOCK (BALANCE)]]*INVENTARIO[[#This Row],[COSTO UNITARIO]],"")</f>
        <v>4779.34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1</v>
      </c>
      <c r="O617" s="42">
        <v>0</v>
      </c>
      <c r="P617" s="44">
        <f>+INVENTARIO[[#This Row],[CANTIDAD INICIAL]]+INVENTARIO[[#This Row],[ENTRADAS]]-INVENTARIO[[#This Row],[SALIDAS]]+INVENTARIO[[#This Row],[AJUSTES]]</f>
        <v>0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)</v>
      </c>
      <c r="B618" s="38">
        <f>IFERROR(_xlfn.XLOOKUP(INVENTARIO[[#This Row],[CODIGO CONCATENADO]],[1]!Tabla1[[CODIGO CONCATENADO ]],[1]!Tabla1[FECHA],,0,-1),"")</f>
        <v>46013</v>
      </c>
      <c r="C618" s="38">
        <f>IFERROR(_xlfn.XLOOKUP(INVENTARIO[[#This Row],[CODIGO CONCATENADO]],[1]!Tabla1[[CODIGO CONCATENADO ]],[1]!Tabla1[FECHA],,0,-1),"")</f>
        <v>46013</v>
      </c>
      <c r="D618" s="39" t="str">
        <f>+[1]!Tabla3[[#This Row],[Secuencia]]</f>
        <v>MG0024</v>
      </c>
      <c r="E618" s="40" t="str">
        <f>+[1]!Tabla3[[#This Row],[Descripcion]]</f>
        <v xml:space="preserve">CERA PARA CONTAR 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393</v>
      </c>
      <c r="N618" s="44">
        <f>+SUMIF([1]!REQUISICIONES[CODIGO CONCATENADO],INVENTARIO[[#This Row],[CODIGO CONCATENADO]],[1]!REQUISICIONES[CANTIDAD])</f>
        <v>221</v>
      </c>
      <c r="O618" s="42">
        <v>0</v>
      </c>
      <c r="P618" s="44">
        <f>+INVENTARIO[[#This Row],[CANTIDAD INICIAL]]+INVENTARIO[[#This Row],[ENTRADAS]]-INVENTARIO[[#This Row],[SALIDAS]]+INVENTARIO[[#This Row],[AJUSTES]]</f>
        <v>172</v>
      </c>
      <c r="Q618" s="42">
        <f>IFERROR(_xlfn.XLOOKUP(INVENTARIO[[#This Row],[CODIGO CONCATENADO]],[1]!Tabla1[[CODIGO CONCATENADO ]],[1]!Tabla1[COSTO],,0,-1),"")</f>
        <v>50</v>
      </c>
      <c r="R618" s="42">
        <f>+IFERROR(INVENTARIO[[#This Row],[STOCK (BALANCE)]]*INVENTARIO[[#This Row],[COSTO UNITARIO]],"")</f>
        <v>8600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285</v>
      </c>
      <c r="O619" s="42">
        <v>48</v>
      </c>
      <c r="P619" s="44">
        <f>+INVENTARIO[[#This Row],[CANTIDAD INICIAL]]+INVENTARIO[[#This Row],[ENTRADAS]]-INVENTARIO[[#This Row],[SALIDAS]]+INVENTARIO[[#This Row],[AJUSTES]]</f>
        <v>355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3038.8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45897</v>
      </c>
      <c r="C620" s="38">
        <f>IFERROR(_xlfn.XLOOKUP(INVENTARIO[[#This Row],[CODIGO CONCATENADO]],[1]!Tabla1[[CODIGO CONCATENADO ]],[1]!Tabla1[FECHA],,0,-1),"")</f>
        <v>45897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103</v>
      </c>
      <c r="N620" s="44">
        <f>+SUMIF([1]!REQUISICIONES[CODIGO CONCATENADO],INVENTARIO[[#This Row],[CODIGO CONCATENADO]],[1]!REQUISICIONES[CANTIDAD])</f>
        <v>63</v>
      </c>
      <c r="O620" s="42">
        <v>2</v>
      </c>
      <c r="P620" s="44">
        <f>+INVENTARIO[[#This Row],[CANTIDAD INICIAL]]+INVENTARIO[[#This Row],[ENTRADAS]]-INVENTARIO[[#This Row],[SALIDAS]]+INVENTARIO[[#This Row],[AJUSTES]]</f>
        <v>42</v>
      </c>
      <c r="Q620" s="42">
        <f>IFERROR(_xlfn.XLOOKUP(INVENTARIO[[#This Row],[CODIGO CONCATENADO]],[1]!Tabla1[[CODIGO CONCATENADO ]],[1]!Tabla1[COSTO],,0,-1),"")</f>
        <v>42.86</v>
      </c>
      <c r="R620" s="42">
        <f>+IFERROR(INVENTARIO[[#This Row],[STOCK (BALANCE)]]*INVENTARIO[[#This Row],[COSTO UNITARIO]],"")</f>
        <v>1800.12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46013</v>
      </c>
      <c r="C621" s="38">
        <f>IFERROR(_xlfn.XLOOKUP(INVENTARIO[[#This Row],[CODIGO CONCATENADO]],[1]!Tabla1[[CODIGO CONCATENADO ]],[1]!Tabla1[FECHA],,0,-1),"")</f>
        <v>46013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780</v>
      </c>
      <c r="N621" s="44">
        <f>+SUMIF([1]!REQUISICIONES[CODIGO CONCATENADO],INVENTARIO[[#This Row],[CODIGO CONCATENADO]],[1]!REQUISICIONES[CANTIDAD])</f>
        <v>694</v>
      </c>
      <c r="O621" s="42">
        <v>4</v>
      </c>
      <c r="P621" s="44">
        <f>+INVENTARIO[[#This Row],[CANTIDAD INICIAL]]+INVENTARIO[[#This Row],[ENTRADAS]]-INVENTARIO[[#This Row],[SALIDAS]]+INVENTARIO[[#This Row],[AJUSTES]]</f>
        <v>90</v>
      </c>
      <c r="Q621" s="42">
        <f>IFERROR(_xlfn.XLOOKUP(INVENTARIO[[#This Row],[CODIGO CONCATENADO]],[1]!Tabla1[[CODIGO CONCATENADO ]],[1]!Tabla1[COSTO],,0,-1),"")</f>
        <v>18</v>
      </c>
      <c r="R621" s="42">
        <f>+IFERROR(INVENTARIO[[#This Row],[STOCK (BALANCE)]]*INVENTARIO[[#This Row],[COSTO UNITARIO]],"")</f>
        <v>1620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45679</v>
      </c>
      <c r="C622" s="38">
        <f>IFERROR(_xlfn.XLOOKUP(INVENTARIO[[#This Row],[CODIGO CONCATENADO]],[1]!Tabla1[[CODIGO CONCATENADO ]],[1]!Tabla1[FECHA],,0,-1),"")</f>
        <v>45679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629</v>
      </c>
      <c r="N622" s="44">
        <f>+SUMIF([1]!REQUISICIONES[CODIGO CONCATENADO],INVENTARIO[[#This Row],[CODIGO CONCATENADO]],[1]!REQUISICIONES[CANTIDAD])</f>
        <v>609</v>
      </c>
      <c r="O622" s="42">
        <v>63</v>
      </c>
      <c r="P622" s="44">
        <f>+INVENTARIO[[#This Row],[CANTIDAD INICIAL]]+INVENTARIO[[#This Row],[ENTRADAS]]-INVENTARIO[[#This Row],[SALIDAS]]+INVENTARIO[[#This Row],[AJUSTES]]</f>
        <v>83</v>
      </c>
      <c r="Q622" s="42">
        <f>IFERROR(_xlfn.XLOOKUP(INVENTARIO[[#This Row],[CODIGO CONCATENADO]],[1]!Tabla1[[CODIGO CONCATENADO ]],[1]!Tabla1[COSTO],,0,-1),"")</f>
        <v>38</v>
      </c>
      <c r="R622" s="42">
        <f>+IFERROR(INVENTARIO[[#This Row],[STOCK (BALANCE)]]*INVENTARIO[[#This Row],[COSTO UNITARIO]],"")</f>
        <v>3154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>
        <v>0</v>
      </c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13</v>
      </c>
      <c r="O624" s="42">
        <v>-3</v>
      </c>
      <c r="P624" s="44">
        <f>+INVENTARIO[[#This Row],[CANTIDAD INICIAL]]+INVENTARIO[[#This Row],[ENTRADAS]]-INVENTARIO[[#This Row],[SALIDAS]]+INVENTARIO[[#This Row],[AJUSTES]]</f>
        <v>1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45656</v>
      </c>
      <c r="C625" s="38">
        <f>IFERROR(_xlfn.XLOOKUP(INVENTARIO[[#This Row],[CODIGO CONCATENADO]],[1]!Tabla1[[CODIGO CONCATENADO ]],[1]!Tabla1[FECHA],,0,-1),"")</f>
        <v>45656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3331</v>
      </c>
      <c r="N625" s="44">
        <f>+SUMIF([1]!REQUISICIONES[CODIGO CONCATENADO],INVENTARIO[[#This Row],[CODIGO CONCATENADO]],[1]!REQUISICIONES[CANTIDAD])</f>
        <v>2703</v>
      </c>
      <c r="O625" s="42">
        <v>-628</v>
      </c>
      <c r="P625" s="44">
        <f>+INVENTARIO[[#This Row],[CANTIDAD INICIAL]]+INVENTARIO[[#This Row],[ENTRADAS]]-INVENTARIO[[#This Row],[SALIDAS]]+INVENTARIO[[#This Row],[AJUSTES]]</f>
        <v>0</v>
      </c>
      <c r="Q625" s="42">
        <f>IFERROR(_xlfn.XLOOKUP(INVENTARIO[[#This Row],[CODIGO CONCATENADO]],[1]!Tabla1[[CODIGO CONCATENADO ]],[1]!Tabla1[COSTO],,0,-1),"")</f>
        <v>1.291666</v>
      </c>
      <c r="R625" s="42">
        <f>+IFERROR(INVENTARIO[[#This Row],[STOCK (BALANCE)]]*INVENTARIO[[#This Row],[COSTO UNITARIO]],"")</f>
        <v>0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45679</v>
      </c>
      <c r="C626" s="38">
        <f>IFERROR(_xlfn.XLOOKUP(INVENTARIO[[#This Row],[CODIGO CONCATENADO]],[1]!Tabla1[[CODIGO CONCATENADO ]],[1]!Tabla1[FECHA],,0,-1),"")</f>
        <v>45679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4542</v>
      </c>
      <c r="N626" s="44">
        <f>+SUMIF([1]!REQUISICIONES[CODIGO CONCATENADO],INVENTARIO[[#This Row],[CODIGO CONCATENADO]],[1]!REQUISICIONES[CANTIDAD])</f>
        <v>4210</v>
      </c>
      <c r="O626" s="42">
        <v>-324</v>
      </c>
      <c r="P626" s="44">
        <f>+INVENTARIO[[#This Row],[CANTIDAD INICIAL]]+INVENTARIO[[#This Row],[ENTRADAS]]-INVENTARIO[[#This Row],[SALIDAS]]+INVENTARIO[[#This Row],[AJUSTES]]</f>
        <v>8</v>
      </c>
      <c r="Q626" s="42">
        <f>IFERROR(_xlfn.XLOOKUP(INVENTARIO[[#This Row],[CODIGO CONCATENADO]],[1]!Tabla1[[CODIGO CONCATENADO ]],[1]!Tabla1[COSTO],,0,-1),"")</f>
        <v>1.666666</v>
      </c>
      <c r="R626" s="42">
        <f>+IFERROR(INVENTARIO[[#This Row],[STOCK (BALANCE)]]*INVENTARIO[[#This Row],[COSTO UNITARIO]],"")</f>
        <v>13.333328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46013</v>
      </c>
      <c r="C627" s="38">
        <f>IFERROR(_xlfn.XLOOKUP(INVENTARIO[[#This Row],[CODIGO CONCATENADO]],[1]!Tabla1[[CODIGO CONCATENADO ]],[1]!Tabla1[FECHA],,0,-1),"")</f>
        <v>46013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3633</v>
      </c>
      <c r="N627" s="44">
        <f>+SUMIF([1]!REQUISICIONES[CODIGO CONCATENADO],INVENTARIO[[#This Row],[CODIGO CONCATENADO]],[1]!REQUISICIONES[CANTIDAD])</f>
        <v>3544</v>
      </c>
      <c r="O627" s="42">
        <v>-89</v>
      </c>
      <c r="P627" s="44">
        <f>+INVENTARIO[[#This Row],[CANTIDAD INICIAL]]+INVENTARIO[[#This Row],[ENTRADAS]]-INVENTARIO[[#This Row],[SALIDAS]]+INVENTARIO[[#This Row],[AJUSTES]]</f>
        <v>0</v>
      </c>
      <c r="Q627" s="42">
        <f>IFERROR(_xlfn.XLOOKUP(INVENTARIO[[#This Row],[CODIGO CONCATENADO]],[1]!Tabla1[[CODIGO CONCATENADO ]],[1]!Tabla1[COSTO],,0,-1),"")</f>
        <v>2.4166666000000001</v>
      </c>
      <c r="R627" s="42">
        <f>+IFERROR(INVENTARIO[[#This Row],[STOCK (BALANCE)]]*INVENTARIO[[#This Row],[COSTO UNITARIO]],"")</f>
        <v>0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45679</v>
      </c>
      <c r="C628" s="38">
        <f>IFERROR(_xlfn.XLOOKUP(INVENTARIO[[#This Row],[CODIGO CONCATENADO]],[1]!Tabla1[[CODIGO CONCATENADO ]],[1]!Tabla1[FECHA],,0,-1),"")</f>
        <v>45679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2369</v>
      </c>
      <c r="N628" s="44">
        <f>+SUMIF([1]!REQUISICIONES[CODIGO CONCATENADO],INVENTARIO[[#This Row],[CODIGO CONCATENADO]],[1]!REQUISICIONES[CANTIDAD])</f>
        <v>1536</v>
      </c>
      <c r="O628" s="42">
        <v>-125</v>
      </c>
      <c r="P628" s="44">
        <f>+INVENTARIO[[#This Row],[CANTIDAD INICIAL]]+INVENTARIO[[#This Row],[ENTRADAS]]-INVENTARIO[[#This Row],[SALIDAS]]+INVENTARIO[[#This Row],[AJUSTES]]</f>
        <v>708</v>
      </c>
      <c r="Q628" s="42">
        <f>IFERROR(_xlfn.XLOOKUP(INVENTARIO[[#This Row],[CODIGO CONCATENADO]],[1]!Tabla1[[CODIGO CONCATENADO ]],[1]!Tabla1[COSTO],,0,-1),"")</f>
        <v>3.25</v>
      </c>
      <c r="R628" s="42">
        <f>+IFERROR(INVENTARIO[[#This Row],[STOCK (BALANCE)]]*INVENTARIO[[#This Row],[COSTO UNITARIO]],"")</f>
        <v>2301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45679</v>
      </c>
      <c r="C629" s="38">
        <f>IFERROR(_xlfn.XLOOKUP(INVENTARIO[[#This Row],[CODIGO CONCATENADO]],[1]!Tabla1[[CODIGO CONCATENADO ]],[1]!Tabla1[FECHA],,0,-1),"")</f>
        <v>45679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2683</v>
      </c>
      <c r="N629" s="44">
        <f>+SUMIF([1]!REQUISICIONES[CODIGO CONCATENADO],INVENTARIO[[#This Row],[CODIGO CONCATENADO]],[1]!REQUISICIONES[CANTIDAD])</f>
        <v>2580</v>
      </c>
      <c r="O629" s="42">
        <v>-31</v>
      </c>
      <c r="P629" s="44">
        <f>+INVENTARIO[[#This Row],[CANTIDAD INICIAL]]+INVENTARIO[[#This Row],[ENTRADAS]]-INVENTARIO[[#This Row],[SALIDAS]]+INVENTARIO[[#This Row],[AJUSTES]]</f>
        <v>72</v>
      </c>
      <c r="Q629" s="42">
        <f>IFERROR(_xlfn.XLOOKUP(INVENTARIO[[#This Row],[CODIGO CONCATENADO]],[1]!Tabla1[[CODIGO CONCATENADO ]],[1]!Tabla1[COSTO],,0,-1),"")</f>
        <v>5.3333329999999997</v>
      </c>
      <c r="R629" s="42">
        <f>+IFERROR(INVENTARIO[[#This Row],[STOCK (BALANCE)]]*INVENTARIO[[#This Row],[COSTO UNITARIO]],"")</f>
        <v>383.99997599999995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45695</v>
      </c>
      <c r="C630" s="38">
        <f>IFERROR(_xlfn.XLOOKUP(INVENTARIO[[#This Row],[CODIGO CONCATENADO]],[1]!Tabla1[[CODIGO CONCATENADO ]],[1]!Tabla1[FECHA],,0,-1),"")</f>
        <v>45695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2764</v>
      </c>
      <c r="N630" s="44">
        <f>+SUMIF([1]!REQUISICIONES[CODIGO CONCATENADO],INVENTARIO[[#This Row],[CODIGO CONCATENADO]],[1]!REQUISICIONES[CANTIDAD])</f>
        <v>2650</v>
      </c>
      <c r="O630" s="42">
        <v>-114</v>
      </c>
      <c r="P630" s="44">
        <f>+INVENTARIO[[#This Row],[CANTIDAD INICIAL]]+INVENTARIO[[#This Row],[ENTRADAS]]-INVENTARIO[[#This Row],[SALIDAS]]+INVENTARIO[[#This Row],[AJUSTES]]</f>
        <v>0</v>
      </c>
      <c r="Q630" s="42">
        <f>IFERROR(_xlfn.XLOOKUP(INVENTARIO[[#This Row],[CODIGO CONCATENADO]],[1]!Tabla1[[CODIGO CONCATENADO ]],[1]!Tabla1[COSTO],,0,-1),"")</f>
        <v>7.68</v>
      </c>
      <c r="R630" s="42">
        <f>+IFERROR(INVENTARIO[[#This Row],[STOCK (BALANCE)]]*INVENTARIO[[#This Row],[COSTO UNITARIO]],"")</f>
        <v>0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45505</v>
      </c>
      <c r="C631" s="38">
        <f>IFERROR(_xlfn.XLOOKUP(INVENTARIO[[#This Row],[CODIGO CONCATENADO]],[1]!Tabla1[[CODIGO CONCATENADO ]],[1]!Tabla1[FECHA],,0,-1),"")</f>
        <v>45505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1241</v>
      </c>
      <c r="N631" s="44">
        <f>+SUMIF([1]!REQUISICIONES[CODIGO CONCATENADO],INVENTARIO[[#This Row],[CODIGO CONCATENADO]],[1]!REQUISICIONES[CANTIDAD])</f>
        <v>1147</v>
      </c>
      <c r="O631" s="42">
        <v>10</v>
      </c>
      <c r="P631" s="44">
        <f>+INVENTARIO[[#This Row],[CANTIDAD INICIAL]]+INVENTARIO[[#This Row],[ENTRADAS]]-INVENTARIO[[#This Row],[SALIDAS]]+INVENTARIO[[#This Row],[AJUSTES]]</f>
        <v>104</v>
      </c>
      <c r="Q631" s="42">
        <f>IFERROR(_xlfn.XLOOKUP(INVENTARIO[[#This Row],[CODIGO CONCATENADO]],[1]!Tabla1[[CODIGO CONCATENADO ]],[1]!Tabla1[COSTO],,0,-1),"")</f>
        <v>24</v>
      </c>
      <c r="R631" s="42">
        <f>+IFERROR(INVENTARIO[[#This Row],[STOCK (BALANCE)]]*INVENTARIO[[#This Row],[COSTO UNITARIO]],"")</f>
        <v>2496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>
        <v>0</v>
      </c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45896</v>
      </c>
      <c r="C633" s="38">
        <f>IFERROR(_xlfn.XLOOKUP(INVENTARIO[[#This Row],[CODIGO CONCATENADO]],[1]!Tabla1[[CODIGO CONCATENADO ]],[1]!Tabla1[FECHA],,0,-1),"")</f>
        <v>45896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652</v>
      </c>
      <c r="N633" s="44">
        <f>+SUMIF([1]!REQUISICIONES[CODIGO CONCATENADO],INVENTARIO[[#This Row],[CODIGO CONCATENADO]],[1]!REQUISICIONES[CANTIDAD])</f>
        <v>652</v>
      </c>
      <c r="O633" s="42">
        <v>0</v>
      </c>
      <c r="P633" s="44">
        <f>+INVENTARIO[[#This Row],[CANTIDAD INICIAL]]+INVENTARIO[[#This Row],[ENTRADAS]]-INVENTARIO[[#This Row],[SALIDAS]]+INVENTARIO[[#This Row],[AJUSTES]]</f>
        <v>0</v>
      </c>
      <c r="Q633" s="42">
        <f>IFERROR(_xlfn.XLOOKUP(INVENTARIO[[#This Row],[CODIGO CONCATENADO]],[1]!Tabla1[[CODIGO CONCATENADO ]],[1]!Tabla1[COSTO],,0,-1),"")</f>
        <v>25.7</v>
      </c>
      <c r="R633" s="42">
        <f>+IFERROR(INVENTARIO[[#This Row],[STOCK (BALANCE)]]*INVENTARIO[[#This Row],[COSTO UNITARIO]],"")</f>
        <v>0</v>
      </c>
      <c r="S633" s="45"/>
    </row>
    <row r="634" spans="1:19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46013</v>
      </c>
      <c r="C634" s="38">
        <f>IFERROR(_xlfn.XLOOKUP(INVENTARIO[[#This Row],[CODIGO CONCATENADO]],[1]!Tabla1[[CODIGO CONCATENADO ]],[1]!Tabla1[FECHA],,0,-1),"")</f>
        <v>46013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198</v>
      </c>
      <c r="N634" s="44">
        <f>+SUMIF([1]!REQUISICIONES[CODIGO CONCATENADO],INVENTARIO[[#This Row],[CODIGO CONCATENADO]],[1]!REQUISICIONES[CANTIDAD])</f>
        <v>38</v>
      </c>
      <c r="O634" s="42">
        <v>-10</v>
      </c>
      <c r="P634" s="44">
        <f>+INVENTARIO[[#This Row],[CANTIDAD INICIAL]]+INVENTARIO[[#This Row],[ENTRADAS]]-INVENTARIO[[#This Row],[SALIDAS]]+INVENTARIO[[#This Row],[AJUSTES]]</f>
        <v>150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63720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46013</v>
      </c>
      <c r="C635" s="38">
        <f>IFERROR(_xlfn.XLOOKUP(INVENTARIO[[#This Row],[CODIGO CONCATENADO]],[1]!Tabla1[[CODIGO CONCATENADO ]],[1]!Tabla1[FECHA],,0,-1),"")</f>
        <v>46013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234</v>
      </c>
      <c r="N635" s="44">
        <f>+SUMIF([1]!REQUISICIONES[CODIGO CONCATENADO],INVENTARIO[[#This Row],[CODIGO CONCATENADO]],[1]!REQUISICIONES[CANTIDAD])</f>
        <v>149</v>
      </c>
      <c r="O635" s="42">
        <v>-3</v>
      </c>
      <c r="P635" s="44">
        <f>+INVENTARIO[[#This Row],[CANTIDAD INICIAL]]+INVENTARIO[[#This Row],[ENTRADAS]]-INVENTARIO[[#This Row],[SALIDAS]]+INVENTARIO[[#This Row],[AJUSTES]]</f>
        <v>82</v>
      </c>
      <c r="Q635" s="42">
        <f>IFERROR(_xlfn.XLOOKUP(INVENTARIO[[#This Row],[CODIGO CONCATENADO]],[1]!Tabla1[[CODIGO CONCATENADO ]],[1]!Tabla1[COSTO],,0,-1),"")</f>
        <v>135</v>
      </c>
      <c r="R635" s="42">
        <f>+IFERROR(INVENTARIO[[#This Row],[STOCK (BALANCE)]]*INVENTARIO[[#This Row],[COSTO UNITARIO]],"")</f>
        <v>11070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45473</v>
      </c>
      <c r="C636" s="38">
        <f>IFERROR(_xlfn.XLOOKUP(INVENTARIO[[#This Row],[CODIGO CONCATENADO]],[1]!Tabla1[[CODIGO CONCATENADO ]],[1]!Tabla1[FECHA],,0,-1),"")</f>
        <v>45473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518</v>
      </c>
      <c r="N636" s="44">
        <f>+SUMIF([1]!REQUISICIONES[CODIGO CONCATENADO],INVENTARIO[[#This Row],[CODIGO CONCATENADO]],[1]!REQUISICIONES[CANTIDAD])</f>
        <v>27</v>
      </c>
      <c r="O636" s="42">
        <v>-41</v>
      </c>
      <c r="P636" s="44">
        <f>+INVENTARIO[[#This Row],[CANTIDAD INICIAL]]+INVENTARIO[[#This Row],[ENTRADAS]]-INVENTARIO[[#This Row],[SALIDAS]]+INVENTARIO[[#This Row],[AJUSTES]]</f>
        <v>450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4077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1</v>
      </c>
      <c r="O637" s="42">
        <v>0</v>
      </c>
      <c r="P637" s="44">
        <f>+INVENTARIO[[#This Row],[CANTIDAD INICIAL]]+INVENTARIO[[#This Row],[ENTRADAS]]-INVENTARIO[[#This Row],[SALIDAS]]+INVENTARIO[[#This Row],[AJUSTES]]</f>
        <v>0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>
        <v>0</v>
      </c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>
        <v>0</v>
      </c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45473</v>
      </c>
      <c r="C640" s="38">
        <f>IFERROR(_xlfn.XLOOKUP(INVENTARIO[[#This Row],[CODIGO CONCATENADO]],[1]!Tabla1[[CODIGO CONCATENADO ]],[1]!Tabla1[FECHA],,0,-1),"")</f>
        <v>45473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709</v>
      </c>
      <c r="N640" s="44">
        <f>+SUMIF([1]!REQUISICIONES[CODIGO CONCATENADO],INVENTARIO[[#This Row],[CODIGO CONCATENADO]],[1]!REQUISICIONES[CANTIDAD])</f>
        <v>650</v>
      </c>
      <c r="O640" s="42">
        <v>66</v>
      </c>
      <c r="P640" s="44">
        <f>+INVENTARIO[[#This Row],[CANTIDAD INICIAL]]+INVENTARIO[[#This Row],[ENTRADAS]]-INVENTARIO[[#This Row],[SALIDAS]]+INVENTARIO[[#This Row],[AJUSTES]]</f>
        <v>125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1750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46013</v>
      </c>
      <c r="C641" s="38">
        <f>IFERROR(_xlfn.XLOOKUP(INVENTARIO[[#This Row],[CODIGO CONCATENADO]],[1]!Tabla1[[CODIGO CONCATENADO ]],[1]!Tabla1[FECHA],,0,-1),"")</f>
        <v>46013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1518</v>
      </c>
      <c r="N641" s="44">
        <f>+SUMIF([1]!REQUISICIONES[CODIGO CONCATENADO],INVENTARIO[[#This Row],[CODIGO CONCATENADO]],[1]!REQUISICIONES[CANTIDAD])</f>
        <v>146</v>
      </c>
      <c r="O641" s="42">
        <v>-916</v>
      </c>
      <c r="P641" s="44">
        <f>+INVENTARIO[[#This Row],[CANTIDAD INICIAL]]+INVENTARIO[[#This Row],[ENTRADAS]]-INVENTARIO[[#This Row],[SALIDAS]]+INVENTARIO[[#This Row],[AJUSTES]]</f>
        <v>456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6612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45706</v>
      </c>
      <c r="C642" s="38">
        <f>IFERROR(_xlfn.XLOOKUP(INVENTARIO[[#This Row],[CODIGO CONCATENADO]],[1]!Tabla1[[CODIGO CONCATENADO ]],[1]!Tabla1[FECHA],,0,-1),"")</f>
        <v>45706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50425</v>
      </c>
      <c r="N642" s="44">
        <f>+SUMIF([1]!REQUISICIONES[CODIGO CONCATENADO],INVENTARIO[[#This Row],[CODIGO CONCATENADO]],[1]!REQUISICIONES[CANTIDAD])</f>
        <v>50510</v>
      </c>
      <c r="O642" s="42">
        <v>85</v>
      </c>
      <c r="P642" s="44">
        <f>+INVENTARIO[[#This Row],[CANTIDAD INICIAL]]+INVENTARIO[[#This Row],[ENTRADAS]]-INVENTARIO[[#This Row],[SALIDAS]]+INVENTARIO[[#This Row],[AJUSTES]]</f>
        <v>0</v>
      </c>
      <c r="Q642" s="42">
        <f>IFERROR(_xlfn.XLOOKUP(INVENTARIO[[#This Row],[CODIGO CONCATENADO]],[1]!Tabla1[[CODIGO CONCATENADO ]],[1]!Tabla1[COSTO],,0,-1),"")</f>
        <v>1.83</v>
      </c>
      <c r="R642" s="42">
        <f>+IFERROR(INVENTARIO[[#This Row],[STOCK (BALANCE)]]*INVENTARIO[[#This Row],[COSTO UNITARIO]],"")</f>
        <v>0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46013</v>
      </c>
      <c r="C643" s="38">
        <f>IFERROR(_xlfn.XLOOKUP(INVENTARIO[[#This Row],[CODIGO CONCATENADO]],[1]!Tabla1[[CODIGO CONCATENADO ]],[1]!Tabla1[FECHA],,0,-1),"")</f>
        <v>46013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19596</v>
      </c>
      <c r="N643" s="44">
        <f>+SUMIF([1]!REQUISICIONES[CODIGO CONCATENADO],INVENTARIO[[#This Row],[CODIGO CONCATENADO]],[1]!REQUISICIONES[CANTIDAD])</f>
        <v>9871</v>
      </c>
      <c r="O643" s="42">
        <v>-425</v>
      </c>
      <c r="P643" s="44">
        <f>+INVENTARIO[[#This Row],[CANTIDAD INICIAL]]+INVENTARIO[[#This Row],[ENTRADAS]]-INVENTARIO[[#This Row],[SALIDAS]]+INVENTARIO[[#This Row],[AJUSTES]]</f>
        <v>9300</v>
      </c>
      <c r="Q643" s="42">
        <f>IFERROR(_xlfn.XLOOKUP(INVENTARIO[[#This Row],[CODIGO CONCATENADO]],[1]!Tabla1[[CODIGO CONCATENADO ]],[1]!Tabla1[COSTO],,0,-1),"")</f>
        <v>3.07</v>
      </c>
      <c r="R643" s="42">
        <f>+IFERROR(INVENTARIO[[#This Row],[STOCK (BALANCE)]]*INVENTARIO[[#This Row],[COSTO UNITARIO]],"")</f>
        <v>28551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45547</v>
      </c>
      <c r="C644" s="38">
        <f>IFERROR(_xlfn.XLOOKUP(INVENTARIO[[#This Row],[CODIGO CONCATENADO]],[1]!Tabla1[[CODIGO CONCATENADO ]],[1]!Tabla1[FECHA],,0,-1),"")</f>
        <v>45547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2225</v>
      </c>
      <c r="N644" s="44">
        <f>+SUMIF([1]!REQUISICIONES[CODIGO CONCATENADO],INVENTARIO[[#This Row],[CODIGO CONCATENADO]],[1]!REQUISICIONES[CANTIDAD])</f>
        <v>2680</v>
      </c>
      <c r="O644" s="42">
        <v>255</v>
      </c>
      <c r="P644" s="44">
        <f>+INVENTARIO[[#This Row],[CANTIDAD INICIAL]]+INVENTARIO[[#This Row],[ENTRADAS]]-INVENTARIO[[#This Row],[SALIDAS]]+INVENTARIO[[#This Row],[AJUSTES]]</f>
        <v>-200</v>
      </c>
      <c r="Q644" s="42">
        <f>IFERROR(_xlfn.XLOOKUP(INVENTARIO[[#This Row],[CODIGO CONCATENADO]],[1]!Tabla1[[CODIGO CONCATENADO ]],[1]!Tabla1[COSTO],,0,-1),"")</f>
        <v>96</v>
      </c>
      <c r="R644" s="42">
        <f>+IFERROR(INVENTARIO[[#This Row],[STOCK (BALANCE)]]*INVENTARIO[[#This Row],[COSTO UNITARIO]],"")</f>
        <v>-19200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286</v>
      </c>
      <c r="O645" s="42">
        <v>-3</v>
      </c>
      <c r="P645" s="44">
        <f>+INVENTARIO[[#This Row],[CANTIDAD INICIAL]]+INVENTARIO[[#This Row],[ENTRADAS]]-INVENTARIO[[#This Row],[SALIDAS]]+INVENTARIO[[#This Row],[AJUSTES]]</f>
        <v>0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45473</v>
      </c>
      <c r="C646" s="38">
        <f>IFERROR(_xlfn.XLOOKUP(INVENTARIO[[#This Row],[CODIGO CONCATENADO]],[1]!Tabla1[[CODIGO CONCATENADO ]],[1]!Tabla1[FECHA],,0,-1),"")</f>
        <v>45473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2400</v>
      </c>
      <c r="N646" s="44">
        <f>+SUMIF([1]!REQUISICIONES[CODIGO CONCATENADO],INVENTARIO[[#This Row],[CODIGO CONCATENADO]],[1]!REQUISICIONES[CANTIDAD])</f>
        <v>1993</v>
      </c>
      <c r="O646" s="42">
        <v>-7</v>
      </c>
      <c r="P646" s="44">
        <f>+INVENTARIO[[#This Row],[CANTIDAD INICIAL]]+INVENTARIO[[#This Row],[ENTRADAS]]-INVENTARIO[[#This Row],[SALIDAS]]+INVENTARIO[[#This Row],[AJUSTES]]</f>
        <v>400</v>
      </c>
      <c r="Q646" s="42">
        <f>IFERROR(_xlfn.XLOOKUP(INVENTARIO[[#This Row],[CODIGO CONCATENADO]],[1]!Tabla1[[CODIGO CONCATENADO ]],[1]!Tabla1[COSTO],,0,-1),"")</f>
        <v>7</v>
      </c>
      <c r="R646" s="42">
        <f>+IFERROR(INVENTARIO[[#This Row],[STOCK (BALANCE)]]*INVENTARIO[[#This Row],[COSTO UNITARIO]],"")</f>
        <v>2800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46013</v>
      </c>
      <c r="C647" s="38">
        <f>IFERROR(_xlfn.XLOOKUP(INVENTARIO[[#This Row],[CODIGO CONCATENADO]],[1]!Tabla1[[CODIGO CONCATENADO ]],[1]!Tabla1[FECHA],,0,-1),"")</f>
        <v>46013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2426</v>
      </c>
      <c r="N647" s="44">
        <f>+SUMIF([1]!REQUISICIONES[CODIGO CONCATENADO],INVENTARIO[[#This Row],[CODIGO CONCATENADO]],[1]!REQUISICIONES[CANTIDAD])</f>
        <v>1944</v>
      </c>
      <c r="O647" s="42">
        <v>18</v>
      </c>
      <c r="P647" s="44">
        <f>+INVENTARIO[[#This Row],[CANTIDAD INICIAL]]+INVENTARIO[[#This Row],[ENTRADAS]]-INVENTARIO[[#This Row],[SALIDAS]]+INVENTARIO[[#This Row],[AJUSTES]]</f>
        <v>500</v>
      </c>
      <c r="Q647" s="42">
        <f>IFERROR(_xlfn.XLOOKUP(INVENTARIO[[#This Row],[CODIGO CONCATENADO]],[1]!Tabla1[[CODIGO CONCATENADO ]],[1]!Tabla1[COSTO],,0,-1),"")</f>
        <v>7</v>
      </c>
      <c r="R647" s="42">
        <f>+IFERROR(INVENTARIO[[#This Row],[STOCK (BALANCE)]]*INVENTARIO[[#This Row],[COSTO UNITARIO]],"")</f>
        <v>3500</v>
      </c>
      <c r="S647" s="45"/>
    </row>
    <row r="648" spans="1:19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45719</v>
      </c>
      <c r="C648" s="38">
        <f>IFERROR(_xlfn.XLOOKUP(INVENTARIO[[#This Row],[CODIGO CONCATENADO]],[1]!Tabla1[[CODIGO CONCATENADO ]],[1]!Tabla1[FECHA],,0,-1),"")</f>
        <v>45719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3727</v>
      </c>
      <c r="N648" s="44">
        <f>+SUMIF([1]!REQUISICIONES[CODIGO CONCATENADO],INVENTARIO[[#This Row],[CODIGO CONCATENADO]],[1]!REQUISICIONES[CANTIDAD])</f>
        <v>3673</v>
      </c>
      <c r="O648" s="42">
        <v>-54</v>
      </c>
      <c r="P648" s="44">
        <f>+INVENTARIO[[#This Row],[CANTIDAD INICIAL]]+INVENTARIO[[#This Row],[ENTRADAS]]-INVENTARIO[[#This Row],[SALIDAS]]+INVENTARIO[[#This Row],[AJUSTES]]</f>
        <v>0</v>
      </c>
      <c r="Q648" s="42">
        <f>IFERROR(_xlfn.XLOOKUP(INVENTARIO[[#This Row],[CODIGO CONCATENADO]],[1]!Tabla1[[CODIGO CONCATENADO ]],[1]!Tabla1[COSTO],,0,-1),"")</f>
        <v>125</v>
      </c>
      <c r="R648" s="42">
        <f>+IFERROR(INVENTARIO[[#This Row],[STOCK (BALANCE)]]*INVENTARIO[[#This Row],[COSTO UNITARIO]],"")</f>
        <v>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46013</v>
      </c>
      <c r="C649" s="38">
        <f>IFERROR(_xlfn.XLOOKUP(INVENTARIO[[#This Row],[CODIGO CONCATENADO]],[1]!Tabla1[[CODIGO CONCATENADO ]],[1]!Tabla1[FECHA],,0,-1),"")</f>
        <v>46013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3349</v>
      </c>
      <c r="N649" s="44">
        <f>+SUMIF([1]!REQUISICIONES[CODIGO CONCATENADO],INVENTARIO[[#This Row],[CODIGO CONCATENADO]],[1]!REQUISICIONES[CANTIDAD])</f>
        <v>3078</v>
      </c>
      <c r="O649" s="42">
        <v>-250</v>
      </c>
      <c r="P649" s="44">
        <f>+INVENTARIO[[#This Row],[CANTIDAD INICIAL]]+INVENTARIO[[#This Row],[ENTRADAS]]-INVENTARIO[[#This Row],[SALIDAS]]+INVENTARIO[[#This Row],[AJUSTES]]</f>
        <v>21</v>
      </c>
      <c r="Q649" s="42">
        <f>IFERROR(_xlfn.XLOOKUP(INVENTARIO[[#This Row],[CODIGO CONCATENADO]],[1]!Tabla1[[CODIGO CONCATENADO ]],[1]!Tabla1[COSTO],,0,-1),"")</f>
        <v>44</v>
      </c>
      <c r="R649" s="42">
        <f>+IFERROR(INVENTARIO[[#This Row],[STOCK (BALANCE)]]*INVENTARIO[[#This Row],[COSTO UNITARIO]],"")</f>
        <v>924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45679</v>
      </c>
      <c r="C650" s="38">
        <f>IFERROR(_xlfn.XLOOKUP(INVENTARIO[[#This Row],[CODIGO CONCATENADO]],[1]!Tabla1[[CODIGO CONCATENADO ]],[1]!Tabla1[FECHA],,0,-1),"")</f>
        <v>45679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983</v>
      </c>
      <c r="N650" s="44">
        <f>+SUMIF([1]!REQUISICIONES[CODIGO CONCATENADO],INVENTARIO[[#This Row],[CODIGO CONCATENADO]],[1]!REQUISICIONES[CANTIDAD])</f>
        <v>944</v>
      </c>
      <c r="O650" s="42">
        <v>3</v>
      </c>
      <c r="P650" s="44">
        <f>+INVENTARIO[[#This Row],[CANTIDAD INICIAL]]+INVENTARIO[[#This Row],[ENTRADAS]]-INVENTARIO[[#This Row],[SALIDAS]]+INVENTARIO[[#This Row],[AJUSTES]]</f>
        <v>42</v>
      </c>
      <c r="Q650" s="42">
        <f>IFERROR(_xlfn.XLOOKUP(INVENTARIO[[#This Row],[CODIGO CONCATENADO]],[1]!Tabla1[[CODIGO CONCATENADO ]],[1]!Tabla1[COSTO],,0,-1),"")</f>
        <v>22.05</v>
      </c>
      <c r="R650" s="42">
        <f>+IFERROR(INVENTARIO[[#This Row],[STOCK (BALANCE)]]*INVENTARIO[[#This Row],[COSTO UNITARIO]],"")</f>
        <v>926.1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45148</v>
      </c>
      <c r="C651" s="38">
        <f>IFERROR(_xlfn.XLOOKUP(INVENTARIO[[#This Row],[CODIGO CONCATENADO]],[1]!Tabla1[[CODIGO CONCATENADO ]],[1]!Tabla1[FECHA],,0,-1),"")</f>
        <v>45148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241</v>
      </c>
      <c r="N651" s="44">
        <f>+SUMIF([1]!REQUISICIONES[CODIGO CONCATENADO],INVENTARIO[[#This Row],[CODIGO CONCATENADO]],[1]!REQUISICIONES[CANTIDAD])</f>
        <v>140</v>
      </c>
      <c r="O651" s="42">
        <v>-3</v>
      </c>
      <c r="P651" s="44">
        <f>+INVENTARIO[[#This Row],[CANTIDAD INICIAL]]+INVENTARIO[[#This Row],[ENTRADAS]]-INVENTARIO[[#This Row],[SALIDAS]]+INVENTARIO[[#This Row],[AJUSTES]]</f>
        <v>98</v>
      </c>
      <c r="Q651" s="42">
        <f>IFERROR(_xlfn.XLOOKUP(INVENTARIO[[#This Row],[CODIGO CONCATENADO]],[1]!Tabla1[[CODIGO CONCATENADO ]],[1]!Tabla1[COSTO],,0,-1),"")</f>
        <v>60.08</v>
      </c>
      <c r="R651" s="42">
        <f>+IFERROR(INVENTARIO[[#This Row],[STOCK (BALANCE)]]*INVENTARIO[[#This Row],[COSTO UNITARIO]],"")</f>
        <v>5887.84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46013</v>
      </c>
      <c r="C652" s="38">
        <f>IFERROR(_xlfn.XLOOKUP(INVENTARIO[[#This Row],[CODIGO CONCATENADO]],[1]!Tabla1[[CODIGO CONCATENADO ]],[1]!Tabla1[FECHA],,0,-1),"")</f>
        <v>46013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797</v>
      </c>
      <c r="N652" s="44">
        <f>+SUMIF([1]!REQUISICIONES[CODIGO CONCATENADO],INVENTARIO[[#This Row],[CODIGO CONCATENADO]],[1]!REQUISICIONES[CANTIDAD])</f>
        <v>745</v>
      </c>
      <c r="O652" s="42">
        <v>-8</v>
      </c>
      <c r="P652" s="44">
        <f>+INVENTARIO[[#This Row],[CANTIDAD INICIAL]]+INVENTARIO[[#This Row],[ENTRADAS]]-INVENTARIO[[#This Row],[SALIDAS]]+INVENTARIO[[#This Row],[AJUSTES]]</f>
        <v>44</v>
      </c>
      <c r="Q652" s="42">
        <f>IFERROR(_xlfn.XLOOKUP(INVENTARIO[[#This Row],[CODIGO CONCATENADO]],[1]!Tabla1[[CODIGO CONCATENADO ]],[1]!Tabla1[COSTO],,0,-1),"")</f>
        <v>29</v>
      </c>
      <c r="R652" s="42">
        <f>+IFERROR(INVENTARIO[[#This Row],[STOCK (BALANCE)]]*INVENTARIO[[#This Row],[COSTO UNITARIO]],"")</f>
        <v>1276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45656</v>
      </c>
      <c r="C653" s="38">
        <f>IFERROR(_xlfn.XLOOKUP(INVENTARIO[[#This Row],[CODIGO CONCATENADO]],[1]!Tabla1[[CODIGO CONCATENADO ]],[1]!Tabla1[FECHA],,0,-1),"")</f>
        <v>45656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547</v>
      </c>
      <c r="N653" s="44">
        <f>+SUMIF([1]!REQUISICIONES[CODIGO CONCATENADO],INVENTARIO[[#This Row],[CODIGO CONCATENADO]],[1]!REQUISICIONES[CANTIDAD])</f>
        <v>591</v>
      </c>
      <c r="O653" s="42">
        <v>44</v>
      </c>
      <c r="P653" s="44">
        <f>+INVENTARIO[[#This Row],[CANTIDAD INICIAL]]+INVENTARIO[[#This Row],[ENTRADAS]]-INVENTARIO[[#This Row],[SALIDAS]]+INVENTARIO[[#This Row],[AJUSTES]]</f>
        <v>0</v>
      </c>
      <c r="Q653" s="42">
        <f>IFERROR(_xlfn.XLOOKUP(INVENTARIO[[#This Row],[CODIGO CONCATENADO]],[1]!Tabla1[[CODIGO CONCATENADO ]],[1]!Tabla1[COSTO],,0,-1),"")</f>
        <v>114</v>
      </c>
      <c r="R653" s="42">
        <f>+IFERROR(INVENTARIO[[#This Row],[STOCK (BALANCE)]]*INVENTARIO[[#This Row],[COSTO UNITARIO]],"")</f>
        <v>0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46013</v>
      </c>
      <c r="C654" s="38">
        <f>IFERROR(_xlfn.XLOOKUP(INVENTARIO[[#This Row],[CODIGO CONCATENADO]],[1]!Tabla1[[CODIGO CONCATENADO ]],[1]!Tabla1[FECHA],,0,-1),"")</f>
        <v>46013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23</v>
      </c>
      <c r="N654" s="44">
        <f>+SUMIF([1]!REQUISICIONES[CODIGO CONCATENADO],INVENTARIO[[#This Row],[CODIGO CONCATENADO]],[1]!REQUISICIONES[CANTIDAD])</f>
        <v>16</v>
      </c>
      <c r="O654" s="42">
        <v>1</v>
      </c>
      <c r="P654" s="44">
        <f>+INVENTARIO[[#This Row],[CANTIDAD INICIAL]]+INVENTARIO[[#This Row],[ENTRADAS]]-INVENTARIO[[#This Row],[SALIDAS]]+INVENTARIO[[#This Row],[AJUSTES]]</f>
        <v>8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1724.32</v>
      </c>
      <c r="S654" s="45"/>
    </row>
    <row r="655" spans="1:19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46013</v>
      </c>
      <c r="C655" s="38">
        <f>IFERROR(_xlfn.XLOOKUP(INVENTARIO[[#This Row],[CODIGO CONCATENADO]],[1]!Tabla1[[CODIGO CONCATENADO ]],[1]!Tabla1[FECHA],,0,-1),"")</f>
        <v>46013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38</v>
      </c>
      <c r="N655" s="44">
        <f>+SUMIF([1]!REQUISICIONES[CODIGO CONCATENADO],INVENTARIO[[#This Row],[CODIGO CONCATENADO]],[1]!REQUISICIONES[CANTIDAD])</f>
        <v>29</v>
      </c>
      <c r="O655" s="42">
        <v>0</v>
      </c>
      <c r="P655" s="44">
        <f>+INVENTARIO[[#This Row],[CANTIDAD INICIAL]]+INVENTARIO[[#This Row],[ENTRADAS]]-INVENTARIO[[#This Row],[SALIDAS]]+INVENTARIO[[#This Row],[AJUSTES]]</f>
        <v>9</v>
      </c>
      <c r="Q655" s="42">
        <f>IFERROR(_xlfn.XLOOKUP(INVENTARIO[[#This Row],[CODIGO CONCATENADO]],[1]!Tabla1[[CODIGO CONCATENADO ]],[1]!Tabla1[COSTO],,0,-1),"")</f>
        <v>836</v>
      </c>
      <c r="R655" s="42">
        <f>+IFERROR(INVENTARIO[[#This Row],[STOCK (BALANCE)]]*INVENTARIO[[#This Row],[COSTO UNITARIO]],"")</f>
        <v>7524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45473</v>
      </c>
      <c r="C656" s="38">
        <f>IFERROR(_xlfn.XLOOKUP(INVENTARIO[[#This Row],[CODIGO CONCATENADO]],[1]!Tabla1[[CODIGO CONCATENADO ]],[1]!Tabla1[FECHA],,0,-1),"")</f>
        <v>45473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23177</v>
      </c>
      <c r="N656" s="44">
        <f>+SUMIF([1]!REQUISICIONES[CODIGO CONCATENADO],INVENTARIO[[#This Row],[CODIGO CONCATENADO]],[1]!REQUISICIONES[CANTIDAD])</f>
        <v>20700</v>
      </c>
      <c r="O656" s="42">
        <v>32</v>
      </c>
      <c r="P656" s="44">
        <f>+INVENTARIO[[#This Row],[CANTIDAD INICIAL]]+INVENTARIO[[#This Row],[ENTRADAS]]-INVENTARIO[[#This Row],[SALIDAS]]+INVENTARIO[[#This Row],[AJUSTES]]</f>
        <v>2509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752.69999999999993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45656</v>
      </c>
      <c r="C657" s="38">
        <f>IFERROR(_xlfn.XLOOKUP(INVENTARIO[[#This Row],[CODIGO CONCATENADO]],[1]!Tabla1[[CODIGO CONCATENADO ]],[1]!Tabla1[FECHA],,0,-1),"")</f>
        <v>45656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236</v>
      </c>
      <c r="N657" s="44">
        <f>+SUMIF([1]!REQUISICIONES[CODIGO CONCATENADO],INVENTARIO[[#This Row],[CODIGO CONCATENADO]],[1]!REQUISICIONES[CANTIDAD])</f>
        <v>45</v>
      </c>
      <c r="O657" s="42">
        <v>0</v>
      </c>
      <c r="P657" s="44">
        <f>+INVENTARIO[[#This Row],[CANTIDAD INICIAL]]+INVENTARIO[[#This Row],[ENTRADAS]]-INVENTARIO[[#This Row],[SALIDAS]]+INVENTARIO[[#This Row],[AJUSTES]]</f>
        <v>191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201314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45679</v>
      </c>
      <c r="C658" s="38">
        <f>IFERROR(_xlfn.XLOOKUP(INVENTARIO[[#This Row],[CODIGO CONCATENADO]],[1]!Tabla1[[CODIGO CONCATENADO ]],[1]!Tabla1[FECHA],,0,-1),"")</f>
        <v>45679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21623</v>
      </c>
      <c r="N658" s="44">
        <f>+SUMIF([1]!REQUISICIONES[CODIGO CONCATENADO],INVENTARIO[[#This Row],[CODIGO CONCATENADO]],[1]!REQUISICIONES[CANTIDAD])</f>
        <v>21693</v>
      </c>
      <c r="O658" s="42">
        <v>70</v>
      </c>
      <c r="P658" s="44">
        <f>+INVENTARIO[[#This Row],[CANTIDAD INICIAL]]+INVENTARIO[[#This Row],[ENTRADAS]]-INVENTARIO[[#This Row],[SALIDAS]]+INVENTARIO[[#This Row],[AJUSTES]]</f>
        <v>0</v>
      </c>
      <c r="Q658" s="42">
        <f>IFERROR(_xlfn.XLOOKUP(INVENTARIO[[#This Row],[CODIGO CONCATENADO]],[1]!Tabla1[[CODIGO CONCATENADO ]],[1]!Tabla1[COSTO],,0,-1),"")</f>
        <v>4.4166660000000002</v>
      </c>
      <c r="R658" s="42">
        <f>+IFERROR(INVENTARIO[[#This Row],[STOCK (BALANCE)]]*INVENTARIO[[#This Row],[COSTO UNITARIO]],"")</f>
        <v>0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45656</v>
      </c>
      <c r="C659" s="38">
        <f>IFERROR(_xlfn.XLOOKUP(INVENTARIO[[#This Row],[CODIGO CONCATENADO]],[1]!Tabla1[[CODIGO CONCATENADO ]],[1]!Tabla1[FECHA],,0,-1),"")</f>
        <v>45656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3112</v>
      </c>
      <c r="N659" s="44">
        <f>+SUMIF([1]!REQUISICIONES[CODIGO CONCATENADO],INVENTARIO[[#This Row],[CODIGO CONCATENADO]],[1]!REQUISICIONES[CANTIDAD])</f>
        <v>1797</v>
      </c>
      <c r="O659" s="42">
        <v>-60</v>
      </c>
      <c r="P659" s="44">
        <f>+INVENTARIO[[#This Row],[CANTIDAD INICIAL]]+INVENTARIO[[#This Row],[ENTRADAS]]-INVENTARIO[[#This Row],[SALIDAS]]+INVENTARIO[[#This Row],[AJUSTES]]</f>
        <v>1255</v>
      </c>
      <c r="Q659" s="42">
        <f>IFERROR(_xlfn.XLOOKUP(INVENTARIO[[#This Row],[CODIGO CONCATENADO]],[1]!Tabla1[[CODIGO CONCATENADO ]],[1]!Tabla1[COSTO],,0,-1),"")</f>
        <v>13.861666</v>
      </c>
      <c r="R659" s="42">
        <f>+IFERROR(INVENTARIO[[#This Row],[STOCK (BALANCE)]]*INVENTARIO[[#This Row],[COSTO UNITARIO]],"")</f>
        <v>17396.39083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46013</v>
      </c>
      <c r="C660" s="38">
        <f>IFERROR(_xlfn.XLOOKUP(INVENTARIO[[#This Row],[CODIGO CONCATENADO]],[1]!Tabla1[[CODIGO CONCATENADO ]],[1]!Tabla1[FECHA],,0,-1),"")</f>
        <v>46013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1947</v>
      </c>
      <c r="N660" s="44">
        <f>+SUMIF([1]!REQUISICIONES[CODIGO CONCATENADO],INVENTARIO[[#This Row],[CODIGO CONCATENADO]],[1]!REQUISICIONES[CANTIDAD])</f>
        <v>260</v>
      </c>
      <c r="O660" s="42">
        <v>17</v>
      </c>
      <c r="P660" s="44">
        <f>+INVENTARIO[[#This Row],[CANTIDAD INICIAL]]+INVENTARIO[[#This Row],[ENTRADAS]]-INVENTARIO[[#This Row],[SALIDAS]]+INVENTARIO[[#This Row],[AJUSTES]]</f>
        <v>1704</v>
      </c>
      <c r="Q660" s="42">
        <f>IFERROR(_xlfn.XLOOKUP(INVENTARIO[[#This Row],[CODIGO CONCATENADO]],[1]!Tabla1[[CODIGO CONCATENADO ]],[1]!Tabla1[COSTO],,0,-1),"")</f>
        <v>15.645</v>
      </c>
      <c r="R660" s="42">
        <f>+IFERROR(INVENTARIO[[#This Row],[STOCK (BALANCE)]]*INVENTARIO[[#This Row],[COSTO UNITARIO]],"")</f>
        <v>26659.079999999998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45473</v>
      </c>
      <c r="C661" s="38">
        <f>IFERROR(_xlfn.XLOOKUP(INVENTARIO[[#This Row],[CODIGO CONCATENADO]],[1]!Tabla1[[CODIGO CONCATENADO ]],[1]!Tabla1[FECHA],,0,-1),"")</f>
        <v>45473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41</v>
      </c>
      <c r="N661" s="44">
        <f>+SUMIF([1]!REQUISICIONES[CODIGO CONCATENADO],INVENTARIO[[#This Row],[CODIGO CONCATENADO]],[1]!REQUISICIONES[CANTIDAD])</f>
        <v>27</v>
      </c>
      <c r="O661" s="42">
        <v>0</v>
      </c>
      <c r="P661" s="44">
        <f>+INVENTARIO[[#This Row],[CANTIDAD INICIAL]]+INVENTARIO[[#This Row],[ENTRADAS]]-INVENTARIO[[#This Row],[SALIDAS]]+INVENTARIO[[#This Row],[AJUSTES]]</f>
        <v>14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8330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45679</v>
      </c>
      <c r="C662" s="38">
        <f>IFERROR(_xlfn.XLOOKUP(INVENTARIO[[#This Row],[CODIGO CONCATENADO]],[1]!Tabla1[[CODIGO CONCATENADO ]],[1]!Tabla1[FECHA],,0,-1),"")</f>
        <v>45679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16680</v>
      </c>
      <c r="N662" s="44">
        <f>+SUMIF([1]!REQUISICIONES[CODIGO CONCATENADO],INVENTARIO[[#This Row],[CODIGO CONCATENADO]],[1]!REQUISICIONES[CANTIDAD])</f>
        <v>14809</v>
      </c>
      <c r="O662" s="42">
        <v>-75</v>
      </c>
      <c r="P662" s="44">
        <f>+INVENTARIO[[#This Row],[CANTIDAD INICIAL]]+INVENTARIO[[#This Row],[ENTRADAS]]-INVENTARIO[[#This Row],[SALIDAS]]+INVENTARIO[[#This Row],[AJUSTES]]</f>
        <v>1796</v>
      </c>
      <c r="Q662" s="42">
        <f>IFERROR(_xlfn.XLOOKUP(INVENTARIO[[#This Row],[CODIGO CONCATENADO]],[1]!Tabla1[[CODIGO CONCATENADO ]],[1]!Tabla1[COSTO],,0,-1),"")</f>
        <v>3.75</v>
      </c>
      <c r="R662" s="42">
        <f>+IFERROR(INVENTARIO[[#This Row],[STOCK (BALANCE)]]*INVENTARIO[[#This Row],[COSTO UNITARIO]],"")</f>
        <v>6735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46013</v>
      </c>
      <c r="C663" s="38">
        <f>IFERROR(_xlfn.XLOOKUP(INVENTARIO[[#This Row],[CODIGO CONCATENADO]],[1]!Tabla1[[CODIGO CONCATENADO ]],[1]!Tabla1[FECHA],,0,-1),"")</f>
        <v>46013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2093</v>
      </c>
      <c r="N663" s="44">
        <f>+SUMIF([1]!REQUISICIONES[CODIGO CONCATENADO],INVENTARIO[[#This Row],[CODIGO CONCATENADO]],[1]!REQUISICIONES[CANTIDAD])</f>
        <v>2056</v>
      </c>
      <c r="O663" s="42">
        <v>-11</v>
      </c>
      <c r="P663" s="44">
        <f>+INVENTARIO[[#This Row],[CANTIDAD INICIAL]]+INVENTARIO[[#This Row],[ENTRADAS]]-INVENTARIO[[#This Row],[SALIDAS]]+INVENTARIO[[#This Row],[AJUSTES]]</f>
        <v>26</v>
      </c>
      <c r="Q663" s="42">
        <f>IFERROR(_xlfn.XLOOKUP(INVENTARIO[[#This Row],[CODIGO CONCATENADO]],[1]!Tabla1[[CODIGO CONCATENADO ]],[1]!Tabla1[COSTO],,0,-1),"")</f>
        <v>85</v>
      </c>
      <c r="R663" s="42">
        <f>+IFERROR(INVENTARIO[[#This Row],[STOCK (BALANCE)]]*INVENTARIO[[#This Row],[COSTO UNITARIO]],"")</f>
        <v>2210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45706</v>
      </c>
      <c r="C664" s="38">
        <f>IFERROR(_xlfn.XLOOKUP(INVENTARIO[[#This Row],[CODIGO CONCATENADO]],[1]!Tabla1[[CODIGO CONCATENADO ]],[1]!Tabla1[FECHA],,0,-1),"")</f>
        <v>45706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1440</v>
      </c>
      <c r="N664" s="44">
        <f>+SUMIF([1]!REQUISICIONES[CODIGO CONCATENADO],INVENTARIO[[#This Row],[CODIGO CONCATENADO]],[1]!REQUISICIONES[CANTIDAD])</f>
        <v>1580</v>
      </c>
      <c r="O664" s="42">
        <v>251</v>
      </c>
      <c r="P664" s="44">
        <f>+INVENTARIO[[#This Row],[CANTIDAD INICIAL]]+INVENTARIO[[#This Row],[ENTRADAS]]-INVENTARIO[[#This Row],[SALIDAS]]+INVENTARIO[[#This Row],[AJUSTES]]</f>
        <v>111</v>
      </c>
      <c r="Q664" s="42">
        <f>IFERROR(_xlfn.XLOOKUP(INVENTARIO[[#This Row],[CODIGO CONCATENADO]],[1]!Tabla1[[CODIGO CONCATENADO ]],[1]!Tabla1[COSTO],,0,-1),"")</f>
        <v>43</v>
      </c>
      <c r="R664" s="42">
        <f>+IFERROR(INVENTARIO[[#This Row],[STOCK (BALANCE)]]*INVENTARIO[[#This Row],[COSTO UNITARIO]],"")</f>
        <v>4773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45656</v>
      </c>
      <c r="C665" s="38">
        <f>IFERROR(_xlfn.XLOOKUP(INVENTARIO[[#This Row],[CODIGO CONCATENADO]],[1]!Tabla1[[CODIGO CONCATENADO ]],[1]!Tabla1[FECHA],,0,-1),"")</f>
        <v>45656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124</v>
      </c>
      <c r="N665" s="44">
        <f>+SUMIF([1]!REQUISICIONES[CODIGO CONCATENADO],INVENTARIO[[#This Row],[CODIGO CONCATENADO]],[1]!REQUISICIONES[CANTIDAD])</f>
        <v>127</v>
      </c>
      <c r="O665" s="42">
        <v>3</v>
      </c>
      <c r="P665" s="44">
        <f>+INVENTARIO[[#This Row],[CANTIDAD INICIAL]]+INVENTARIO[[#This Row],[ENTRADAS]]-INVENTARIO[[#This Row],[SALIDAS]]+INVENTARIO[[#This Row],[AJUSTES]]</f>
        <v>0</v>
      </c>
      <c r="Q665" s="42">
        <f>IFERROR(_xlfn.XLOOKUP(INVENTARIO[[#This Row],[CODIGO CONCATENADO]],[1]!Tabla1[[CODIGO CONCATENADO ]],[1]!Tabla1[COSTO],,0,-1),"")</f>
        <v>220</v>
      </c>
      <c r="R665" s="42">
        <f>+IFERROR(INVENTARIO[[#This Row],[STOCK (BALANCE)]]*INVENTARIO[[#This Row],[COSTO UNITARIO]],"")</f>
        <v>0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45473</v>
      </c>
      <c r="C666" s="38">
        <f>IFERROR(_xlfn.XLOOKUP(INVENTARIO[[#This Row],[CODIGO CONCATENADO]],[1]!Tabla1[[CODIGO CONCATENADO ]],[1]!Tabla1[FECHA],,0,-1),"")</f>
        <v>45473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134</v>
      </c>
      <c r="N666" s="44">
        <f>+SUMIF([1]!REQUISICIONES[CODIGO CONCATENADO],INVENTARIO[[#This Row],[CODIGO CONCATENADO]],[1]!REQUISICIONES[CANTIDAD])</f>
        <v>132</v>
      </c>
      <c r="O666" s="42">
        <v>-2</v>
      </c>
      <c r="P666" s="44">
        <f>+INVENTARIO[[#This Row],[CANTIDAD INICIAL]]+INVENTARIO[[#This Row],[ENTRADAS]]-INVENTARIO[[#This Row],[SALIDAS]]+INVENTARIO[[#This Row],[AJUSTES]]</f>
        <v>0</v>
      </c>
      <c r="Q666" s="42">
        <f>IFERROR(_xlfn.XLOOKUP(INVENTARIO[[#This Row],[CODIGO CONCATENADO]],[1]!Tabla1[[CODIGO CONCATENADO ]],[1]!Tabla1[COSTO],,0,-1),"")</f>
        <v>185</v>
      </c>
      <c r="R666" s="42">
        <f>+IFERROR(INVENTARIO[[#This Row],[STOCK (BALANCE)]]*INVENTARIO[[#This Row],[COSTO UNITARIO]],"")</f>
        <v>0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45677</v>
      </c>
      <c r="C667" s="38">
        <f>IFERROR(_xlfn.XLOOKUP(INVENTARIO[[#This Row],[CODIGO CONCATENADO]],[1]!Tabla1[[CODIGO CONCATENADO ]],[1]!Tabla1[FECHA],,0,-1),"")</f>
        <v>45677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828</v>
      </c>
      <c r="N667" s="44">
        <f>+SUMIF([1]!REQUISICIONES[CODIGO CONCATENADO],INVENTARIO[[#This Row],[CODIGO CONCATENADO]],[1]!REQUISICIONES[CANTIDAD])</f>
        <v>507</v>
      </c>
      <c r="O667" s="42">
        <v>0</v>
      </c>
      <c r="P667" s="44">
        <f>+INVENTARIO[[#This Row],[CANTIDAD INICIAL]]+INVENTARIO[[#This Row],[ENTRADAS]]-INVENTARIO[[#This Row],[SALIDAS]]+INVENTARIO[[#This Row],[AJUSTES]]</f>
        <v>321</v>
      </c>
      <c r="Q667" s="42">
        <f>IFERROR(_xlfn.XLOOKUP(INVENTARIO[[#This Row],[CODIGO CONCATENADO]],[1]!Tabla1[[CODIGO CONCATENADO ]],[1]!Tabla1[COSTO],,0,-1),"")</f>
        <v>12.15</v>
      </c>
      <c r="R667" s="42">
        <f>+IFERROR(INVENTARIO[[#This Row],[STOCK (BALANCE)]]*INVENTARIO[[#This Row],[COSTO UNITARIO]],"")</f>
        <v>3900.15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46013</v>
      </c>
      <c r="C668" s="38">
        <f>IFERROR(_xlfn.XLOOKUP(INVENTARIO[[#This Row],[CODIGO CONCATENADO]],[1]!Tabla1[[CODIGO CONCATENADO ]],[1]!Tabla1[FECHA],,0,-1),"")</f>
        <v>46013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1044</v>
      </c>
      <c r="N668" s="44">
        <f>+SUMIF([1]!REQUISICIONES[CODIGO CONCATENADO],INVENTARIO[[#This Row],[CODIGO CONCATENADO]],[1]!REQUISICIONES[CANTIDAD])</f>
        <v>560</v>
      </c>
      <c r="O668" s="42">
        <v>-9</v>
      </c>
      <c r="P668" s="44">
        <f>+INVENTARIO[[#This Row],[CANTIDAD INICIAL]]+INVENTARIO[[#This Row],[ENTRADAS]]-INVENTARIO[[#This Row],[SALIDAS]]+INVENTARIO[[#This Row],[AJUSTES]]</f>
        <v>475</v>
      </c>
      <c r="Q668" s="42">
        <f>IFERROR(_xlfn.XLOOKUP(INVENTARIO[[#This Row],[CODIGO CONCATENADO]],[1]!Tabla1[[CODIGO CONCATENADO ]],[1]!Tabla1[COSTO],,0,-1),"")</f>
        <v>14</v>
      </c>
      <c r="R668" s="42">
        <f>+IFERROR(INVENTARIO[[#This Row],[STOCK (BALANCE)]]*INVENTARIO[[#This Row],[COSTO UNITARIO]],"")</f>
        <v>6650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45656</v>
      </c>
      <c r="C669" s="38">
        <f>IFERROR(_xlfn.XLOOKUP(INVENTARIO[[#This Row],[CODIGO CONCATENADO]],[1]!Tabla1[[CODIGO CONCATENADO ]],[1]!Tabla1[FECHA],,0,-1),"")</f>
        <v>45656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556</v>
      </c>
      <c r="N669" s="44">
        <f>+SUMIF([1]!REQUISICIONES[CODIGO CONCATENADO],INVENTARIO[[#This Row],[CODIGO CONCATENADO]],[1]!REQUISICIONES[CANTIDAD])</f>
        <v>387</v>
      </c>
      <c r="O669" s="42">
        <v>-13</v>
      </c>
      <c r="P669" s="44">
        <f>+INVENTARIO[[#This Row],[CANTIDAD INICIAL]]+INVENTARIO[[#This Row],[ENTRADAS]]-INVENTARIO[[#This Row],[SALIDAS]]+INVENTARIO[[#This Row],[AJUSTES]]</f>
        <v>156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1560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45656</v>
      </c>
      <c r="C670" s="38">
        <f>IFERROR(_xlfn.XLOOKUP(INVENTARIO[[#This Row],[CODIGO CONCATENADO]],[1]!Tabla1[[CODIGO CONCATENADO ]],[1]!Tabla1[FECHA],,0,-1),"")</f>
        <v>45656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521</v>
      </c>
      <c r="N670" s="44">
        <f>+SUMIF([1]!REQUISICIONES[CODIGO CONCATENADO],INVENTARIO[[#This Row],[CODIGO CONCATENADO]],[1]!REQUISICIONES[CANTIDAD])</f>
        <v>352</v>
      </c>
      <c r="O670" s="42">
        <v>56</v>
      </c>
      <c r="P670" s="44">
        <f>+INVENTARIO[[#This Row],[CANTIDAD INICIAL]]+INVENTARIO[[#This Row],[ENTRADAS]]-INVENTARIO[[#This Row],[SALIDAS]]+INVENTARIO[[#This Row],[AJUSTES]]</f>
        <v>225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5625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45473</v>
      </c>
      <c r="C671" s="38">
        <f>IFERROR(_xlfn.XLOOKUP(INVENTARIO[[#This Row],[CODIGO CONCATENADO]],[1]!Tabla1[[CODIGO CONCATENADO ]],[1]!Tabla1[FECHA],,0,-1),"")</f>
        <v>45473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546</v>
      </c>
      <c r="N671" s="44">
        <f>+SUMIF([1]!REQUISICIONES[CODIGO CONCATENADO],INVENTARIO[[#This Row],[CODIGO CONCATENADO]],[1]!REQUISICIONES[CANTIDAD])</f>
        <v>254</v>
      </c>
      <c r="O671" s="42">
        <v>1</v>
      </c>
      <c r="P671" s="44">
        <f>+INVENTARIO[[#This Row],[CANTIDAD INICIAL]]+INVENTARIO[[#This Row],[ENTRADAS]]-INVENTARIO[[#This Row],[SALIDAS]]+INVENTARIO[[#This Row],[AJUSTES]]</f>
        <v>293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7325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46013</v>
      </c>
      <c r="C672" s="38">
        <f>IFERROR(_xlfn.XLOOKUP(INVENTARIO[[#This Row],[CODIGO CONCATENADO]],[1]!Tabla1[[CODIGO CONCATENADO ]],[1]!Tabla1[FECHA],,0,-1),"")</f>
        <v>46013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559</v>
      </c>
      <c r="N672" s="44">
        <f>+SUMIF([1]!REQUISICIONES[CODIGO CONCATENADO],INVENTARIO[[#This Row],[CODIGO CONCATENADO]],[1]!REQUISICIONES[CANTIDAD])</f>
        <v>174</v>
      </c>
      <c r="O672" s="42">
        <v>-1</v>
      </c>
      <c r="P672" s="44">
        <f>+INVENTARIO[[#This Row],[CANTIDAD INICIAL]]+INVENTARIO[[#This Row],[ENTRADAS]]-INVENTARIO[[#This Row],[SALIDAS]]+INVENTARIO[[#This Row],[AJUSTES]]</f>
        <v>384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9600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46013</v>
      </c>
      <c r="C673" s="38">
        <f>IFERROR(_xlfn.XLOOKUP(INVENTARIO[[#This Row],[CODIGO CONCATENADO]],[1]!Tabla1[[CODIGO CONCATENADO ]],[1]!Tabla1[FECHA],,0,-1),"")</f>
        <v>46013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464</v>
      </c>
      <c r="N673" s="44">
        <f>+SUMIF([1]!REQUISICIONES[CODIGO CONCATENADO],INVENTARIO[[#This Row],[CODIGO CONCATENADO]],[1]!REQUISICIONES[CANTIDAD])</f>
        <v>378</v>
      </c>
      <c r="O673" s="42">
        <v>1</v>
      </c>
      <c r="P673" s="44">
        <f>+INVENTARIO[[#This Row],[CANTIDAD INICIAL]]+INVENTARIO[[#This Row],[ENTRADAS]]-INVENTARIO[[#This Row],[SALIDAS]]+INVENTARIO[[#This Row],[AJUSTES]]</f>
        <v>87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905.67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46013</v>
      </c>
      <c r="C674" s="38">
        <f>IFERROR(_xlfn.XLOOKUP(INVENTARIO[[#This Row],[CODIGO CONCATENADO]],[1]!Tabla1[[CODIGO CONCATENADO ]],[1]!Tabla1[FECHA],,0,-1),"")</f>
        <v>46013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3402</v>
      </c>
      <c r="N674" s="44">
        <f>+SUMIF([1]!REQUISICIONES[CODIGO CONCATENADO],INVENTARIO[[#This Row],[CODIGO CONCATENADO]],[1]!REQUISICIONES[CANTIDAD])</f>
        <v>602</v>
      </c>
      <c r="O674" s="42">
        <v>0</v>
      </c>
      <c r="P674" s="44">
        <f>+INVENTARIO[[#This Row],[CANTIDAD INICIAL]]+INVENTARIO[[#This Row],[ENTRADAS]]-INVENTARIO[[#This Row],[SALIDAS]]+INVENTARIO[[#This Row],[AJUSTES]]</f>
        <v>2800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31</v>
      </c>
      <c r="O675" s="42">
        <v>0</v>
      </c>
      <c r="P675" s="44">
        <f>+INVENTARIO[[#This Row],[CANTIDAD INICIAL]]+INVENTARIO[[#This Row],[ENTRADAS]]-INVENTARIO[[#This Row],[SALIDAS]]+INVENTARIO[[#This Row],[AJUSTES]]</f>
        <v>17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11050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45656</v>
      </c>
      <c r="C676" s="38">
        <f>IFERROR(_xlfn.XLOOKUP(INVENTARIO[[#This Row],[CODIGO CONCATENADO]],[1]!Tabla1[[CODIGO CONCATENADO ]],[1]!Tabla1[FECHA],,0,-1),"")</f>
        <v>45656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75</v>
      </c>
      <c r="N676" s="44">
        <f>+SUMIF([1]!REQUISICIONES[CODIGO CONCATENADO],INVENTARIO[[#This Row],[CODIGO CONCATENADO]],[1]!REQUISICIONES[CANTIDAD])</f>
        <v>67</v>
      </c>
      <c r="O676" s="42">
        <v>0</v>
      </c>
      <c r="P676" s="44">
        <f>+INVENTARIO[[#This Row],[CANTIDAD INICIAL]]+INVENTARIO[[#This Row],[ENTRADAS]]-INVENTARIO[[#This Row],[SALIDAS]]+INVENTARIO[[#This Row],[AJUSTES]]</f>
        <v>8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1320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45473</v>
      </c>
      <c r="C677" s="38">
        <f>IFERROR(_xlfn.XLOOKUP(INVENTARIO[[#This Row],[CODIGO CONCATENADO]],[1]!Tabla1[[CODIGO CONCATENADO ]],[1]!Tabla1[FECHA],,0,-1),"")</f>
        <v>45473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46</v>
      </c>
      <c r="N677" s="44">
        <f>+SUMIF([1]!REQUISICIONES[CODIGO CONCATENADO],INVENTARIO[[#This Row],[CODIGO CONCATENADO]],[1]!REQUISICIONES[CANTIDAD])</f>
        <v>40</v>
      </c>
      <c r="O677" s="42">
        <v>-1</v>
      </c>
      <c r="P677" s="44">
        <f>+INVENTARIO[[#This Row],[CANTIDAD INICIAL]]+INVENTARIO[[#This Row],[ENTRADAS]]-INVENTARIO[[#This Row],[SALIDAS]]+INVENTARIO[[#This Row],[AJUSTES]]</f>
        <v>5</v>
      </c>
      <c r="Q677" s="42">
        <f>IFERROR(_xlfn.XLOOKUP(INVENTARIO[[#This Row],[CODIGO CONCATENADO]],[1]!Tabla1[[CODIGO CONCATENADO ]],[1]!Tabla1[COSTO],,0,-1),"")</f>
        <v>380</v>
      </c>
      <c r="R677" s="42">
        <f>+IFERROR(INVENTARIO[[#This Row],[STOCK (BALANCE)]]*INVENTARIO[[#This Row],[COSTO UNITARIO]],"")</f>
        <v>1900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45166</v>
      </c>
      <c r="C678" s="38">
        <f>IFERROR(_xlfn.XLOOKUP(INVENTARIO[[#This Row],[CODIGO CONCATENADO]],[1]!Tabla1[[CODIGO CONCATENADO ]],[1]!Tabla1[FECHA],,0,-1),"")</f>
        <v>45166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201</v>
      </c>
      <c r="N678" s="44">
        <f>+SUMIF([1]!REQUISICIONES[CODIGO CONCATENADO],INVENTARIO[[#This Row],[CODIGO CONCATENADO]],[1]!REQUISICIONES[CANTIDAD])</f>
        <v>201</v>
      </c>
      <c r="O678" s="42">
        <v>0</v>
      </c>
      <c r="P678" s="44">
        <f>+INVENTARIO[[#This Row],[CANTIDAD INICIAL]]+INVENTARIO[[#This Row],[ENTRADAS]]-INVENTARIO[[#This Row],[SALIDAS]]+INVENTARIO[[#This Row],[AJUSTES]]</f>
        <v>0</v>
      </c>
      <c r="Q678" s="42">
        <f>IFERROR(_xlfn.XLOOKUP(INVENTARIO[[#This Row],[CODIGO CONCATENADO]],[1]!Tabla1[[CODIGO CONCATENADO ]],[1]!Tabla1[COSTO],,0,-1),"")</f>
        <v>31.09375</v>
      </c>
      <c r="R678" s="42">
        <f>+IFERROR(INVENTARIO[[#This Row],[STOCK (BALANCE)]]*INVENTARIO[[#This Row],[COSTO UNITARIO]],"")</f>
        <v>0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45473</v>
      </c>
      <c r="C679" s="38">
        <f>IFERROR(_xlfn.XLOOKUP(INVENTARIO[[#This Row],[CODIGO CONCATENADO]],[1]!Tabla1[[CODIGO CONCATENADO ]],[1]!Tabla1[FECHA],,0,-1),"")</f>
        <v>45473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55</v>
      </c>
      <c r="N679" s="44">
        <f>+SUMIF([1]!REQUISICIONES[CODIGO CONCATENADO],INVENTARIO[[#This Row],[CODIGO CONCATENADO]],[1]!REQUISICIONES[CANTIDAD])</f>
        <v>55</v>
      </c>
      <c r="O679" s="42">
        <v>0</v>
      </c>
      <c r="P679" s="44">
        <f>+INVENTARIO[[#This Row],[CANTIDAD INICIAL]]+INVENTARIO[[#This Row],[ENTRADAS]]-INVENTARIO[[#This Row],[SALIDAS]]+INVENTARIO[[#This Row],[AJUSTES]]</f>
        <v>0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38</v>
      </c>
      <c r="O680" s="42">
        <v>2</v>
      </c>
      <c r="P680" s="44">
        <f>+INVENTARIO[[#This Row],[CANTIDAD INICIAL]]+INVENTARIO[[#This Row],[ENTRADAS]]-INVENTARIO[[#This Row],[SALIDAS]]+INVENTARIO[[#This Row],[AJUSTES]]</f>
        <v>0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46013</v>
      </c>
      <c r="C681" s="38">
        <f>IFERROR(_xlfn.XLOOKUP(INVENTARIO[[#This Row],[CODIGO CONCATENADO]],[1]!Tabla1[[CODIGO CONCATENADO ]],[1]!Tabla1[FECHA],,0,-1),"")</f>
        <v>46013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323</v>
      </c>
      <c r="N681" s="44">
        <f>+SUMIF([1]!REQUISICIONES[CODIGO CONCATENADO],INVENTARIO[[#This Row],[CODIGO CONCATENADO]],[1]!REQUISICIONES[CANTIDAD])</f>
        <v>128</v>
      </c>
      <c r="O681" s="42">
        <v>-2</v>
      </c>
      <c r="P681" s="44">
        <f>+INVENTARIO[[#This Row],[CANTIDAD INICIAL]]+INVENTARIO[[#This Row],[ENTRADAS]]-INVENTARIO[[#This Row],[SALIDAS]]+INVENTARIO[[#This Row],[AJUSTES]]</f>
        <v>193</v>
      </c>
      <c r="Q681" s="42">
        <f>IFERROR(_xlfn.XLOOKUP(INVENTARIO[[#This Row],[CODIGO CONCATENADO]],[1]!Tabla1[[CODIGO CONCATENADO ]],[1]!Tabla1[COSTO],,0,-1),"")</f>
        <v>76.83</v>
      </c>
      <c r="R681" s="42">
        <f>+IFERROR(INVENTARIO[[#This Row],[STOCK (BALANCE)]]*INVENTARIO[[#This Row],[COSTO UNITARIO]],"")</f>
        <v>14828.19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45473</v>
      </c>
      <c r="C682" s="38">
        <f>IFERROR(_xlfn.XLOOKUP(INVENTARIO[[#This Row],[CODIGO CONCATENADO]],[1]!Tabla1[[CODIGO CONCATENADO ]],[1]!Tabla1[FECHA],,0,-1),"")</f>
        <v>45473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263</v>
      </c>
      <c r="N682" s="44">
        <f>+SUMIF([1]!REQUISICIONES[CODIGO CONCATENADO],INVENTARIO[[#This Row],[CODIGO CONCATENADO]],[1]!REQUISICIONES[CANTIDAD])</f>
        <v>185</v>
      </c>
      <c r="O682" s="42">
        <v>0</v>
      </c>
      <c r="P682" s="44">
        <f>+INVENTARIO[[#This Row],[CANTIDAD INICIAL]]+INVENTARIO[[#This Row],[ENTRADAS]]-INVENTARIO[[#This Row],[SALIDAS]]+INVENTARIO[[#This Row],[AJUSTES]]</f>
        <v>78</v>
      </c>
      <c r="Q682" s="42">
        <f>IFERROR(_xlfn.XLOOKUP(INVENTARIO[[#This Row],[CODIGO CONCATENADO]],[1]!Tabla1[[CODIGO CONCATENADO ]],[1]!Tabla1[COSTO],,0,-1),"")</f>
        <v>196</v>
      </c>
      <c r="R682" s="42">
        <f>+IFERROR(INVENTARIO[[#This Row],[STOCK (BALANCE)]]*INVENTARIO[[#This Row],[COSTO UNITARIO]],"")</f>
        <v>15288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45473</v>
      </c>
      <c r="C683" s="38">
        <f>IFERROR(_xlfn.XLOOKUP(INVENTARIO[[#This Row],[CODIGO CONCATENADO]],[1]!Tabla1[[CODIGO CONCATENADO ]],[1]!Tabla1[FECHA],,0,-1),"")</f>
        <v>45473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1281</v>
      </c>
      <c r="N683" s="44">
        <f>+SUMIF([1]!REQUISICIONES[CODIGO CONCATENADO],INVENTARIO[[#This Row],[CODIGO CONCATENADO]],[1]!REQUISICIONES[CANTIDAD])</f>
        <v>1310</v>
      </c>
      <c r="O683" s="42">
        <v>29</v>
      </c>
      <c r="P683" s="44">
        <f>+INVENTARIO[[#This Row],[CANTIDAD INICIAL]]+INVENTARIO[[#This Row],[ENTRADAS]]-INVENTARIO[[#This Row],[SALIDAS]]+INVENTARIO[[#This Row],[AJUSTES]]</f>
        <v>0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0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45473</v>
      </c>
      <c r="C684" s="38">
        <f>IFERROR(_xlfn.XLOOKUP(INVENTARIO[[#This Row],[CODIGO CONCATENADO]],[1]!Tabla1[[CODIGO CONCATENADO ]],[1]!Tabla1[FECHA],,0,-1),"")</f>
        <v>45473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442</v>
      </c>
      <c r="N684" s="44">
        <f>+SUMIF([1]!REQUISICIONES[CODIGO CONCATENADO],INVENTARIO[[#This Row],[CODIGO CONCATENADO]],[1]!REQUISICIONES[CANTIDAD])</f>
        <v>291</v>
      </c>
      <c r="O684" s="42">
        <v>-2</v>
      </c>
      <c r="P684" s="44">
        <f>+INVENTARIO[[#This Row],[CANTIDAD INICIAL]]+INVENTARIO[[#This Row],[ENTRADAS]]-INVENTARIO[[#This Row],[SALIDAS]]+INVENTARIO[[#This Row],[AJUSTES]]</f>
        <v>149</v>
      </c>
      <c r="Q684" s="42">
        <f>IFERROR(_xlfn.XLOOKUP(INVENTARIO[[#This Row],[CODIGO CONCATENADO]],[1]!Tabla1[[CODIGO CONCATENADO ]],[1]!Tabla1[COSTO],,0,-1),"")</f>
        <v>70</v>
      </c>
      <c r="R684" s="42">
        <f>+IFERROR(INVENTARIO[[#This Row],[STOCK (BALANCE)]]*INVENTARIO[[#This Row],[COSTO UNITARIO]],"")</f>
        <v>10430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45307</v>
      </c>
      <c r="C685" s="38">
        <f>IFERROR(_xlfn.XLOOKUP(INVENTARIO[[#This Row],[CODIGO CONCATENADO]],[1]!Tabla1[[CODIGO CONCATENADO ]],[1]!Tabla1[FECHA],,0,-1),"")</f>
        <v>45307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1292</v>
      </c>
      <c r="N685" s="44">
        <f>+SUMIF([1]!REQUISICIONES[CODIGO CONCATENADO],INVENTARIO[[#This Row],[CODIGO CONCATENADO]],[1]!REQUISICIONES[CANTIDAD])</f>
        <v>854</v>
      </c>
      <c r="O685" s="42">
        <v>-90</v>
      </c>
      <c r="P685" s="44" t="s">
        <v>35</v>
      </c>
      <c r="Q685" s="42">
        <f>IFERROR(_xlfn.XLOOKUP(INVENTARIO[[#This Row],[CODIGO CONCATENADO]],[1]!Tabla1[[CODIGO CONCATENADO ]],[1]!Tabla1[COSTO],,0,-1),"")</f>
        <v>125</v>
      </c>
      <c r="R685" s="42" t="str">
        <f>+IFERROR(INVENTARIO[[#This Row],[STOCK (BALANCE)]]*INVENTARIO[[#This Row],[COSTO UNITARIO]],"")</f>
        <v/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45656</v>
      </c>
      <c r="C686" s="38">
        <f>IFERROR(_xlfn.XLOOKUP(INVENTARIO[[#This Row],[CODIGO CONCATENADO]],[1]!Tabla1[[CODIGO CONCATENADO ]],[1]!Tabla1[FECHA],,0,-1),"")</f>
        <v>45656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618</v>
      </c>
      <c r="N686" s="44">
        <f>+SUMIF([1]!REQUISICIONES[CODIGO CONCATENADO],INVENTARIO[[#This Row],[CODIGO CONCATENADO]],[1]!REQUISICIONES[CANTIDAD])</f>
        <v>575</v>
      </c>
      <c r="O686" s="42">
        <v>63</v>
      </c>
      <c r="P686" s="44">
        <f>+INVENTARIO[[#This Row],[CANTIDAD INICIAL]]+INVENTARIO[[#This Row],[ENTRADAS]]-INVENTARIO[[#This Row],[SALIDAS]]+INVENTARIO[[#This Row],[AJUSTES]]</f>
        <v>106</v>
      </c>
      <c r="Q686" s="42">
        <f>IFERROR(_xlfn.XLOOKUP(INVENTARIO[[#This Row],[CODIGO CONCATENADO]],[1]!Tabla1[[CODIGO CONCATENADO ]],[1]!Tabla1[COSTO],,0,-1),"")</f>
        <v>200</v>
      </c>
      <c r="R686" s="42">
        <f>+IFERROR(INVENTARIO[[#This Row],[STOCK (BALANCE)]]*INVENTARIO[[#This Row],[COSTO UNITARIO]],"")</f>
        <v>21200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46013</v>
      </c>
      <c r="C687" s="38">
        <f>IFERROR(_xlfn.XLOOKUP(INVENTARIO[[#This Row],[CODIGO CONCATENADO]],[1]!Tabla1[[CODIGO CONCATENADO ]],[1]!Tabla1[FECHA],,0,-1),"")</f>
        <v>46013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270</v>
      </c>
      <c r="N687" s="44">
        <f>+SUMIF([1]!REQUISICIONES[CODIGO CONCATENADO],INVENTARIO[[#This Row],[CODIGO CONCATENADO]],[1]!REQUISICIONES[CANTIDAD])</f>
        <v>215</v>
      </c>
      <c r="O687" s="42">
        <v>1</v>
      </c>
      <c r="P687" s="44">
        <f>+INVENTARIO[[#This Row],[CANTIDAD INICIAL]]+INVENTARIO[[#This Row],[ENTRADAS]]-INVENTARIO[[#This Row],[SALIDAS]]+INVENTARIO[[#This Row],[AJUSTES]]</f>
        <v>56</v>
      </c>
      <c r="Q687" s="42">
        <f>IFERROR(_xlfn.XLOOKUP(INVENTARIO[[#This Row],[CODIGO CONCATENADO]],[1]!Tabla1[[CODIGO CONCATENADO ]],[1]!Tabla1[COSTO],,0,-1),"")</f>
        <v>11.03</v>
      </c>
      <c r="R687" s="42">
        <f>+IFERROR(INVENTARIO[[#This Row],[STOCK (BALANCE)]]*INVENTARIO[[#This Row],[COSTO UNITARIO]],"")</f>
        <v>617.67999999999995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46013</v>
      </c>
      <c r="C688" s="38">
        <f>IFERROR(_xlfn.XLOOKUP(INVENTARIO[[#This Row],[CODIGO CONCATENADO]],[1]!Tabla1[[CODIGO CONCATENADO ]],[1]!Tabla1[FECHA],,0,-1),"")</f>
        <v>46013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1008</v>
      </c>
      <c r="N688" s="44">
        <f>+SUMIF([1]!REQUISICIONES[CODIGO CONCATENADO],INVENTARIO[[#This Row],[CODIGO CONCATENADO]],[1]!REQUISICIONES[CANTIDAD])</f>
        <v>525</v>
      </c>
      <c r="O688" s="42">
        <v>0</v>
      </c>
      <c r="P688" s="44">
        <f>+INVENTARIO[[#This Row],[CANTIDAD INICIAL]]+INVENTARIO[[#This Row],[ENTRADAS]]-INVENTARIO[[#This Row],[SALIDAS]]+INVENTARIO[[#This Row],[AJUSTES]]</f>
        <v>483</v>
      </c>
      <c r="Q688" s="42">
        <f>IFERROR(_xlfn.XLOOKUP(INVENTARIO[[#This Row],[CODIGO CONCATENADO]],[1]!Tabla1[[CODIGO CONCATENADO ]],[1]!Tabla1[COSTO],,0,-1),"")</f>
        <v>12</v>
      </c>
      <c r="R688" s="42">
        <f>+IFERROR(INVENTARIO[[#This Row],[STOCK (BALANCE)]]*INVENTARIO[[#This Row],[COSTO UNITARIO]],"")</f>
        <v>5796</v>
      </c>
    </row>
    <row r="689" spans="1:18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41</v>
      </c>
      <c r="O689" s="42">
        <v>27</v>
      </c>
      <c r="P689" s="44">
        <f>+INVENTARIO[[#This Row],[CANTIDAD INICIAL]]+INVENTARIO[[#This Row],[ENTRADAS]]-INVENTARIO[[#This Row],[SALIDAS]]+INVENTARIO[[#This Row],[AJUSTES]]</f>
        <v>0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0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46013</v>
      </c>
      <c r="C690" s="38">
        <f>IFERROR(_xlfn.XLOOKUP(INVENTARIO[[#This Row],[CODIGO CONCATENADO]],[1]!Tabla1[[CODIGO CONCATENADO ]],[1]!Tabla1[FECHA],,0,-1),"")</f>
        <v>46013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687</v>
      </c>
      <c r="N690" s="44">
        <f>+SUMIF([1]!REQUISICIONES[CODIGO CONCATENADO],INVENTARIO[[#This Row],[CODIGO CONCATENADO]],[1]!REQUISICIONES[CANTIDAD])</f>
        <v>475</v>
      </c>
      <c r="O690" s="42">
        <v>-3</v>
      </c>
      <c r="P690" s="44">
        <f>+INVENTARIO[[#This Row],[CANTIDAD INICIAL]]+INVENTARIO[[#This Row],[ENTRADAS]]-INVENTARIO[[#This Row],[SALIDAS]]+INVENTARIO[[#This Row],[AJUSTES]]</f>
        <v>209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5225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45679</v>
      </c>
      <c r="C691" s="38">
        <f>IFERROR(_xlfn.XLOOKUP(INVENTARIO[[#This Row],[CODIGO CONCATENADO]],[1]!Tabla1[[CODIGO CONCATENADO ]],[1]!Tabla1[FECHA],,0,-1),"")</f>
        <v>45679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656</v>
      </c>
      <c r="N691" s="44">
        <f>+SUMIF([1]!REQUISICIONES[CODIGO CONCATENADO],INVENTARIO[[#This Row],[CODIGO CONCATENADO]],[1]!REQUISICIONES[CANTIDAD])</f>
        <v>386</v>
      </c>
      <c r="O691" s="42">
        <v>-8</v>
      </c>
      <c r="P691" s="44">
        <f>+INVENTARIO[[#This Row],[CANTIDAD INICIAL]]+INVENTARIO[[#This Row],[ENTRADAS]]-INVENTARIO[[#This Row],[SALIDAS]]+INVENTARIO[[#This Row],[AJUSTES]]</f>
        <v>262</v>
      </c>
      <c r="Q691" s="42">
        <f>IFERROR(_xlfn.XLOOKUP(INVENTARIO[[#This Row],[CODIGO CONCATENADO]],[1]!Tabla1[[CODIGO CONCATENADO ]],[1]!Tabla1[COSTO],,0,-1),"")</f>
        <v>12</v>
      </c>
      <c r="R691" s="42">
        <f>+IFERROR(INVENTARIO[[#This Row],[STOCK (BALANCE)]]*INVENTARIO[[#This Row],[COSTO UNITARIO]],"")</f>
        <v>3144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46013</v>
      </c>
      <c r="C692" s="38">
        <f>IFERROR(_xlfn.XLOOKUP(INVENTARIO[[#This Row],[CODIGO CONCATENADO]],[1]!Tabla1[[CODIGO CONCATENADO ]],[1]!Tabla1[FECHA],,0,-1),"")</f>
        <v>46013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765</v>
      </c>
      <c r="N692" s="44">
        <f>+SUMIF([1]!REQUISICIONES[CODIGO CONCATENADO],INVENTARIO[[#This Row],[CODIGO CONCATENADO]],[1]!REQUISICIONES[CANTIDAD])</f>
        <v>555</v>
      </c>
      <c r="O692" s="42">
        <v>12</v>
      </c>
      <c r="P692" s="44">
        <f>+INVENTARIO[[#This Row],[CANTIDAD INICIAL]]+INVENTARIO[[#This Row],[ENTRADAS]]-INVENTARIO[[#This Row],[SALIDAS]]+INVENTARIO[[#This Row],[AJUSTES]]</f>
        <v>222</v>
      </c>
      <c r="Q692" s="42">
        <f>IFERROR(_xlfn.XLOOKUP(INVENTARIO[[#This Row],[CODIGO CONCATENADO]],[1]!Tabla1[[CODIGO CONCATENADO ]],[1]!Tabla1[COSTO],,0,-1),"")</f>
        <v>12</v>
      </c>
      <c r="R692" s="42">
        <f>+IFERROR(INVENTARIO[[#This Row],[STOCK (BALANCE)]]*INVENTARIO[[#This Row],[COSTO UNITARIO]],"")</f>
        <v>2664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45656</v>
      </c>
      <c r="C693" s="38">
        <f>IFERROR(_xlfn.XLOOKUP(INVENTARIO[[#This Row],[CODIGO CONCATENADO]],[1]!Tabla1[[CODIGO CONCATENADO ]],[1]!Tabla1[FECHA],,0,-1),"")</f>
        <v>45656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442</v>
      </c>
      <c r="N693" s="44">
        <f>+SUMIF([1]!REQUISICIONES[CODIGO CONCATENADO],INVENTARIO[[#This Row],[CODIGO CONCATENADO]],[1]!REQUISICIONES[CANTIDAD])</f>
        <v>407</v>
      </c>
      <c r="O693" s="42">
        <v>-35</v>
      </c>
      <c r="P693" s="44">
        <f>+INVENTARIO[[#This Row],[CANTIDAD INICIAL]]+INVENTARIO[[#This Row],[ENTRADAS]]-INVENTARIO[[#This Row],[SALIDAS]]+INVENTARIO[[#This Row],[AJUSTES]]</f>
        <v>0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0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46013</v>
      </c>
      <c r="C694" s="38">
        <f>IFERROR(_xlfn.XLOOKUP(INVENTARIO[[#This Row],[CODIGO CONCATENADO]],[1]!Tabla1[[CODIGO CONCATENADO ]],[1]!Tabla1[FECHA],,0,-1),"")</f>
        <v>46013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47</v>
      </c>
      <c r="N694" s="44">
        <f>+SUMIF([1]!REQUISICIONES[CODIGO CONCATENADO],INVENTARIO[[#This Row],[CODIGO CONCATENADO]],[1]!REQUISICIONES[CANTIDAD])</f>
        <v>40</v>
      </c>
      <c r="O694" s="42">
        <v>1</v>
      </c>
      <c r="P694" s="44">
        <f>+INVENTARIO[[#This Row],[CANTIDAD INICIAL]]+INVENTARIO[[#This Row],[ENTRADAS]]-INVENTARIO[[#This Row],[SALIDAS]]+INVENTARIO[[#This Row],[AJUSTES]]</f>
        <v>8</v>
      </c>
      <c r="Q694" s="42">
        <f>IFERROR(_xlfn.XLOOKUP(INVENTARIO[[#This Row],[CODIGO CONCATENADO]],[1]!Tabla1[[CODIGO CONCATENADO ]],[1]!Tabla1[COSTO],,0,-1),"")</f>
        <v>407</v>
      </c>
      <c r="R694" s="42">
        <f>+IFERROR(INVENTARIO[[#This Row],[STOCK (BALANCE)]]*INVENTARIO[[#This Row],[COSTO UNITARIO]],"")</f>
        <v>3256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45473</v>
      </c>
      <c r="C695" s="38">
        <f>IFERROR(_xlfn.XLOOKUP(INVENTARIO[[#This Row],[CODIGO CONCATENADO]],[1]!Tabla1[[CODIGO CONCATENADO ]],[1]!Tabla1[FECHA],,0,-1),"")</f>
        <v>45473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3064</v>
      </c>
      <c r="N695" s="44">
        <f>+SUMIF([1]!REQUISICIONES[CODIGO CONCATENADO],INVENTARIO[[#This Row],[CODIGO CONCATENADO]],[1]!REQUISICIONES[CANTIDAD])</f>
        <v>3038</v>
      </c>
      <c r="O695" s="42">
        <v>-26</v>
      </c>
      <c r="P695" s="44">
        <f>+INVENTARIO[[#This Row],[CANTIDAD INICIAL]]+INVENTARIO[[#This Row],[ENTRADAS]]-INVENTARIO[[#This Row],[SALIDAS]]+INVENTARIO[[#This Row],[AJUSTES]]</f>
        <v>0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46013</v>
      </c>
      <c r="C696" s="38">
        <f>IFERROR(_xlfn.XLOOKUP(INVENTARIO[[#This Row],[CODIGO CONCATENADO]],[1]!Tabla1[[CODIGO CONCATENADO ]],[1]!Tabla1[FECHA],,0,-1),"")</f>
        <v>46013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668</v>
      </c>
      <c r="N696" s="44">
        <f>+SUMIF([1]!REQUISICIONES[CODIGO CONCATENADO],INVENTARIO[[#This Row],[CODIGO CONCATENADO]],[1]!REQUISICIONES[CANTIDAD])</f>
        <v>604</v>
      </c>
      <c r="O696" s="42">
        <v>-7</v>
      </c>
      <c r="P696" s="44">
        <f>+INVENTARIO[[#This Row],[CANTIDAD INICIAL]]+INVENTARIO[[#This Row],[ENTRADAS]]-INVENTARIO[[#This Row],[SALIDAS]]+INVENTARIO[[#This Row],[AJUSTES]]</f>
        <v>57</v>
      </c>
      <c r="Q696" s="42">
        <f>IFERROR(_xlfn.XLOOKUP(INVENTARIO[[#This Row],[CODIGO CONCATENADO]],[1]!Tabla1[[CODIGO CONCATENADO ]],[1]!Tabla1[COSTO],,0,-1),"")</f>
        <v>225</v>
      </c>
      <c r="R696" s="42">
        <f>+IFERROR(INVENTARIO[[#This Row],[STOCK (BALANCE)]]*INVENTARIO[[#This Row],[COSTO UNITARIO]],"")</f>
        <v>12825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45473</v>
      </c>
      <c r="C697" s="38">
        <f>IFERROR(_xlfn.XLOOKUP(INVENTARIO[[#This Row],[CODIGO CONCATENADO]],[1]!Tabla1[[CODIGO CONCATENADO ]],[1]!Tabla1[FECHA],,0,-1),"")</f>
        <v>45473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35</v>
      </c>
      <c r="N697" s="44">
        <f>+SUMIF([1]!REQUISICIONES[CODIGO CONCATENADO],INVENTARIO[[#This Row],[CODIGO CONCATENADO]],[1]!REQUISICIONES[CANTIDAD])</f>
        <v>34</v>
      </c>
      <c r="O697" s="42">
        <v>-1</v>
      </c>
      <c r="P697" s="44">
        <f>+INVENTARIO[[#This Row],[CANTIDAD INICIAL]]+INVENTARIO[[#This Row],[ENTRADAS]]-INVENTARIO[[#This Row],[SALIDAS]]+INVENTARIO[[#This Row],[AJUSTES]]</f>
        <v>0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>
        <v>0</v>
      </c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x14ac:dyDescent="0.25">
      <c r="A699" s="37" t="str">
        <f>+[1]DATA_PRODUCTO!A699</f>
        <v xml:space="preserve"> MG0105 (RESMA DE PAPEL 81/2x11 ( HOJA DE HILO)  TIMBRADO BLANCAS)</v>
      </c>
      <c r="B699" s="38">
        <f>IFERROR(_xlfn.XLOOKUP(INVENTARIO[[#This Row],[CODIGO CONCATENADO]],[1]!Tabla1[[CODIGO CONCATENADO ]],[1]!Tabla1[FECHA],,0,-1),"")</f>
        <v>45656</v>
      </c>
      <c r="C699" s="38">
        <f>IFERROR(_xlfn.XLOOKUP(INVENTARIO[[#This Row],[CODIGO CONCATENADO]],[1]!Tabla1[[CODIGO CONCATENADO ]],[1]!Tabla1[FECHA],,0,-1),"")</f>
        <v>45656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 BLANCAS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40</v>
      </c>
      <c r="N699" s="44">
        <f>+SUMIF([1]!REQUISICIONES[CODIGO CONCATENADO],INVENTARIO[[#This Row],[CODIGO CONCATENADO]],[1]!REQUISICIONES[CANTIDAD])</f>
        <v>23</v>
      </c>
      <c r="O699" s="42">
        <v>0</v>
      </c>
      <c r="P699" s="44">
        <f>+INVENTARIO[[#This Row],[CANTIDAD INICIAL]]+INVENTARIO[[#This Row],[ENTRADAS]]-INVENTARIO[[#This Row],[SALIDAS]]+INVENTARIO[[#This Row],[AJUSTES]]</f>
        <v>17</v>
      </c>
      <c r="Q699" s="42">
        <f>IFERROR(_xlfn.XLOOKUP(INVENTARIO[[#This Row],[CODIGO CONCATENADO]],[1]!Tabla1[[CODIGO CONCATENADO ]],[1]!Tabla1[COSTO],,0,-1),"")</f>
        <v>3650</v>
      </c>
      <c r="R699" s="42">
        <f>+IFERROR(INVENTARIO[[#This Row],[STOCK (BALANCE)]]*INVENTARIO[[#This Row],[COSTO UNITARIO]],"")</f>
        <v>62050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46013</v>
      </c>
      <c r="C700" s="38">
        <f>IFERROR(_xlfn.XLOOKUP(INVENTARIO[[#This Row],[CODIGO CONCATENADO]],[1]!Tabla1[[CODIGO CONCATENADO ]],[1]!Tabla1[FECHA],,0,-1),"")</f>
        <v>46013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28</v>
      </c>
      <c r="N700" s="44">
        <f>+SUMIF([1]!REQUISICIONES[CODIGO CONCATENADO],INVENTARIO[[#This Row],[CODIGO CONCATENADO]],[1]!REQUISICIONES[CANTIDAD])</f>
        <v>10</v>
      </c>
      <c r="O700" s="42">
        <v>0</v>
      </c>
      <c r="P700" s="44">
        <f>+INVENTARIO[[#This Row],[CANTIDAD INICIAL]]+INVENTARIO[[#This Row],[ENTRADAS]]-INVENTARIO[[#This Row],[SALIDAS]]+INVENTARIO[[#This Row],[AJUSTES]]</f>
        <v>18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6840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45473</v>
      </c>
      <c r="C701" s="38">
        <f>IFERROR(_xlfn.XLOOKUP(INVENTARIO[[#This Row],[CODIGO CONCATENADO]],[1]!Tabla1[[CODIGO CONCATENADO ]],[1]!Tabla1[FECHA],,0,-1),"")</f>
        <v>45473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254</v>
      </c>
      <c r="N701" s="44">
        <f>+SUMIF([1]!REQUISICIONES[CODIGO CONCATENADO],INVENTARIO[[#This Row],[CODIGO CONCATENADO]],[1]!REQUISICIONES[CANTIDAD])</f>
        <v>197</v>
      </c>
      <c r="O701" s="42">
        <v>-4</v>
      </c>
      <c r="P701" s="44">
        <f>+INVENTARIO[[#This Row],[CANTIDAD INICIAL]]+INVENTARIO[[#This Row],[ENTRADAS]]-INVENTARIO[[#This Row],[SALIDAS]]+INVENTARIO[[#This Row],[AJUSTES]]</f>
        <v>53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954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45310</v>
      </c>
      <c r="C702" s="38">
        <f>IFERROR(_xlfn.XLOOKUP(INVENTARIO[[#This Row],[CODIGO CONCATENADO]],[1]!Tabla1[[CODIGO CONCATENADO ]],[1]!Tabla1[FECHA],,0,-1),"")</f>
        <v>45310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412</v>
      </c>
      <c r="N702" s="44">
        <f>+SUMIF([1]!REQUISICIONES[CODIGO CONCATENADO],INVENTARIO[[#This Row],[CODIGO CONCATENADO]],[1]!REQUISICIONES[CANTIDAD])</f>
        <v>413</v>
      </c>
      <c r="O702" s="42">
        <v>1</v>
      </c>
      <c r="P702" s="44">
        <f>+INVENTARIO[[#This Row],[CANTIDAD INICIAL]]+INVENTARIO[[#This Row],[ENTRADAS]]-INVENTARIO[[#This Row],[SALIDAS]]+INVENTARIO[[#This Row],[AJUSTES]]</f>
        <v>0</v>
      </c>
      <c r="Q702" s="42">
        <f>IFERROR(_xlfn.XLOOKUP(INVENTARIO[[#This Row],[CODIGO CONCATENADO]],[1]!Tabla1[[CODIGO CONCATENADO ]],[1]!Tabla1[COSTO],,0,-1),"")</f>
        <v>30</v>
      </c>
      <c r="R702" s="42">
        <f>+IFERROR(INVENTARIO[[#This Row],[STOCK (BALANCE)]]*INVENTARIO[[#This Row],[COSTO UNITARIO]],"")</f>
        <v>0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45310</v>
      </c>
      <c r="C703" s="38">
        <f>IFERROR(_xlfn.XLOOKUP(INVENTARIO[[#This Row],[CODIGO CONCATENADO]],[1]!Tabla1[[CODIGO CONCATENADO ]],[1]!Tabla1[FECHA],,0,-1),"")</f>
        <v>45310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1002</v>
      </c>
      <c r="N703" s="44">
        <f>+SUMIF([1]!REQUISICIONES[CODIGO CONCATENADO],INVENTARIO[[#This Row],[CODIGO CONCATENADO]],[1]!REQUISICIONES[CANTIDAD])</f>
        <v>984</v>
      </c>
      <c r="O703" s="42">
        <v>-18</v>
      </c>
      <c r="P703" s="44">
        <f>+INVENTARIO[[#This Row],[CANTIDAD INICIAL]]+INVENTARIO[[#This Row],[ENTRADAS]]-INVENTARIO[[#This Row],[SALIDAS]]+INVENTARIO[[#This Row],[AJUSTES]]</f>
        <v>0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0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46013</v>
      </c>
      <c r="C704" s="38">
        <f>IFERROR(_xlfn.XLOOKUP(INVENTARIO[[#This Row],[CODIGO CONCATENADO]],[1]!Tabla1[[CODIGO CONCATENADO ]],[1]!Tabla1[FECHA],,0,-1),"")</f>
        <v>46013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71</v>
      </c>
      <c r="N704" s="44">
        <f>+SUMIF([1]!REQUISICIONES[CODIGO CONCATENADO],INVENTARIO[[#This Row],[CODIGO CONCATENADO]],[1]!REQUISICIONES[CANTIDAD])</f>
        <v>54</v>
      </c>
      <c r="O704" s="42">
        <v>3</v>
      </c>
      <c r="P704" s="44">
        <f>+INVENTARIO[[#This Row],[CANTIDAD INICIAL]]+INVENTARIO[[#This Row],[ENTRADAS]]-INVENTARIO[[#This Row],[SALIDAS]]+INVENTARIO[[#This Row],[AJUSTES]]</f>
        <v>20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10900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45473</v>
      </c>
      <c r="C705" s="38">
        <f>IFERROR(_xlfn.XLOOKUP(INVENTARIO[[#This Row],[CODIGO CONCATENADO]],[1]!Tabla1[[CODIGO CONCATENADO ]],[1]!Tabla1[FECHA],,0,-1),"")</f>
        <v>45473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6536</v>
      </c>
      <c r="N705" s="44">
        <f>+SUMIF([1]!REQUISICIONES[CODIGO CONCATENADO],INVENTARIO[[#This Row],[CODIGO CONCATENADO]],[1]!REQUISICIONES[CANTIDAD])</f>
        <v>6978</v>
      </c>
      <c r="O705" s="42">
        <v>442</v>
      </c>
      <c r="P705" s="44">
        <f>+INVENTARIO[[#This Row],[CANTIDAD INICIAL]]+INVENTARIO[[#This Row],[ENTRADAS]]-INVENTARIO[[#This Row],[SALIDAS]]+INVENTARIO[[#This Row],[AJUSTES]]</f>
        <v>0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0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625</v>
      </c>
      <c r="O706" s="42">
        <v>-170</v>
      </c>
      <c r="P706" s="44">
        <f>+INVENTARIO[[#This Row],[CANTIDAD INICIAL]]+INVENTARIO[[#This Row],[ENTRADAS]]-INVENTARIO[[#This Row],[SALIDAS]]+INVENTARIO[[#This Row],[AJUSTES]]</f>
        <v>1163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3733.23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45310</v>
      </c>
      <c r="C707" s="38">
        <f>IFERROR(_xlfn.XLOOKUP(INVENTARIO[[#This Row],[CODIGO CONCATENADO]],[1]!Tabla1[[CODIGO CONCATENADO ]],[1]!Tabla1[FECHA],,0,-1),"")</f>
        <v>45310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5599</v>
      </c>
      <c r="N707" s="44">
        <f>+SUMIF([1]!REQUISICIONES[CODIGO CONCATENADO],INVENTARIO[[#This Row],[CODIGO CONCATENADO]],[1]!REQUISICIONES[CANTIDAD])</f>
        <v>927</v>
      </c>
      <c r="O707" s="42">
        <v>-4</v>
      </c>
      <c r="P707" s="44">
        <f>+INVENTARIO[[#This Row],[CANTIDAD INICIAL]]+INVENTARIO[[#This Row],[ENTRADAS]]-INVENTARIO[[#This Row],[SALIDAS]]+INVENTARIO[[#This Row],[AJUSTES]]</f>
        <v>4668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23340</v>
      </c>
    </row>
    <row r="708" spans="1:18" x14ac:dyDescent="0.25">
      <c r="A708" s="37" t="str">
        <f>+[1]DATA_PRODUCTO!A708</f>
        <v xml:space="preserve"> MG0114 (SOBRE MANILA 10X15 AMARILLO )</v>
      </c>
      <c r="B708" s="38">
        <f>IFERROR(_xlfn.XLOOKUP(INVENTARIO[[#This Row],[CODIGO CONCATENADO]],[1]!Tabla1[[CODIGO CONCATENADO ]],[1]!Tabla1[FECHA],,0,-1),"")</f>
        <v>46013</v>
      </c>
      <c r="C708" s="38">
        <f>IFERROR(_xlfn.XLOOKUP(INVENTARIO[[#This Row],[CODIGO CONCATENADO]],[1]!Tabla1[[CODIGO CONCATENADO ]],[1]!Tabla1[FECHA],,0,-1),"")</f>
        <v>46013</v>
      </c>
      <c r="D708" s="39" t="str">
        <f>+[1]!Tabla3[[#This Row],[Secuencia]]</f>
        <v>MG0114</v>
      </c>
      <c r="E708" s="40" t="str">
        <f>+[1]!Tabla3[[#This Row],[Descripcion]]</f>
        <v xml:space="preserve">SOBRE MANILA 10X15 AMARILLO 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3917</v>
      </c>
      <c r="N708" s="44">
        <f>+SUMIF([1]!REQUISICIONES[CODIGO CONCATENADO],INVENTARIO[[#This Row],[CODIGO CONCATENADO]],[1]!REQUISICIONES[CANTIDAD])</f>
        <v>3413</v>
      </c>
      <c r="O708" s="42">
        <v>-404</v>
      </c>
      <c r="P708" s="44">
        <f>+INVENTARIO[[#This Row],[CANTIDAD INICIAL]]+INVENTARIO[[#This Row],[ENTRADAS]]-INVENTARIO[[#This Row],[SALIDAS]]+INVENTARIO[[#This Row],[AJUSTES]]</f>
        <v>100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579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46013</v>
      </c>
      <c r="C709" s="38">
        <f>IFERROR(_xlfn.XLOOKUP(INVENTARIO[[#This Row],[CODIGO CONCATENADO]],[1]!Tabla1[[CODIGO CONCATENADO ]],[1]!Tabla1[FECHA],,0,-1),"")</f>
        <v>46013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1847</v>
      </c>
      <c r="N709" s="44">
        <f>+SUMIF([1]!REQUISICIONES[CODIGO CONCATENADO],INVENTARIO[[#This Row],[CODIGO CONCATENADO]],[1]!REQUISICIONES[CANTIDAD])</f>
        <v>1317</v>
      </c>
      <c r="O709" s="42">
        <v>177</v>
      </c>
      <c r="P709" s="44">
        <f>+INVENTARIO[[#This Row],[CANTIDAD INICIAL]]+INVENTARIO[[#This Row],[ENTRADAS]]-INVENTARIO[[#This Row],[SALIDAS]]+INVENTARIO[[#This Row],[AJUSTES]]</f>
        <v>707</v>
      </c>
      <c r="Q709" s="42">
        <f>IFERROR(_xlfn.XLOOKUP(INVENTARIO[[#This Row],[CODIGO CONCATENADO]],[1]!Tabla1[[CODIGO CONCATENADO ]],[1]!Tabla1[COSTO],,0,-1),"")</f>
        <v>9</v>
      </c>
      <c r="R709" s="42">
        <f>+IFERROR(INVENTARIO[[#This Row],[STOCK (BALANCE)]]*INVENTARIO[[#This Row],[COSTO UNITARIO]],"")</f>
        <v>6363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46013</v>
      </c>
      <c r="C710" s="38">
        <f>IFERROR(_xlfn.XLOOKUP(INVENTARIO[[#This Row],[CODIGO CONCATENADO]],[1]!Tabla1[[CODIGO CONCATENADO ]],[1]!Tabla1[FECHA],,0,-1),"")</f>
        <v>46013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889</v>
      </c>
      <c r="N710" s="44">
        <f>+SUMIF([1]!REQUISICIONES[CODIGO CONCATENADO],INVENTARIO[[#This Row],[CODIGO CONCATENADO]],[1]!REQUISICIONES[CANTIDAD])</f>
        <v>397</v>
      </c>
      <c r="O710" s="42">
        <v>8</v>
      </c>
      <c r="P710" s="44">
        <f>+INVENTARIO[[#This Row],[CANTIDAD INICIAL]]+INVENTARIO[[#This Row],[ENTRADAS]]-INVENTARIO[[#This Row],[SALIDAS]]+INVENTARIO[[#This Row],[AJUSTES]]</f>
        <v>500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900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45706</v>
      </c>
      <c r="C711" s="38">
        <f>IFERROR(_xlfn.XLOOKUP(INVENTARIO[[#This Row],[CODIGO CONCATENADO]],[1]!Tabla1[[CODIGO CONCATENADO ]],[1]!Tabla1[FECHA],,0,-1),"")</f>
        <v>45706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19342</v>
      </c>
      <c r="N711" s="44">
        <f>+SUMIF([1]!REQUISICIONES[CODIGO CONCATENADO],INVENTARIO[[#This Row],[CODIGO CONCATENADO]],[1]!REQUISICIONES[CANTIDAD])</f>
        <v>18126</v>
      </c>
      <c r="O711" s="42">
        <v>-186</v>
      </c>
      <c r="P711" s="44">
        <f>+INVENTARIO[[#This Row],[CANTIDAD INICIAL]]+INVENTARIO[[#This Row],[ENTRADAS]]-INVENTARIO[[#This Row],[SALIDAS]]+INVENTARIO[[#This Row],[AJUSTES]]</f>
        <v>1030</v>
      </c>
      <c r="Q711" s="42">
        <f>IFERROR(_xlfn.XLOOKUP(INVENTARIO[[#This Row],[CODIGO CONCATENADO]],[1]!Tabla1[[CODIGO CONCATENADO ]],[1]!Tabla1[COSTO],,0,-1),"")</f>
        <v>3.24</v>
      </c>
      <c r="R711" s="42">
        <f>+IFERROR(INVENTARIO[[#This Row],[STOCK (BALANCE)]]*INVENTARIO[[#This Row],[COSTO UNITARIO]],"")</f>
        <v>3337.2000000000003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>
        <v>0</v>
      </c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3796</v>
      </c>
      <c r="O713" s="42">
        <v>-4</v>
      </c>
      <c r="P713" s="44">
        <f>+INVENTARIO[[#This Row],[CANTIDAD INICIAL]]+INVENTARIO[[#This Row],[ENTRADAS]]-INVENTARIO[[#This Row],[SALIDAS]]+INVENTARIO[[#This Row],[AJUSTES]]</f>
        <v>1200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4800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45230</v>
      </c>
      <c r="C714" s="38">
        <f>IFERROR(_xlfn.XLOOKUP(INVENTARIO[[#This Row],[CODIGO CONCATENADO]],[1]!Tabla1[[CODIGO CONCATENADO ]],[1]!Tabla1[FECHA],,0,-1),"")</f>
        <v>45230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13553</v>
      </c>
      <c r="N714" s="44">
        <f>+SUMIF([1]!REQUISICIONES[CODIGO CONCATENADO],INVENTARIO[[#This Row],[CODIGO CONCATENADO]],[1]!REQUISICIONES[CANTIDAD])</f>
        <v>14510</v>
      </c>
      <c r="O714" s="42">
        <v>957</v>
      </c>
      <c r="P714" s="44">
        <f>+INVENTARIO[[#This Row],[CANTIDAD INICIAL]]+INVENTARIO[[#This Row],[ENTRADAS]]-INVENTARIO[[#This Row],[SALIDAS]]+INVENTARIO[[#This Row],[AJUSTES]]</f>
        <v>0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0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46013</v>
      </c>
      <c r="C715" s="38">
        <f>IFERROR(_xlfn.XLOOKUP(INVENTARIO[[#This Row],[CODIGO CONCATENADO]],[1]!Tabla1[[CODIGO CONCATENADO ]],[1]!Tabla1[FECHA],,0,-1),"")</f>
        <v>46013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4948</v>
      </c>
      <c r="N715" s="44">
        <f>+SUMIF([1]!REQUISICIONES[CODIGO CONCATENADO],INVENTARIO[[#This Row],[CODIGO CONCATENADO]],[1]!REQUISICIONES[CANTIDAD])</f>
        <v>2475</v>
      </c>
      <c r="O715" s="42">
        <v>-473</v>
      </c>
      <c r="P715" s="44">
        <f>+INVENTARIO[[#This Row],[CANTIDAD INICIAL]]+INVENTARIO[[#This Row],[ENTRADAS]]-INVENTARIO[[#This Row],[SALIDAS]]+INVENTARIO[[#This Row],[AJUSTES]]</f>
        <v>2000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8800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46013</v>
      </c>
      <c r="C716" s="38">
        <f>IFERROR(_xlfn.XLOOKUP(INVENTARIO[[#This Row],[CODIGO CONCATENADO]],[1]!Tabla1[[CODIGO CONCATENADO ]],[1]!Tabla1[FECHA],,0,-1),"")</f>
        <v>46013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1324</v>
      </c>
      <c r="N716" s="44">
        <f>+SUMIF([1]!REQUISICIONES[CODIGO CONCATENADO],INVENTARIO[[#This Row],[CODIGO CONCATENADO]],[1]!REQUISICIONES[CANTIDAD])</f>
        <v>689</v>
      </c>
      <c r="O716" s="42">
        <v>-49</v>
      </c>
      <c r="P716" s="44">
        <f>+INVENTARIO[[#This Row],[CANTIDAD INICIAL]]+INVENTARIO[[#This Row],[ENTRADAS]]-INVENTARIO[[#This Row],[SALIDAS]]+INVENTARIO[[#This Row],[AJUSTES]]</f>
        <v>586</v>
      </c>
      <c r="Q716" s="42">
        <f>IFERROR(_xlfn.XLOOKUP(INVENTARIO[[#This Row],[CODIGO CONCATENADO]],[1]!Tabla1[[CODIGO CONCATENADO ]],[1]!Tabla1[COSTO],,0,-1),"")</f>
        <v>69</v>
      </c>
      <c r="R716" s="42">
        <f>+IFERROR(INVENTARIO[[#This Row],[STOCK (BALANCE)]]*INVENTARIO[[#This Row],[COSTO UNITARIO]],"")</f>
        <v>40434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46013</v>
      </c>
      <c r="C717" s="38">
        <f>IFERROR(_xlfn.XLOOKUP(INVENTARIO[[#This Row],[CODIGO CONCATENADO]],[1]!Tabla1[[CODIGO CONCATENADO ]],[1]!Tabla1[FECHA],,0,-1),"")</f>
        <v>46013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622</v>
      </c>
      <c r="N717" s="44">
        <f>+SUMIF([1]!REQUISICIONES[CODIGO CONCATENADO],INVENTARIO[[#This Row],[CODIGO CONCATENADO]],[1]!REQUISICIONES[CANTIDAD])</f>
        <v>442</v>
      </c>
      <c r="O717" s="42">
        <v>0</v>
      </c>
      <c r="P717" s="44">
        <f>+INVENTARIO[[#This Row],[CANTIDAD INICIAL]]+INVENTARIO[[#This Row],[ENTRADAS]]-INVENTARIO[[#This Row],[SALIDAS]]+INVENTARIO[[#This Row],[AJUSTES]]</f>
        <v>180</v>
      </c>
      <c r="Q717" s="42">
        <f>IFERROR(_xlfn.XLOOKUP(INVENTARIO[[#This Row],[CODIGO CONCATENADO]],[1]!Tabla1[[CODIGO CONCATENADO ]],[1]!Tabla1[COSTO],,0,-1),"")</f>
        <v>125</v>
      </c>
      <c r="R717" s="42">
        <f>+IFERROR(INVENTARIO[[#This Row],[STOCK (BALANCE)]]*INVENTARIO[[#This Row],[COSTO UNITARIO]],"")</f>
        <v>22500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45656</v>
      </c>
      <c r="C718" s="38">
        <f>IFERROR(_xlfn.XLOOKUP(INVENTARIO[[#This Row],[CODIGO CONCATENADO]],[1]!Tabla1[[CODIGO CONCATENADO ]],[1]!Tabla1[FECHA],,0,-1),"")</f>
        <v>45656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1126</v>
      </c>
      <c r="N718" s="44">
        <f>+SUMIF([1]!REQUISICIONES[CODIGO CONCATENADO],INVENTARIO[[#This Row],[CODIGO CONCATENADO]],[1]!REQUISICIONES[CANTIDAD])</f>
        <v>60</v>
      </c>
      <c r="O718" s="42">
        <v>-1</v>
      </c>
      <c r="P718" s="44">
        <f>+INVENTARIO[[#This Row],[CANTIDAD INICIAL]]+INVENTARIO[[#This Row],[ENTRADAS]]-INVENTARIO[[#This Row],[SALIDAS]]+INVENTARIO[[#This Row],[AJUSTES]]</f>
        <v>1065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207355.5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46013</v>
      </c>
      <c r="C719" s="38">
        <f>IFERROR(_xlfn.XLOOKUP(INVENTARIO[[#This Row],[CODIGO CONCATENADO]],[1]!Tabla1[[CODIGO CONCATENADO ]],[1]!Tabla1[FECHA],,0,-1),"")</f>
        <v>46013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239</v>
      </c>
      <c r="N719" s="44">
        <f>+SUMIF([1]!REQUISICIONES[CODIGO CONCATENADO],INVENTARIO[[#This Row],[CODIGO CONCATENADO]],[1]!REQUISICIONES[CANTIDAD])</f>
        <v>206</v>
      </c>
      <c r="O719" s="42">
        <v>0</v>
      </c>
      <c r="P719" s="44">
        <f>+INVENTARIO[[#This Row],[CANTIDAD INICIAL]]+INVENTARIO[[#This Row],[ENTRADAS]]-INVENTARIO[[#This Row],[SALIDAS]]+INVENTARIO[[#This Row],[AJUSTES]]</f>
        <v>33</v>
      </c>
      <c r="Q719" s="42">
        <f>IFERROR(_xlfn.XLOOKUP(INVENTARIO[[#This Row],[CODIGO CONCATENADO]],[1]!Tabla1[[CODIGO CONCATENADO ]],[1]!Tabla1[COSTO],,0,-1),"")</f>
        <v>39</v>
      </c>
      <c r="R719" s="42">
        <f>+IFERROR(INVENTARIO[[#This Row],[STOCK (BALANCE)]]*INVENTARIO[[#This Row],[COSTO UNITARIO]],"")</f>
        <v>1287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60</v>
      </c>
      <c r="O720" s="42">
        <v>0</v>
      </c>
      <c r="P720" s="44">
        <f>+INVENTARIO[[#This Row],[CANTIDAD INICIAL]]+INVENTARIO[[#This Row],[ENTRADAS]]-INVENTARIO[[#This Row],[SALIDAS]]+INVENTARIO[[#This Row],[AJUSTES]]</f>
        <v>0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0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46013</v>
      </c>
      <c r="C721" s="38">
        <f>IFERROR(_xlfn.XLOOKUP(INVENTARIO[[#This Row],[CODIGO CONCATENADO]],[1]!Tabla1[[CODIGO CONCATENADO ]],[1]!Tabla1[FECHA],,0,-1),"")</f>
        <v>46013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1030</v>
      </c>
      <c r="N721" s="44">
        <f>+SUMIF([1]!REQUISICIONES[CODIGO CONCATENADO],INVENTARIO[[#This Row],[CODIGO CONCATENADO]],[1]!REQUISICIONES[CANTIDAD])</f>
        <v>768</v>
      </c>
      <c r="O721" s="42">
        <v>0</v>
      </c>
      <c r="P721" s="44">
        <f>+INVENTARIO[[#This Row],[CANTIDAD INICIAL]]+INVENTARIO[[#This Row],[ENTRADAS]]-INVENTARIO[[#This Row],[SALIDAS]]+INVENTARIO[[#This Row],[AJUSTES]]</f>
        <v>262</v>
      </c>
      <c r="Q721" s="42">
        <f>IFERROR(_xlfn.XLOOKUP(INVENTARIO[[#This Row],[CODIGO CONCATENADO]],[1]!Tabla1[[CODIGO CONCATENADO ]],[1]!Tabla1[COSTO],,0,-1),"")</f>
        <v>26.27</v>
      </c>
      <c r="R721" s="42">
        <f>+IFERROR(INVENTARIO[[#This Row],[STOCK (BALANCE)]]*INVENTARIO[[#This Row],[COSTO UNITARIO]],"")</f>
        <v>6882.74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8</v>
      </c>
      <c r="O722" s="42">
        <v>0</v>
      </c>
      <c r="P722" s="44">
        <f>+INVENTARIO[[#This Row],[CANTIDAD INICIAL]]+INVENTARIO[[#This Row],[ENTRADAS]]-INVENTARIO[[#This Row],[SALIDAS]]+INVENTARIO[[#This Row],[AJUSTES]]</f>
        <v>0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45505</v>
      </c>
      <c r="C723" s="38">
        <f>IFERROR(_xlfn.XLOOKUP(INVENTARIO[[#This Row],[CODIGO CONCATENADO]],[1]!Tabla1[[CODIGO CONCATENADO ]],[1]!Tabla1[FECHA],,0,-1),"")</f>
        <v>45505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19</v>
      </c>
      <c r="N723" s="44">
        <f>+SUMIF([1]!REQUISICIONES[CODIGO CONCATENADO],INVENTARIO[[#This Row],[CODIGO CONCATENADO]],[1]!REQUISICIONES[CANTIDAD])</f>
        <v>6</v>
      </c>
      <c r="O723" s="42">
        <v>0</v>
      </c>
      <c r="P723" s="44">
        <f>+INVENTARIO[[#This Row],[CANTIDAD INICIAL]]+INVENTARIO[[#This Row],[ENTRADAS]]-INVENTARIO[[#This Row],[SALIDAS]]+INVENTARIO[[#This Row],[AJUSTES]]</f>
        <v>13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5850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45505</v>
      </c>
      <c r="C724" s="38">
        <f>IFERROR(_xlfn.XLOOKUP(INVENTARIO[[#This Row],[CODIGO CONCATENADO]],[1]!Tabla1[[CODIGO CONCATENADO ]],[1]!Tabla1[FECHA],,0,-1),"")</f>
        <v>45505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18</v>
      </c>
      <c r="N724" s="44">
        <f>+SUMIF([1]!REQUISICIONES[CODIGO CONCATENADO],INVENTARIO[[#This Row],[CODIGO CONCATENADO]],[1]!REQUISICIONES[CANTIDAD])</f>
        <v>6</v>
      </c>
      <c r="O724" s="42">
        <v>0</v>
      </c>
      <c r="P724" s="44">
        <f>+INVENTARIO[[#This Row],[CANTIDAD INICIAL]]+INVENTARIO[[#This Row],[ENTRADAS]]-INVENTARIO[[#This Row],[SALIDAS]]+INVENTARIO[[#This Row],[AJUSTES]]</f>
        <v>12</v>
      </c>
      <c r="Q724" s="42">
        <f>IFERROR(_xlfn.XLOOKUP(INVENTARIO[[#This Row],[CODIGO CONCATENADO]],[1]!Tabla1[[CODIGO CONCATENADO ]],[1]!Tabla1[COSTO],,0,-1),"")</f>
        <v>450</v>
      </c>
      <c r="R724" s="42">
        <f>+IFERROR(INVENTARIO[[#This Row],[STOCK (BALANCE)]]*INVENTARIO[[#This Row],[COSTO UNITARIO]],"")</f>
        <v>5400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45505</v>
      </c>
      <c r="C725" s="38">
        <f>IFERROR(_xlfn.XLOOKUP(INVENTARIO[[#This Row],[CODIGO CONCATENADO]],[1]!Tabla1[[CODIGO CONCATENADO ]],[1]!Tabla1[FECHA],,0,-1),"")</f>
        <v>45505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13</v>
      </c>
      <c r="N725" s="44">
        <f>+SUMIF([1]!REQUISICIONES[CODIGO CONCATENADO],INVENTARIO[[#This Row],[CODIGO CONCATENADO]],[1]!REQUISICIONES[CANTIDAD])</f>
        <v>0</v>
      </c>
      <c r="O725" s="42">
        <v>0</v>
      </c>
      <c r="P725" s="44">
        <f>+INVENTARIO[[#This Row],[CANTIDAD INICIAL]]+INVENTARIO[[#This Row],[ENTRADAS]]-INVENTARIO[[#This Row],[SALIDAS]]+INVENTARIO[[#This Row],[AJUSTES]]</f>
        <v>13</v>
      </c>
      <c r="Q725" s="42">
        <f>IFERROR(_xlfn.XLOOKUP(INVENTARIO[[#This Row],[CODIGO CONCATENADO]],[1]!Tabla1[[CODIGO CONCATENADO ]],[1]!Tabla1[COSTO],,0,-1),"")</f>
        <v>450</v>
      </c>
      <c r="R725" s="42">
        <f>+IFERROR(INVENTARIO[[#This Row],[STOCK (BALANCE)]]*INVENTARIO[[#This Row],[COSTO UNITARIO]],"")</f>
        <v>5850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45505</v>
      </c>
      <c r="C726" s="38">
        <f>IFERROR(_xlfn.XLOOKUP(INVENTARIO[[#This Row],[CODIGO CONCATENADO]],[1]!Tabla1[[CODIGO CONCATENADO ]],[1]!Tabla1[FECHA],,0,-1),"")</f>
        <v>45505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17</v>
      </c>
      <c r="N726" s="44">
        <f>+SUMIF([1]!REQUISICIONES[CODIGO CONCATENADO],INVENTARIO[[#This Row],[CODIGO CONCATENADO]],[1]!REQUISICIONES[CANTIDAD])</f>
        <v>6</v>
      </c>
      <c r="O726" s="42">
        <v>0</v>
      </c>
      <c r="P726" s="44">
        <f>+INVENTARIO[[#This Row],[CANTIDAD INICIAL]]+INVENTARIO[[#This Row],[ENTRADAS]]-INVENTARIO[[#This Row],[SALIDAS]]+INVENTARIO[[#This Row],[AJUSTES]]</f>
        <v>11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4950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>
        <v>-11</v>
      </c>
      <c r="P727" s="44">
        <f>+INVENTARIO[[#This Row],[CANTIDAD INICIAL]]+INVENTARIO[[#This Row],[ENTRADAS]]-INVENTARIO[[#This Row],[SALIDAS]]+INVENTARIO[[#This Row],[AJUSTES]]</f>
        <v>0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0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45679</v>
      </c>
      <c r="C728" s="38">
        <f>IFERROR(_xlfn.XLOOKUP(INVENTARIO[[#This Row],[CODIGO CONCATENADO]],[1]!Tabla1[[CODIGO CONCATENADO ]],[1]!Tabla1[FECHA],,0,-1),"")</f>
        <v>45679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70</v>
      </c>
      <c r="N728" s="44">
        <f>+SUMIF([1]!REQUISICIONES[CODIGO CONCATENADO],INVENTARIO[[#This Row],[CODIGO CONCATENADO]],[1]!REQUISICIONES[CANTIDAD])</f>
        <v>70</v>
      </c>
      <c r="O728" s="42">
        <v>0</v>
      </c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31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46013</v>
      </c>
      <c r="C729" s="38">
        <f>IFERROR(_xlfn.XLOOKUP(INVENTARIO[[#This Row],[CODIGO CONCATENADO]],[1]!Tabla1[[CODIGO CONCATENADO ]],[1]!Tabla1[FECHA],,0,-1),"")</f>
        <v>46013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13</v>
      </c>
      <c r="N729" s="44">
        <f>+SUMIF([1]!REQUISICIONES[CODIGO CONCATENADO],INVENTARIO[[#This Row],[CODIGO CONCATENADO]],[1]!REQUISICIONES[CANTIDAD])</f>
        <v>6</v>
      </c>
      <c r="O729" s="42">
        <v>-1</v>
      </c>
      <c r="P729" s="44">
        <f>+INVENTARIO[[#This Row],[CANTIDAD INICIAL]]+INVENTARIO[[#This Row],[ENTRADAS]]-INVENTARIO[[#This Row],[SALIDAS]]+INVENTARIO[[#This Row],[AJUSTES]]</f>
        <v>6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450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3</v>
      </c>
      <c r="O730" s="42">
        <v>0</v>
      </c>
      <c r="P730" s="44">
        <f>+INVENTARIO[[#This Row],[CANTIDAD INICIAL]]+INVENTARIO[[#This Row],[ENTRADAS]]-INVENTARIO[[#This Row],[SALIDAS]]+INVENTARIO[[#This Row],[AJUSTES]]</f>
        <v>11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825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7</v>
      </c>
      <c r="O731" s="42">
        <v>0</v>
      </c>
      <c r="P731" s="44">
        <f>+INVENTARIO[[#This Row],[CANTIDAD INICIAL]]+INVENTARIO[[#This Row],[ENTRADAS]]-INVENTARIO[[#This Row],[SALIDAS]]+INVENTARIO[[#This Row],[AJUSTES]]</f>
        <v>0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>
        <v>0</v>
      </c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45679</v>
      </c>
      <c r="C733" s="38">
        <f>IFERROR(_xlfn.XLOOKUP(INVENTARIO[[#This Row],[CODIGO CONCATENADO]],[1]!Tabla1[[CODIGO CONCATENADO ]],[1]!Tabla1[FECHA],,0,-1),"")</f>
        <v>45679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143</v>
      </c>
      <c r="N733" s="44">
        <f>+SUMIF([1]!REQUISICIONES[CODIGO CONCATENADO],INVENTARIO[[#This Row],[CODIGO CONCATENADO]],[1]!REQUISICIONES[CANTIDAD])</f>
        <v>121</v>
      </c>
      <c r="O733" s="42">
        <v>3</v>
      </c>
      <c r="P733" s="44">
        <f>+INVENTARIO[[#This Row],[CANTIDAD INICIAL]]+INVENTARIO[[#This Row],[ENTRADAS]]-INVENTARIO[[#This Row],[SALIDAS]]+INVENTARIO[[#This Row],[AJUSTES]]</f>
        <v>25</v>
      </c>
      <c r="Q733" s="42">
        <f>IFERROR(_xlfn.XLOOKUP(INVENTARIO[[#This Row],[CODIGO CONCATENADO]],[1]!Tabla1[[CODIGO CONCATENADO ]],[1]!Tabla1[COSTO],,0,-1),"")</f>
        <v>289</v>
      </c>
      <c r="R733" s="42">
        <f>+IFERROR(INVENTARIO[[#This Row],[STOCK (BALANCE)]]*INVENTARIO[[#This Row],[COSTO UNITARIO]],"")</f>
        <v>7225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395</v>
      </c>
      <c r="O734" s="42">
        <v>-105</v>
      </c>
      <c r="P734" s="44">
        <f>+INVENTARIO[[#This Row],[CANTIDAD INICIAL]]+INVENTARIO[[#This Row],[ENTRADAS]]-INVENTARIO[[#This Row],[SALIDAS]]+INVENTARIO[[#This Row],[AJUSTES]]</f>
        <v>0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0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>
        <v>0</v>
      </c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5</v>
      </c>
      <c r="O736" s="42">
        <v>0</v>
      </c>
      <c r="P736" s="44">
        <f>+INVENTARIO[[#This Row],[CANTIDAD INICIAL]]+INVENTARIO[[#This Row],[ENTRADAS]]-INVENTARIO[[#This Row],[SALIDAS]]+INVENTARIO[[#This Row],[AJUSTES]]</f>
        <v>0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0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15</v>
      </c>
      <c r="O737" s="42">
        <v>0</v>
      </c>
      <c r="P737" s="44">
        <f>+INVENTARIO[[#This Row],[CANTIDAD INICIAL]]+INVENTARIO[[#This Row],[ENTRADAS]]-INVENTARIO[[#This Row],[SALIDAS]]+INVENTARIO[[#This Row],[AJUSTES]]</f>
        <v>0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0</v>
      </c>
    </row>
    <row r="738" spans="1:18" x14ac:dyDescent="0.25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45307</v>
      </c>
      <c r="C738" s="38">
        <f>IFERROR(_xlfn.XLOOKUP(INVENTARIO[[#This Row],[CODIGO CONCATENADO]],[1]!Tabla1[[CODIGO CONCATENADO ]],[1]!Tabla1[FECHA],,0,-1),"")</f>
        <v>45307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18</v>
      </c>
      <c r="N738" s="44">
        <f>+SUMIF([1]!REQUISICIONES[CODIGO CONCATENADO],INVENTARIO[[#This Row],[CODIGO CONCATENADO]],[1]!REQUISICIONES[CANTIDAD])</f>
        <v>18</v>
      </c>
      <c r="O738" s="42">
        <v>0</v>
      </c>
      <c r="P738" s="44">
        <f>+INVENTARIO[[#This Row],[CANTIDAD INICIAL]]+INVENTARIO[[#This Row],[ENTRADAS]]-INVENTARIO[[#This Row],[SALIDAS]]+INVENTARIO[[#This Row],[AJUSTES]]</f>
        <v>0</v>
      </c>
      <c r="Q738" s="42">
        <f>IFERROR(_xlfn.XLOOKUP(INVENTARIO[[#This Row],[CODIGO CONCATENADO]],[1]!Tabla1[[CODIGO CONCATENADO ]],[1]!Tabla1[COSTO],,0,-1),"")</f>
        <v>1600</v>
      </c>
      <c r="R738" s="42">
        <f>+IFERROR(INVENTARIO[[#This Row],[STOCK (BALANCE)]]*INVENTARIO[[#This Row],[COSTO UNITARIO]],"")</f>
        <v>0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46013</v>
      </c>
      <c r="C739" s="38">
        <f>IFERROR(_xlfn.XLOOKUP(INVENTARIO[[#This Row],[CODIGO CONCATENADO]],[1]!Tabla1[[CODIGO CONCATENADO ]],[1]!Tabla1[FECHA],,0,-1),"")</f>
        <v>46013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408</v>
      </c>
      <c r="N739" s="44">
        <f>+SUMIF([1]!REQUISICIONES[CODIGO CONCATENADO],INVENTARIO[[#This Row],[CODIGO CONCATENADO]],[1]!REQUISICIONES[CANTIDAD])</f>
        <v>345</v>
      </c>
      <c r="O739" s="42">
        <v>-2</v>
      </c>
      <c r="P739" s="44">
        <f>+INVENTARIO[[#This Row],[CANTIDAD INICIAL]]+INVENTARIO[[#This Row],[ENTRADAS]]-INVENTARIO[[#This Row],[SALIDAS]]+INVENTARIO[[#This Row],[AJUSTES]]</f>
        <v>61</v>
      </c>
      <c r="Q739" s="42">
        <f>IFERROR(_xlfn.XLOOKUP(INVENTARIO[[#This Row],[CODIGO CONCATENADO]],[1]!Tabla1[[CODIGO CONCATENADO ]],[1]!Tabla1[COSTO],,0,-1),"")</f>
        <v>75</v>
      </c>
      <c r="R739" s="42">
        <f>+IFERROR(INVENTARIO[[#This Row],[STOCK (BALANCE)]]*INVENTARIO[[#This Row],[COSTO UNITARIO]],"")</f>
        <v>4575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>
        <v>0</v>
      </c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>
        <v>0</v>
      </c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>
        <v>0</v>
      </c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>
        <v>0</v>
      </c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>
        <v>0</v>
      </c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>
        <v>0</v>
      </c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45721</v>
      </c>
      <c r="C746" s="38">
        <f>IFERROR(_xlfn.XLOOKUP(INVENTARIO[[#This Row],[CODIGO CONCATENADO]],[1]!Tabla1[[CODIGO CONCATENADO ]],[1]!Tabla1[FECHA],,0,-1),"")</f>
        <v>45721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800</v>
      </c>
      <c r="N746" s="44">
        <f>+SUMIF([1]!REQUISICIONES[CODIGO CONCATENADO],INVENTARIO[[#This Row],[CODIGO CONCATENADO]],[1]!REQUISICIONES[CANTIDAD])</f>
        <v>800</v>
      </c>
      <c r="O746" s="42">
        <v>0</v>
      </c>
      <c r="P746" s="44">
        <f>+INVENTARIO[[#This Row],[CANTIDAD INICIAL]]+INVENTARIO[[#This Row],[ENTRADAS]]-INVENTARIO[[#This Row],[SALIDAS]]+INVENTARIO[[#This Row],[AJUSTES]]</f>
        <v>0</v>
      </c>
      <c r="Q746" s="42">
        <f>IFERROR(_xlfn.XLOOKUP(INVENTARIO[[#This Row],[CODIGO CONCATENADO]],[1]!Tabla1[[CODIGO CONCATENADO ]],[1]!Tabla1[COSTO],,0,-1),"")</f>
        <v>215</v>
      </c>
      <c r="R746" s="42">
        <f>+IFERROR(INVENTARIO[[#This Row],[STOCK (BALANCE)]]*INVENTARIO[[#This Row],[COSTO UNITARIO]],"")</f>
        <v>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>
        <v>0</v>
      </c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>
        <v>0</v>
      </c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3</v>
      </c>
      <c r="O749" s="42">
        <v>0</v>
      </c>
      <c r="P749" s="44">
        <f>+INVENTARIO[[#This Row],[CANTIDAD INICIAL]]+INVENTARIO[[#This Row],[ENTRADAS]]-INVENTARIO[[#This Row],[SALIDAS]]+INVENTARIO[[#This Row],[AJUSTES]]</f>
        <v>0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0</v>
      </c>
    </row>
    <row r="750" spans="1:18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>
        <v>0</v>
      </c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34</v>
      </c>
      <c r="O751" s="42">
        <v>0</v>
      </c>
      <c r="P751" s="44">
        <f>+INVENTARIO[[#This Row],[CANTIDAD INICIAL]]+INVENTARIO[[#This Row],[ENTRADAS]]-INVENTARIO[[#This Row],[SALIDAS]]+INVENTARIO[[#This Row],[AJUSTES]]</f>
        <v>16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3280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748</v>
      </c>
      <c r="O752" s="42">
        <v>-2</v>
      </c>
      <c r="P752" s="44">
        <f>+INVENTARIO[[#This Row],[CANTIDAD INICIAL]]+INVENTARIO[[#This Row],[ENTRADAS]]-INVENTARIO[[#This Row],[SALIDAS]]+INVENTARIO[[#This Row],[AJUSTES]]</f>
        <v>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>
        <v>0</v>
      </c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>
        <v>0</v>
      </c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>
        <v>0</v>
      </c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>
        <v>0</v>
      </c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45473</v>
      </c>
      <c r="C757" s="38">
        <f>IFERROR(_xlfn.XLOOKUP(INVENTARIO[[#This Row],[CODIGO CONCATENADO]],[1]!Tabla1[[CODIGO CONCATENADO ]],[1]!Tabla1[FECHA],,0,-1),"")</f>
        <v>45473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10</v>
      </c>
      <c r="N757" s="44">
        <f>+SUMIF([1]!REQUISICIONES[CODIGO CONCATENADO],INVENTARIO[[#This Row],[CODIGO CONCATENADO]],[1]!REQUISICIONES[CANTIDAD])</f>
        <v>10</v>
      </c>
      <c r="O757" s="42">
        <v>0</v>
      </c>
      <c r="P757" s="44">
        <f>+INVENTARIO[[#This Row],[CANTIDAD INICIAL]]+INVENTARIO[[#This Row],[ENTRADAS]]-INVENTARIO[[#This Row],[SALIDAS]]+INVENTARIO[[#This Row],[AJUSTES]]</f>
        <v>0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0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>
        <v>-3</v>
      </c>
      <c r="P758" s="44">
        <f>+INVENTARIO[[#This Row],[CANTIDAD INICIAL]]+INVENTARIO[[#This Row],[ENTRADAS]]-INVENTARIO[[#This Row],[SALIDAS]]+INVENTARIO[[#This Row],[AJUSTES]]</f>
        <v>0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0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>
        <v>0</v>
      </c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>
        <v>-1</v>
      </c>
      <c r="P760" s="44">
        <f>+INVENTARIO[[#This Row],[CANTIDAD INICIAL]]+INVENTARIO[[#This Row],[ENTRADAS]]-INVENTARIO[[#This Row],[SALIDAS]]+INVENTARIO[[#This Row],[AJUSTES]]</f>
        <v>0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0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2</v>
      </c>
      <c r="O761" s="42">
        <v>0</v>
      </c>
      <c r="P761" s="44">
        <f>+INVENTARIO[[#This Row],[CANTIDAD INICIAL]]+INVENTARIO[[#This Row],[ENTRADAS]]-INVENTARIO[[#This Row],[SALIDAS]]+INVENTARIO[[#This Row],[AJUSTES]]</f>
        <v>0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>
        <v>0</v>
      </c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1</v>
      </c>
      <c r="O763" s="42">
        <v>0</v>
      </c>
      <c r="P763" s="44">
        <f>+INVENTARIO[[#This Row],[CANTIDAD INICIAL]]+INVENTARIO[[#This Row],[ENTRADAS]]-INVENTARIO[[#This Row],[SALIDAS]]+INVENTARIO[[#This Row],[AJUSTES]]</f>
        <v>0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0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45473</v>
      </c>
      <c r="C764" s="38">
        <f>IFERROR(_xlfn.XLOOKUP(INVENTARIO[[#This Row],[CODIGO CONCATENADO]],[1]!Tabla1[[CODIGO CONCATENADO ]],[1]!Tabla1[FECHA],,0,-1),"")</f>
        <v>45473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8</v>
      </c>
      <c r="N764" s="44">
        <f>+SUMIF([1]!REQUISICIONES[CODIGO CONCATENADO],INVENTARIO[[#This Row],[CODIGO CONCATENADO]],[1]!REQUISICIONES[CANTIDAD])</f>
        <v>8</v>
      </c>
      <c r="O764" s="42">
        <v>0</v>
      </c>
      <c r="P764" s="44">
        <f>+INVENTARIO[[#This Row],[CANTIDAD INICIAL]]+INVENTARIO[[#This Row],[ENTRADAS]]-INVENTARIO[[#This Row],[SALIDAS]]+INVENTARIO[[#This Row],[AJUSTES]]</f>
        <v>0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0</v>
      </c>
    </row>
    <row r="765" spans="1:18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3</v>
      </c>
      <c r="O765" s="42">
        <v>0</v>
      </c>
      <c r="P765" s="44">
        <f>+INVENTARIO[[#This Row],[CANTIDAD INICIAL]]+INVENTARIO[[#This Row],[ENTRADAS]]-INVENTARIO[[#This Row],[SALIDAS]]+INVENTARIO[[#This Row],[AJUSTES]]</f>
        <v>0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0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28</v>
      </c>
      <c r="O766" s="42">
        <v>5</v>
      </c>
      <c r="P766" s="44">
        <f>+INVENTARIO[[#This Row],[CANTIDAD INICIAL]]+INVENTARIO[[#This Row],[ENTRADAS]]-INVENTARIO[[#This Row],[SALIDAS]]+INVENTARIO[[#This Row],[AJUSTES]]</f>
        <v>27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1566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>
        <v>0</v>
      </c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2</v>
      </c>
      <c r="O768" s="42">
        <v>0</v>
      </c>
      <c r="P768" s="44">
        <f>+INVENTARIO[[#This Row],[CANTIDAD INICIAL]]+INVENTARIO[[#This Row],[ENTRADAS]]-INVENTARIO[[#This Row],[SALIDAS]]+INVENTARIO[[#This Row],[AJUSTES]]</f>
        <v>0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45034</v>
      </c>
      <c r="C769" s="38">
        <f>IFERROR(_xlfn.XLOOKUP(INVENTARIO[[#This Row],[CODIGO CONCATENADO]],[1]!Tabla1[[CODIGO CONCATENADO ]],[1]!Tabla1[FECHA],,0,-1),"")</f>
        <v>45034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3</v>
      </c>
      <c r="N769" s="44">
        <f>+SUMIF([1]!REQUISICIONES[CODIGO CONCATENADO],INVENTARIO[[#This Row],[CODIGO CONCATENADO]],[1]!REQUISICIONES[CANTIDAD])</f>
        <v>3</v>
      </c>
      <c r="O769" s="42">
        <v>0</v>
      </c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478.81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5</v>
      </c>
      <c r="O770" s="42">
        <v>0</v>
      </c>
      <c r="P770" s="44">
        <f>+INVENTARIO[[#This Row],[CANTIDAD INICIAL]]+INVENTARIO[[#This Row],[ENTRADAS]]-INVENTARIO[[#This Row],[SALIDAS]]+INVENTARIO[[#This Row],[AJUSTES]]</f>
        <v>0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0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3</v>
      </c>
      <c r="O771" s="42">
        <v>0</v>
      </c>
      <c r="P771" s="44">
        <f>+INVENTARIO[[#This Row],[CANTIDAD INICIAL]]+INVENTARIO[[#This Row],[ENTRADAS]]-INVENTARIO[[#This Row],[SALIDAS]]+INVENTARIO[[#This Row],[AJUSTES]]</f>
        <v>0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45656</v>
      </c>
      <c r="C772" s="38">
        <f>IFERROR(_xlfn.XLOOKUP(INVENTARIO[[#This Row],[CODIGO CONCATENADO]],[1]!Tabla1[[CODIGO CONCATENADO ]],[1]!Tabla1[FECHA],,0,-1),"")</f>
        <v>45656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6</v>
      </c>
      <c r="N772" s="44">
        <f>+SUMIF([1]!REQUISICIONES[CODIGO CONCATENADO],INVENTARIO[[#This Row],[CODIGO CONCATENADO]],[1]!REQUISICIONES[CANTIDAD])</f>
        <v>3</v>
      </c>
      <c r="O772" s="42">
        <v>0</v>
      </c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46013</v>
      </c>
      <c r="C773" s="38">
        <f>IFERROR(_xlfn.XLOOKUP(INVENTARIO[[#This Row],[CODIGO CONCATENADO]],[1]!Tabla1[[CODIGO CONCATENADO ]],[1]!Tabla1[FECHA],,0,-1),"")</f>
        <v>46013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18</v>
      </c>
      <c r="N773" s="44">
        <f>+SUMIF([1]!REQUISICIONES[CODIGO CONCATENADO],INVENTARIO[[#This Row],[CODIGO CONCATENADO]],[1]!REQUISICIONES[CANTIDAD])</f>
        <v>8</v>
      </c>
      <c r="O773" s="42">
        <v>0</v>
      </c>
      <c r="P773" s="44">
        <f>+INVENTARIO[[#This Row],[CANTIDAD INICIAL]]+INVENTARIO[[#This Row],[ENTRADAS]]-INVENTARIO[[#This Row],[SALIDAS]]+INVENTARIO[[#This Row],[AJUSTES]]</f>
        <v>10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9355.9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1</v>
      </c>
      <c r="O774" s="42">
        <v>0</v>
      </c>
      <c r="P774" s="44">
        <f>+INVENTARIO[[#This Row],[CANTIDAD INICIAL]]+INVENTARIO[[#This Row],[ENTRADAS]]-INVENTARIO[[#This Row],[SALIDAS]]+INVENTARIO[[#This Row],[AJUSTES]]</f>
        <v>0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0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1</v>
      </c>
      <c r="O775" s="42">
        <v>0</v>
      </c>
      <c r="P775" s="44">
        <f>+INVENTARIO[[#This Row],[CANTIDAD INICIAL]]+INVENTARIO[[#This Row],[ENTRADAS]]-INVENTARIO[[#This Row],[SALIDAS]]+INVENTARIO[[#This Row],[AJUSTES]]</f>
        <v>0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45034</v>
      </c>
      <c r="C776" s="38">
        <f>IFERROR(_xlfn.XLOOKUP(INVENTARIO[[#This Row],[CODIGO CONCATENADO]],[1]!Tabla1[[CODIGO CONCATENADO ]],[1]!Tabla1[FECHA],,0,-1),"")</f>
        <v>45034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3</v>
      </c>
      <c r="N776" s="44">
        <f>+SUMIF([1]!REQUISICIONES[CODIGO CONCATENADO],INVENTARIO[[#This Row],[CODIGO CONCATENADO]],[1]!REQUISICIONES[CANTIDAD])</f>
        <v>3</v>
      </c>
      <c r="O776" s="42">
        <v>0</v>
      </c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1004.24</v>
      </c>
      <c r="R776" s="42">
        <f>+IFERROR(INVENTARIO[[#This Row],[STOCK (BALANCE)]]*INVENTARIO[[#This Row],[COSTO UNITARIO]],"")</f>
        <v>0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9</v>
      </c>
      <c r="O777" s="42">
        <v>0</v>
      </c>
      <c r="P777" s="44">
        <f>+INVENTARIO[[#This Row],[CANTIDAD INICIAL]]+INVENTARIO[[#This Row],[ENTRADAS]]-INVENTARIO[[#This Row],[SALIDAS]]+INVENTARIO[[#This Row],[AJUSTES]]</f>
        <v>0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0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13</v>
      </c>
      <c r="O778" s="42">
        <v>-3</v>
      </c>
      <c r="P778" s="44">
        <f>+INVENTARIO[[#This Row],[CANTIDAD INICIAL]]+INVENTARIO[[#This Row],[ENTRADAS]]-INVENTARIO[[#This Row],[SALIDAS]]+INVENTARIO[[#This Row],[AJUSTES]]</f>
        <v>30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1950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45656</v>
      </c>
      <c r="C779" s="38">
        <f>IFERROR(_xlfn.XLOOKUP(INVENTARIO[[#This Row],[CODIGO CONCATENADO]],[1]!Tabla1[[CODIGO CONCATENADO ]],[1]!Tabla1[FECHA],,0,-1),"")</f>
        <v>45656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59</v>
      </c>
      <c r="N779" s="44">
        <f>+SUMIF([1]!REQUISICIONES[CODIGO CONCATENADO],INVENTARIO[[#This Row],[CODIGO CONCATENADO]],[1]!REQUISICIONES[CANTIDAD])</f>
        <v>8</v>
      </c>
      <c r="O779" s="42">
        <v>-11</v>
      </c>
      <c r="P779" s="44">
        <f>+INVENTARIO[[#This Row],[CANTIDAD INICIAL]]+INVENTARIO[[#This Row],[ENTRADAS]]-INVENTARIO[[#This Row],[SALIDAS]]+INVENTARIO[[#This Row],[AJUSTES]]</f>
        <v>40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2600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27</v>
      </c>
      <c r="O780" s="42">
        <v>27</v>
      </c>
      <c r="P780" s="44">
        <f>+INVENTARIO[[#This Row],[CANTIDAD INICIAL]]+INVENTARIO[[#This Row],[ENTRADAS]]-INVENTARIO[[#This Row],[SALIDAS]]+INVENTARIO[[#This Row],[AJUSTES]]</f>
        <v>20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620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45473</v>
      </c>
      <c r="C781" s="38">
        <f>IFERROR(_xlfn.XLOOKUP(INVENTARIO[[#This Row],[CODIGO CONCATENADO]],[1]!Tabla1[[CODIGO CONCATENADO ]],[1]!Tabla1[FECHA],,0,-1),"")</f>
        <v>45473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8</v>
      </c>
      <c r="N781" s="44">
        <f>+SUMIF([1]!REQUISICIONES[CODIGO CONCATENADO],INVENTARIO[[#This Row],[CODIGO CONCATENADO]],[1]!REQUISICIONES[CANTIDAD])</f>
        <v>7</v>
      </c>
      <c r="O781" s="42">
        <v>-1</v>
      </c>
      <c r="P781" s="44">
        <f>+INVENTARIO[[#This Row],[CANTIDAD INICIAL]]+INVENTARIO[[#This Row],[ENTRADAS]]-INVENTARIO[[#This Row],[SALIDAS]]+INVENTARIO[[#This Row],[AJUSTES]]</f>
        <v>0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0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46013</v>
      </c>
      <c r="C782" s="38">
        <f>IFERROR(_xlfn.XLOOKUP(INVENTARIO[[#This Row],[CODIGO CONCATENADO]],[1]!Tabla1[[CODIGO CONCATENADO ]],[1]!Tabla1[FECHA],,0,-1),"")</f>
        <v>46013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38</v>
      </c>
      <c r="N782" s="44">
        <f>+SUMIF([1]!REQUISICIONES[CODIGO CONCATENADO],INVENTARIO[[#This Row],[CODIGO CONCATENADO]],[1]!REQUISICIONES[CANTIDAD])</f>
        <v>20</v>
      </c>
      <c r="O782" s="42">
        <v>2</v>
      </c>
      <c r="P782" s="44">
        <f>+INVENTARIO[[#This Row],[CANTIDAD INICIAL]]+INVENTARIO[[#This Row],[ENTRADAS]]-INVENTARIO[[#This Row],[SALIDAS]]+INVENTARIO[[#This Row],[AJUSTES]]</f>
        <v>20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620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24</v>
      </c>
      <c r="O783" s="42">
        <v>14</v>
      </c>
      <c r="P783" s="44">
        <f>+INVENTARIO[[#This Row],[CANTIDAD INICIAL]]+INVENTARIO[[#This Row],[ENTRADAS]]-INVENTARIO[[#This Row],[SALIDAS]]+INVENTARIO[[#This Row],[AJUSTES]]</f>
        <v>21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525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45656</v>
      </c>
      <c r="C784" s="38">
        <f>IFERROR(_xlfn.XLOOKUP(INVENTARIO[[#This Row],[CODIGO CONCATENADO]],[1]!Tabla1[[CODIGO CONCATENADO ]],[1]!Tabla1[FECHA],,0,-1),"")</f>
        <v>45656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50</v>
      </c>
      <c r="N784" s="44">
        <f>+SUMIF([1]!REQUISICIONES[CODIGO CONCATENADO],INVENTARIO[[#This Row],[CODIGO CONCATENADO]],[1]!REQUISICIONES[CANTIDAD])</f>
        <v>30</v>
      </c>
      <c r="O784" s="42">
        <v>-5</v>
      </c>
      <c r="P784" s="44">
        <f>+INVENTARIO[[#This Row],[CANTIDAD INICIAL]]+INVENTARIO[[#This Row],[ENTRADAS]]-INVENTARIO[[#This Row],[SALIDAS]]+INVENTARIO[[#This Row],[AJUSTES]]</f>
        <v>15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975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45473</v>
      </c>
      <c r="C785" s="38">
        <f>IFERROR(_xlfn.XLOOKUP(INVENTARIO[[#This Row],[CODIGO CONCATENADO]],[1]!Tabla1[[CODIGO CONCATENADO ]],[1]!Tabla1[FECHA],,0,-1),"")</f>
        <v>45473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7</v>
      </c>
      <c r="N785" s="44">
        <f>+SUMIF([1]!REQUISICIONES[CODIGO CONCATENADO],INVENTARIO[[#This Row],[CODIGO CONCATENADO]],[1]!REQUISICIONES[CANTIDAD])</f>
        <v>3</v>
      </c>
      <c r="O785" s="42">
        <v>-4</v>
      </c>
      <c r="P785" s="44">
        <f>+INVENTARIO[[#This Row],[CANTIDAD INICIAL]]+INVENTARIO[[#This Row],[ENTRADAS]]-INVENTARIO[[#This Row],[SALIDAS]]+INVENTARIO[[#This Row],[AJUSTES]]</f>
        <v>0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0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5</v>
      </c>
      <c r="O786" s="42">
        <v>5</v>
      </c>
      <c r="P786" s="44">
        <f>+INVENTARIO[[#This Row],[CANTIDAD INICIAL]]+INVENTARIO[[#This Row],[ENTRADAS]]-INVENTARIO[[#This Row],[SALIDAS]]+INVENTARIO[[#This Row],[AJUSTES]]</f>
        <v>0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>
        <v>-8</v>
      </c>
      <c r="P787" s="44">
        <f>+INVENTARIO[[#This Row],[CANTIDAD INICIAL]]+INVENTARIO[[#This Row],[ENTRADAS]]-INVENTARIO[[#This Row],[SALIDAS]]+INVENTARIO[[#This Row],[AJUSTES]]</f>
        <v>59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3835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45656</v>
      </c>
      <c r="C788" s="38">
        <f>IFERROR(_xlfn.XLOOKUP(INVENTARIO[[#This Row],[CODIGO CONCATENADO]],[1]!Tabla1[[CODIGO CONCATENADO ]],[1]!Tabla1[FECHA],,0,-1),"")</f>
        <v>45656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5</v>
      </c>
      <c r="N788" s="44">
        <f>+SUMIF([1]!REQUISICIONES[CODIGO CONCATENADO],INVENTARIO[[#This Row],[CODIGO CONCATENADO]],[1]!REQUISICIONES[CANTIDAD])</f>
        <v>1</v>
      </c>
      <c r="O788" s="42">
        <v>2</v>
      </c>
      <c r="P788" s="44">
        <f>+INVENTARIO[[#This Row],[CANTIDAD INICIAL]]+INVENTARIO[[#This Row],[ENTRADAS]]-INVENTARIO[[#This Row],[SALIDAS]]+INVENTARIO[[#This Row],[AJUSTES]]</f>
        <v>6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390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>
        <v>0</v>
      </c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56</v>
      </c>
      <c r="O790" s="42">
        <v>0</v>
      </c>
      <c r="P790" s="44">
        <f>+INVENTARIO[[#This Row],[CANTIDAD INICIAL]]+INVENTARIO[[#This Row],[ENTRADAS]]-INVENTARIO[[#This Row],[SALIDAS]]+INVENTARIO[[#This Row],[AJUSTES]]</f>
        <v>35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2386.3636363636365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5</v>
      </c>
      <c r="O791" s="42">
        <v>-18</v>
      </c>
      <c r="P791" s="44">
        <f>+INVENTARIO[[#This Row],[CANTIDAD INICIAL]]+INVENTARIO[[#This Row],[ENTRADAS]]-INVENTARIO[[#This Row],[SALIDAS]]+INVENTARIO[[#This Row],[AJUSTES]]</f>
        <v>0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0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45656</v>
      </c>
      <c r="C792" s="38">
        <f>IFERROR(_xlfn.XLOOKUP(INVENTARIO[[#This Row],[CODIGO CONCATENADO]],[1]!Tabla1[[CODIGO CONCATENADO ]],[1]!Tabla1[FECHA],,0,-1),"")</f>
        <v>45656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131</v>
      </c>
      <c r="N792" s="44">
        <f>+SUMIF([1]!REQUISICIONES[CODIGO CONCATENADO],INVENTARIO[[#This Row],[CODIGO CONCATENADO]],[1]!REQUISICIONES[CANTIDAD])</f>
        <v>8</v>
      </c>
      <c r="O792" s="42">
        <v>-3</v>
      </c>
      <c r="P792" s="44">
        <f>+INVENTARIO[[#This Row],[CANTIDAD INICIAL]]+INVENTARIO[[#This Row],[ENTRADAS]]-INVENTARIO[[#This Row],[SALIDAS]]+INVENTARIO[[#This Row],[AJUSTES]]</f>
        <v>120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8181.818181818182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24</v>
      </c>
      <c r="O793" s="42">
        <v>-1</v>
      </c>
      <c r="P793" s="44">
        <f>+INVENTARIO[[#This Row],[CANTIDAD INICIAL]]+INVENTARIO[[#This Row],[ENTRADAS]]-INVENTARIO[[#This Row],[SALIDAS]]+INVENTARIO[[#This Row],[AJUSTES]]</f>
        <v>135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9204.5454545454559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>
        <v>0</v>
      </c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>
        <v>-1</v>
      </c>
      <c r="P795" s="44">
        <f>+INVENTARIO[[#This Row],[CANTIDAD INICIAL]]+INVENTARIO[[#This Row],[ENTRADAS]]-INVENTARIO[[#This Row],[SALIDAS]]+INVENTARIO[[#This Row],[AJUSTES]]</f>
        <v>0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>
        <v>0</v>
      </c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>
        <v>0</v>
      </c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>
        <v>0</v>
      </c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>
        <v>0</v>
      </c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45034</v>
      </c>
      <c r="C800" s="38">
        <f>IFERROR(_xlfn.XLOOKUP(INVENTARIO[[#This Row],[CODIGO CONCATENADO]],[1]!Tabla1[[CODIGO CONCATENADO ]],[1]!Tabla1[FECHA],,0,-1),"")</f>
        <v>45034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9</v>
      </c>
      <c r="N800" s="44">
        <f>+SUMIF([1]!REQUISICIONES[CODIGO CONCATENADO],INVENTARIO[[#This Row],[CODIGO CONCATENADO]],[1]!REQUISICIONES[CANTIDAD])</f>
        <v>8</v>
      </c>
      <c r="O800" s="42">
        <v>-1</v>
      </c>
      <c r="P800" s="44">
        <f>+INVENTARIO[[#This Row],[CANTIDAD INICIAL]]+INVENTARIO[[#This Row],[ENTRADAS]]-INVENTARIO[[#This Row],[SALIDAS]]+INVENTARIO[[#This Row],[AJUSTES]]</f>
        <v>0</v>
      </c>
      <c r="Q800" s="42">
        <f>IFERROR(_xlfn.XLOOKUP(INVENTARIO[[#This Row],[CODIGO CONCATENADO]],[1]!Tabla1[[CODIGO CONCATENADO ]],[1]!Tabla1[COSTO],,0,-1),"")</f>
        <v>512.72</v>
      </c>
      <c r="R800" s="42">
        <f>+IFERROR(INVENTARIO[[#This Row],[STOCK (BALANCE)]]*INVENTARIO[[#This Row],[COSTO UNITARIO]],"")</f>
        <v>0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>
        <v>0</v>
      </c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45034</v>
      </c>
      <c r="C802" s="38">
        <f>IFERROR(_xlfn.XLOOKUP(INVENTARIO[[#This Row],[CODIGO CONCATENADO]],[1]!Tabla1[[CODIGO CONCATENADO ]],[1]!Tabla1[FECHA],,0,-1),"")</f>
        <v>45034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7</v>
      </c>
      <c r="N802" s="44">
        <f>+SUMIF([1]!REQUISICIONES[CODIGO CONCATENADO],INVENTARIO[[#This Row],[CODIGO CONCATENADO]],[1]!REQUISICIONES[CANTIDAD])</f>
        <v>7</v>
      </c>
      <c r="O802" s="42">
        <v>0</v>
      </c>
      <c r="P802" s="44">
        <f>+INVENTARIO[[#This Row],[CANTIDAD INICIAL]]+INVENTARIO[[#This Row],[ENTRADAS]]-INVENTARIO[[#This Row],[SALIDAS]]+INVENTARIO[[#This Row],[AJUSTES]]</f>
        <v>0</v>
      </c>
      <c r="Q802" s="42">
        <f>IFERROR(_xlfn.XLOOKUP(INVENTARIO[[#This Row],[CODIGO CONCATENADO]],[1]!Tabla1[[CODIGO CONCATENADO ]],[1]!Tabla1[COSTO],,0,-1),"")</f>
        <v>512.72</v>
      </c>
      <c r="R802" s="42">
        <f>+IFERROR(INVENTARIO[[#This Row],[STOCK (BALANCE)]]*INVENTARIO[[#This Row],[COSTO UNITARIO]],"")</f>
        <v>0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35</v>
      </c>
      <c r="O803" s="42">
        <v>0</v>
      </c>
      <c r="P803" s="44">
        <f>+INVENTARIO[[#This Row],[CANTIDAD INICIAL]]+INVENTARIO[[#This Row],[ENTRADAS]]-INVENTARIO[[#This Row],[SALIDAS]]+INVENTARIO[[#This Row],[AJUSTES]]</f>
        <v>0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9</v>
      </c>
      <c r="O804" s="42">
        <v>0</v>
      </c>
      <c r="P804" s="44">
        <f>+INVENTARIO[[#This Row],[CANTIDAD INICIAL]]+INVENTARIO[[#This Row],[ENTRADAS]]-INVENTARIO[[#This Row],[SALIDAS]]+INVENTARIO[[#This Row],[AJUSTES]]</f>
        <v>10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16010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>
        <v>0</v>
      </c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>
        <v>0</v>
      </c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4</v>
      </c>
      <c r="O807" s="42">
        <v>0</v>
      </c>
      <c r="P807" s="44">
        <f>+INVENTARIO[[#This Row],[CANTIDAD INICIAL]]+INVENTARIO[[#This Row],[ENTRADAS]]-INVENTARIO[[#This Row],[SALIDAS]]+INVENTARIO[[#This Row],[AJUSTES]]</f>
        <v>0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>
        <v>0</v>
      </c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32</v>
      </c>
      <c r="O809" s="42">
        <v>0</v>
      </c>
      <c r="P809" s="44">
        <f>+INVENTARIO[[#This Row],[CANTIDAD INICIAL]]+INVENTARIO[[#This Row],[ENTRADAS]]-INVENTARIO[[#This Row],[SALIDAS]]+INVENTARIO[[#This Row],[AJUSTES]]</f>
        <v>8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58200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>
        <v>0</v>
      </c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>
        <v>0</v>
      </c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1</v>
      </c>
      <c r="O812" s="42">
        <v>0</v>
      </c>
      <c r="P812" s="44">
        <f>+INVENTARIO[[#This Row],[CANTIDAD INICIAL]]+INVENTARIO[[#This Row],[ENTRADAS]]-INVENTARIO[[#This Row],[SALIDAS]]+INVENTARIO[[#This Row],[AJUSTES]]</f>
        <v>0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0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1</v>
      </c>
      <c r="O813" s="42">
        <v>0</v>
      </c>
      <c r="P813" s="44">
        <f>+INVENTARIO[[#This Row],[CANTIDAD INICIAL]]+INVENTARIO[[#This Row],[ENTRADAS]]-INVENTARIO[[#This Row],[SALIDAS]]+INVENTARIO[[#This Row],[AJUSTES]]</f>
        <v>0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>
        <v>0</v>
      </c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>
        <v>0</v>
      </c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72</v>
      </c>
      <c r="O816" s="42">
        <v>-1</v>
      </c>
      <c r="P816" s="44">
        <f>+INVENTARIO[[#This Row],[CANTIDAD INICIAL]]+INVENTARIO[[#This Row],[ENTRADAS]]-INVENTARIO[[#This Row],[SALIDAS]]+INVENTARIO[[#This Row],[AJUSTES]]</f>
        <v>21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73.5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>
        <v>0</v>
      </c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1</v>
      </c>
      <c r="O818" s="42">
        <v>-4</v>
      </c>
      <c r="P818" s="44">
        <f>+INVENTARIO[[#This Row],[CANTIDAD INICIAL]]+INVENTARIO[[#This Row],[ENTRADAS]]-INVENTARIO[[#This Row],[SALIDAS]]+INVENTARIO[[#This Row],[AJUSTES]]</f>
        <v>0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0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1</v>
      </c>
      <c r="O819" s="42">
        <v>-4</v>
      </c>
      <c r="P819" s="44">
        <f>+INVENTARIO[[#This Row],[CANTIDAD INICIAL]]+INVENTARIO[[#This Row],[ENTRADAS]]-INVENTARIO[[#This Row],[SALIDAS]]+INVENTARIO[[#This Row],[AJUSTES]]</f>
        <v>0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0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1</v>
      </c>
      <c r="O820" s="42">
        <v>-4</v>
      </c>
      <c r="P820" s="44">
        <f>+INVENTARIO[[#This Row],[CANTIDAD INICIAL]]+INVENTARIO[[#This Row],[ENTRADAS]]-INVENTARIO[[#This Row],[SALIDAS]]+INVENTARIO[[#This Row],[AJUSTES]]</f>
        <v>0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0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1</v>
      </c>
      <c r="O821" s="42">
        <v>0</v>
      </c>
      <c r="P821" s="44">
        <f>+INVENTARIO[[#This Row],[CANTIDAD INICIAL]]+INVENTARIO[[#This Row],[ENTRADAS]]-INVENTARIO[[#This Row],[SALIDAS]]+INVENTARIO[[#This Row],[AJUSTES]]</f>
        <v>0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1</v>
      </c>
      <c r="O822" s="42">
        <v>0</v>
      </c>
      <c r="P822" s="44">
        <f>+INVENTARIO[[#This Row],[CANTIDAD INICIAL]]+INVENTARIO[[#This Row],[ENTRADAS]]-INVENTARIO[[#This Row],[SALIDAS]]+INVENTARIO[[#This Row],[AJUSTES]]</f>
        <v>0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0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>
        <v>-20</v>
      </c>
      <c r="P823" s="44">
        <f>+INVENTARIO[[#This Row],[CANTIDAD INICIAL]]+INVENTARIO[[#This Row],[ENTRADAS]]-INVENTARIO[[#This Row],[SALIDAS]]+INVENTARIO[[#This Row],[AJUSTES]]</f>
        <v>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45034</v>
      </c>
      <c r="C824" s="38">
        <f>IFERROR(_xlfn.XLOOKUP(INVENTARIO[[#This Row],[CODIGO CONCATENADO]],[1]!Tabla1[[CODIGO CONCATENADO ]],[1]!Tabla1[FECHA],,0,-1),"")</f>
        <v>45034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19</v>
      </c>
      <c r="N824" s="44">
        <f>+SUMIF([1]!REQUISICIONES[CODIGO CONCATENADO],INVENTARIO[[#This Row],[CODIGO CONCATENADO]],[1]!REQUISICIONES[CANTIDAD])</f>
        <v>19</v>
      </c>
      <c r="O824" s="42">
        <v>0</v>
      </c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576.27</v>
      </c>
      <c r="R824" s="42">
        <f>+IFERROR(INVENTARIO[[#This Row],[STOCK (BALANCE)]]*INVENTARIO[[#This Row],[COSTO UNITARIO]],"")</f>
        <v>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>
        <v>0</v>
      </c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4</v>
      </c>
      <c r="O826" s="42">
        <v>0</v>
      </c>
      <c r="P826" s="44">
        <f>+INVENTARIO[[#This Row],[CANTIDAD INICIAL]]+INVENTARIO[[#This Row],[ENTRADAS]]-INVENTARIO[[#This Row],[SALIDAS]]+INVENTARIO[[#This Row],[AJUSTES]]</f>
        <v>0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>
        <v>0</v>
      </c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8</v>
      </c>
      <c r="O828" s="42">
        <v>-1</v>
      </c>
      <c r="P828" s="44">
        <f>+INVENTARIO[[#This Row],[CANTIDAD INICIAL]]+INVENTARIO[[#This Row],[ENTRADAS]]-INVENTARIO[[#This Row],[SALIDAS]]+INVENTARIO[[#This Row],[AJUSTES]]</f>
        <v>27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356.94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14</v>
      </c>
      <c r="O829" s="42">
        <v>-13</v>
      </c>
      <c r="P829" s="44">
        <f>+INVENTARIO[[#This Row],[CANTIDAD INICIAL]]+INVENTARIO[[#This Row],[ENTRADAS]]-INVENTARIO[[#This Row],[SALIDAS]]+INVENTARIO[[#This Row],[AJUSTES]]</f>
        <v>33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180.84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16</v>
      </c>
      <c r="O830" s="42">
        <v>3</v>
      </c>
      <c r="P830" s="44">
        <f>+INVENTARIO[[#This Row],[CANTIDAD INICIAL]]+INVENTARIO[[#This Row],[ENTRADAS]]-INVENTARIO[[#This Row],[SALIDAS]]+INVENTARIO[[#This Row],[AJUSTES]]</f>
        <v>32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156.80000000000001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2</v>
      </c>
      <c r="O831" s="42">
        <v>0</v>
      </c>
      <c r="P831" s="44">
        <f>+INVENTARIO[[#This Row],[CANTIDAD INICIAL]]+INVENTARIO[[#This Row],[ENTRADAS]]-INVENTARIO[[#This Row],[SALIDAS]]+INVENTARIO[[#This Row],[AJUSTES]]</f>
        <v>0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0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>
        <v>0</v>
      </c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4</v>
      </c>
      <c r="O833" s="42">
        <v>0</v>
      </c>
      <c r="P833" s="44">
        <f>+INVENTARIO[[#This Row],[CANTIDAD INICIAL]]+INVENTARIO[[#This Row],[ENTRADAS]]-INVENTARIO[[#This Row],[SALIDAS]]+INVENTARIO[[#This Row],[AJUSTES]]</f>
        <v>7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161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>
        <v>0</v>
      </c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7</v>
      </c>
      <c r="O835" s="42">
        <v>1</v>
      </c>
      <c r="P835" s="44">
        <f>+INVENTARIO[[#This Row],[CANTIDAD INICIAL]]+INVENTARIO[[#This Row],[ENTRADAS]]-INVENTARIO[[#This Row],[SALIDAS]]+INVENTARIO[[#This Row],[AJUSTES]]</f>
        <v>26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247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25</v>
      </c>
      <c r="O836" s="42">
        <v>2</v>
      </c>
      <c r="P836" s="44">
        <f>+INVENTARIO[[#This Row],[CANTIDAD INICIAL]]+INVENTARIO[[#This Row],[ENTRADAS]]-INVENTARIO[[#This Row],[SALIDAS]]+INVENTARIO[[#This Row],[AJUSTES]]</f>
        <v>17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76.839999999999989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40</v>
      </c>
      <c r="O837" s="42">
        <v>7</v>
      </c>
      <c r="P837" s="44">
        <f>+INVENTARIO[[#This Row],[CANTIDAD INICIAL]]+INVENTARIO[[#This Row],[ENTRADAS]]-INVENTARIO[[#This Row],[SALIDAS]]+INVENTARIO[[#This Row],[AJUSTES]]</f>
        <v>0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0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23</v>
      </c>
      <c r="O838" s="42">
        <v>-2</v>
      </c>
      <c r="P838" s="44">
        <f>+INVENTARIO[[#This Row],[CANTIDAD INICIAL]]+INVENTARIO[[#This Row],[ENTRADAS]]-INVENTARIO[[#This Row],[SALIDAS]]+INVENTARIO[[#This Row],[AJUSTES]]</f>
        <v>0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0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2</v>
      </c>
      <c r="O839" s="42">
        <v>0</v>
      </c>
      <c r="P839" s="44">
        <f>+INVENTARIO[[#This Row],[CANTIDAD INICIAL]]+INVENTARIO[[#This Row],[ENTRADAS]]-INVENTARIO[[#This Row],[SALIDAS]]+INVENTARIO[[#This Row],[AJUSTES]]</f>
        <v>0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0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4</v>
      </c>
      <c r="O840" s="42">
        <v>0</v>
      </c>
      <c r="P840" s="44">
        <f>+INVENTARIO[[#This Row],[CANTIDAD INICIAL]]+INVENTARIO[[#This Row],[ENTRADAS]]-INVENTARIO[[#This Row],[SALIDAS]]+INVENTARIO[[#This Row],[AJUSTES]]</f>
        <v>6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1132.8000000000002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9</v>
      </c>
      <c r="O841" s="42">
        <v>2</v>
      </c>
      <c r="P841" s="44">
        <f>+INVENTARIO[[#This Row],[CANTIDAD INICIAL]]+INVENTARIO[[#This Row],[ENTRADAS]]-INVENTARIO[[#This Row],[SALIDAS]]+INVENTARIO[[#This Row],[AJUSTES]]</f>
        <v>20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1888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45473</v>
      </c>
      <c r="C842" s="38">
        <f>IFERROR(_xlfn.XLOOKUP(INVENTARIO[[#This Row],[CODIGO CONCATENADO]],[1]!Tabla1[[CODIGO CONCATENADO ]],[1]!Tabla1[FECHA],,0,-1),"")</f>
        <v>45473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15</v>
      </c>
      <c r="N842" s="44">
        <f>+SUMIF([1]!REQUISICIONES[CODIGO CONCATENADO],INVENTARIO[[#This Row],[CODIGO CONCATENADO]],[1]!REQUISICIONES[CANTIDAD])</f>
        <v>16</v>
      </c>
      <c r="O842" s="42">
        <v>1</v>
      </c>
      <c r="P842" s="44">
        <f>+INVENTARIO[[#This Row],[CANTIDAD INICIAL]]+INVENTARIO[[#This Row],[ENTRADAS]]-INVENTARIO[[#This Row],[SALIDAS]]+INVENTARIO[[#This Row],[AJUSTES]]</f>
        <v>0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0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>
        <v>-1</v>
      </c>
      <c r="P843" s="44">
        <f>+INVENTARIO[[#This Row],[CANTIDAD INICIAL]]+INVENTARIO[[#This Row],[ENTRADAS]]-INVENTARIO[[#This Row],[SALIDAS]]+INVENTARIO[[#This Row],[AJUSTES]]</f>
        <v>25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1</v>
      </c>
      <c r="O844" s="42">
        <v>1</v>
      </c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19</v>
      </c>
      <c r="O845" s="42">
        <v>0</v>
      </c>
      <c r="P845" s="44">
        <f>+INVENTARIO[[#This Row],[CANTIDAD INICIAL]]+INVENTARIO[[#This Row],[ENTRADAS]]-INVENTARIO[[#This Row],[SALIDAS]]+INVENTARIO[[#This Row],[AJUSTES]]</f>
        <v>20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6080</v>
      </c>
    </row>
    <row r="846" spans="1:18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>
        <v>0</v>
      </c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>
        <v>0</v>
      </c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>
        <v>-1</v>
      </c>
      <c r="P848" s="44">
        <f>+INVENTARIO[[#This Row],[CANTIDAD INICIAL]]+INVENTARIO[[#This Row],[ENTRADAS]]-INVENTARIO[[#This Row],[SALIDAS]]+INVENTARIO[[#This Row],[AJUSTES]]</f>
        <v>0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0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>
        <v>0</v>
      </c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3</v>
      </c>
      <c r="O850" s="42">
        <v>0</v>
      </c>
      <c r="P850" s="44">
        <f>+INVENTARIO[[#This Row],[CANTIDAD INICIAL]]+INVENTARIO[[#This Row],[ENTRADAS]]-INVENTARIO[[#This Row],[SALIDAS]]+INVENTARIO[[#This Row],[AJUSTES]]</f>
        <v>0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0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3</v>
      </c>
      <c r="O851" s="42">
        <v>0</v>
      </c>
      <c r="P851" s="44">
        <f>+INVENTARIO[[#This Row],[CANTIDAD INICIAL]]+INVENTARIO[[#This Row],[ENTRADAS]]-INVENTARIO[[#This Row],[SALIDAS]]+INVENTARIO[[#This Row],[AJUSTES]]</f>
        <v>0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0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16</v>
      </c>
      <c r="O852" s="42">
        <v>-2</v>
      </c>
      <c r="P852" s="44">
        <f>+INVENTARIO[[#This Row],[CANTIDAD INICIAL]]+INVENTARIO[[#This Row],[ENTRADAS]]-INVENTARIO[[#This Row],[SALIDAS]]+INVENTARIO[[#This Row],[AJUSTES]]</f>
        <v>0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0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4</v>
      </c>
      <c r="O853" s="42">
        <v>2</v>
      </c>
      <c r="P853" s="44">
        <f>+INVENTARIO[[#This Row],[CANTIDAD INICIAL]]+INVENTARIO[[#This Row],[ENTRADAS]]-INVENTARIO[[#This Row],[SALIDAS]]+INVENTARIO[[#This Row],[AJUSTES]]</f>
        <v>0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0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>
        <v>0</v>
      </c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>
        <v>0</v>
      </c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>
        <v>0</v>
      </c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>
        <v>0</v>
      </c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45473</v>
      </c>
      <c r="C858" s="38">
        <f>IFERROR(_xlfn.XLOOKUP(INVENTARIO[[#This Row],[CODIGO CONCATENADO]],[1]!Tabla1[[CODIGO CONCATENADO ]],[1]!Tabla1[FECHA],,0,-1),"")</f>
        <v>45473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14</v>
      </c>
      <c r="N858" s="44">
        <f>+SUMIF([1]!REQUISICIONES[CODIGO CONCATENADO],INVENTARIO[[#This Row],[CODIGO CONCATENADO]],[1]!REQUISICIONES[CANTIDAD])</f>
        <v>2</v>
      </c>
      <c r="O858" s="42">
        <v>1</v>
      </c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>
        <v>0</v>
      </c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>
        <v>0</v>
      </c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45656</v>
      </c>
      <c r="C861" s="38">
        <f>IFERROR(_xlfn.XLOOKUP(INVENTARIO[[#This Row],[CODIGO CONCATENADO]],[1]!Tabla1[[CODIGO CONCATENADO ]],[1]!Tabla1[FECHA],,0,-1),"")</f>
        <v>45656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20</v>
      </c>
      <c r="N861" s="44">
        <f>+SUMIF([1]!REQUISICIONES[CODIGO CONCATENADO],INVENTARIO[[#This Row],[CODIGO CONCATENADO]],[1]!REQUISICIONES[CANTIDAD])</f>
        <v>10</v>
      </c>
      <c r="O861" s="42">
        <v>0</v>
      </c>
      <c r="P861" s="44">
        <f>+INVENTARIO[[#This Row],[CANTIDAD INICIAL]]+INVENTARIO[[#This Row],[ENTRADAS]]-INVENTARIO[[#This Row],[SALIDAS]]+INVENTARIO[[#This Row],[AJUSTES]]</f>
        <v>10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162.69999999999999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>
        <v>0</v>
      </c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9</v>
      </c>
      <c r="O863" s="42">
        <v>-2</v>
      </c>
      <c r="P863" s="44">
        <f>+INVENTARIO[[#This Row],[CANTIDAD INICIAL]]+INVENTARIO[[#This Row],[ENTRADAS]]-INVENTARIO[[#This Row],[SALIDAS]]+INVENTARIO[[#This Row],[AJUSTES]]</f>
        <v>17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345.78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4</v>
      </c>
      <c r="O864" s="42">
        <v>3</v>
      </c>
      <c r="P864" s="44">
        <f>+INVENTARIO[[#This Row],[CANTIDAD INICIAL]]+INVENTARIO[[#This Row],[ENTRADAS]]-INVENTARIO[[#This Row],[SALIDAS]]+INVENTARIO[[#This Row],[AJUSTES]]</f>
        <v>21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640.5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6</v>
      </c>
      <c r="O865" s="42">
        <v>0</v>
      </c>
      <c r="P865" s="44">
        <f>+INVENTARIO[[#This Row],[CANTIDAD INICIAL]]+INVENTARIO[[#This Row],[ENTRADAS]]-INVENTARIO[[#This Row],[SALIDAS]]+INVENTARIO[[#This Row],[AJUSTES]]</f>
        <v>0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0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>
        <v>0</v>
      </c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>
        <v>0</v>
      </c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12</v>
      </c>
      <c r="O868" s="42">
        <v>-8</v>
      </c>
      <c r="P868" s="44">
        <f>+INVENTARIO[[#This Row],[CANTIDAD INICIAL]]+INVENTARIO[[#This Row],[ENTRADAS]]-INVENTARIO[[#This Row],[SALIDAS]]+INVENTARIO[[#This Row],[AJUSTES]]</f>
        <v>72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658.80000000000007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58</v>
      </c>
      <c r="O869" s="42">
        <v>2</v>
      </c>
      <c r="P869" s="44">
        <f>+INVENTARIO[[#This Row],[CANTIDAD INICIAL]]+INVENTARIO[[#This Row],[ENTRADAS]]-INVENTARIO[[#This Row],[SALIDAS]]+INVENTARIO[[#This Row],[AJUSTES]]</f>
        <v>20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122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26</v>
      </c>
      <c r="O870" s="42">
        <v>0</v>
      </c>
      <c r="P870" s="44">
        <f>+INVENTARIO[[#This Row],[CANTIDAD INICIAL]]+INVENTARIO[[#This Row],[ENTRADAS]]-INVENTARIO[[#This Row],[SALIDAS]]+INVENTARIO[[#This Row],[AJUSTES]]</f>
        <v>66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1677.72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8</v>
      </c>
      <c r="O871" s="42">
        <v>2</v>
      </c>
      <c r="P871" s="44">
        <f>+INVENTARIO[[#This Row],[CANTIDAD INICIAL]]+INVENTARIO[[#This Row],[ENTRADAS]]-INVENTARIO[[#This Row],[SALIDAS]]+INVENTARIO[[#This Row],[AJUSTES]]</f>
        <v>0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0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45656</v>
      </c>
      <c r="C872" s="38">
        <f>IFERROR(_xlfn.XLOOKUP(INVENTARIO[[#This Row],[CODIGO CONCATENADO]],[1]!Tabla1[[CODIGO CONCATENADO ]],[1]!Tabla1[FECHA],,0,-1),"")</f>
        <v>45656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66</v>
      </c>
      <c r="N872" s="44">
        <f>+SUMIF([1]!REQUISICIONES[CODIGO CONCATENADO],INVENTARIO[[#This Row],[CODIGO CONCATENADO]],[1]!REQUISICIONES[CANTIDAD])</f>
        <v>45</v>
      </c>
      <c r="O872" s="42">
        <v>-4</v>
      </c>
      <c r="P872" s="44">
        <f>+INVENTARIO[[#This Row],[CANTIDAD INICIAL]]+INVENTARIO[[#This Row],[ENTRADAS]]-INVENTARIO[[#This Row],[SALIDAS]]+INVENTARIO[[#This Row],[AJUSTES]]</f>
        <v>17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103.69999999999999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9</v>
      </c>
      <c r="O873" s="42">
        <v>1</v>
      </c>
      <c r="P873" s="44">
        <f>+INVENTARIO[[#This Row],[CANTIDAD INICIAL]]+INVENTARIO[[#This Row],[ENTRADAS]]-INVENTARIO[[#This Row],[SALIDAS]]+INVENTARIO[[#This Row],[AJUSTES]]</f>
        <v>0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0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2</v>
      </c>
      <c r="O874" s="42">
        <v>0</v>
      </c>
      <c r="P874" s="44">
        <f>+INVENTARIO[[#This Row],[CANTIDAD INICIAL]]+INVENTARIO[[#This Row],[ENTRADAS]]-INVENTARIO[[#This Row],[SALIDAS]]+INVENTARIO[[#This Row],[AJUSTES]]</f>
        <v>0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0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>
        <v>0</v>
      </c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8</v>
      </c>
      <c r="O876" s="42">
        <v>-13</v>
      </c>
      <c r="P876" s="44">
        <f>+INVENTARIO[[#This Row],[CANTIDAD INICIAL]]+INVENTARIO[[#This Row],[ENTRADAS]]-INVENTARIO[[#This Row],[SALIDAS]]+INVENTARIO[[#This Row],[AJUSTES]]</f>
        <v>27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243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3</v>
      </c>
      <c r="O877" s="42">
        <v>14</v>
      </c>
      <c r="P877" s="44">
        <f>+INVENTARIO[[#This Row],[CANTIDAD INICIAL]]+INVENTARIO[[#This Row],[ENTRADAS]]-INVENTARIO[[#This Row],[SALIDAS]]+INVENTARIO[[#This Row],[AJUSTES]]</f>
        <v>60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540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>
        <v>0</v>
      </c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>
        <v>0</v>
      </c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>
        <v>0</v>
      </c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2</v>
      </c>
      <c r="O881" s="42">
        <v>0</v>
      </c>
      <c r="P881" s="44">
        <f>+INVENTARIO[[#This Row],[CANTIDAD INICIAL]]+INVENTARIO[[#This Row],[ENTRADAS]]-INVENTARIO[[#This Row],[SALIDAS]]+INVENTARIO[[#This Row],[AJUSTES]]</f>
        <v>4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13275.44</v>
      </c>
    </row>
    <row r="882" spans="1:18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10</v>
      </c>
      <c r="O882" s="42">
        <v>2</v>
      </c>
      <c r="P882" s="44">
        <f>+INVENTARIO[[#This Row],[CANTIDAD INICIAL]]+INVENTARIO[[#This Row],[ENTRADAS]]-INVENTARIO[[#This Row],[SALIDAS]]+INVENTARIO[[#This Row],[AJUSTES]]</f>
        <v>0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0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8</v>
      </c>
      <c r="O883" s="42">
        <v>0</v>
      </c>
      <c r="P883" s="44">
        <f>+INVENTARIO[[#This Row],[CANTIDAD INICIAL]]+INVENTARIO[[#This Row],[ENTRADAS]]-INVENTARIO[[#This Row],[SALIDAS]]+INVENTARIO[[#This Row],[AJUSTES]]</f>
        <v>0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32</v>
      </c>
      <c r="O884" s="42">
        <v>1</v>
      </c>
      <c r="P884" s="44">
        <f>+INVENTARIO[[#This Row],[CANTIDAD INICIAL]]+INVENTARIO[[#This Row],[ENTRADAS]]-INVENTARIO[[#This Row],[SALIDAS]]+INVENTARIO[[#This Row],[AJUSTES]]</f>
        <v>14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>
        <v>0</v>
      </c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2</v>
      </c>
      <c r="O886" s="42">
        <v>0</v>
      </c>
      <c r="P886" s="44">
        <f>+INVENTARIO[[#This Row],[CANTIDAD INICIAL]]+INVENTARIO[[#This Row],[ENTRADAS]]-INVENTARIO[[#This Row],[SALIDAS]]+INVENTARIO[[#This Row],[AJUSTES]]</f>
        <v>0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1</v>
      </c>
      <c r="O887" s="42">
        <v>-3</v>
      </c>
      <c r="P887" s="44">
        <f>+INVENTARIO[[#This Row],[CANTIDAD INICIAL]]+INVENTARIO[[#This Row],[ENTRADAS]]-INVENTARIO[[#This Row],[SALIDAS]]+INVENTARIO[[#This Row],[AJUSTES]]</f>
        <v>0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3</v>
      </c>
      <c r="O888" s="42">
        <v>0</v>
      </c>
      <c r="P888" s="44">
        <f>+INVENTARIO[[#This Row],[CANTIDAD INICIAL]]+INVENTARIO[[#This Row],[ENTRADAS]]-INVENTARIO[[#This Row],[SALIDAS]]+INVENTARIO[[#This Row],[AJUSTES]]</f>
        <v>0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191</v>
      </c>
      <c r="N889" s="44">
        <f>+SUMIF([1]!REQUISICIONES[CODIGO CONCATENADO],INVENTARIO[[#This Row],[CODIGO CONCATENADO]],[1]!REQUISICIONES[CANTIDAD])</f>
        <v>36</v>
      </c>
      <c r="O889" s="42">
        <v>-35</v>
      </c>
      <c r="P889" s="44">
        <f>+INVENTARIO[[#This Row],[CANTIDAD INICIAL]]+INVENTARIO[[#This Row],[ENTRADAS]]-INVENTARIO[[#This Row],[SALIDAS]]+INVENTARIO[[#This Row],[AJUSTES]]</f>
        <v>120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63720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1</v>
      </c>
      <c r="O890" s="42">
        <v>0</v>
      </c>
      <c r="P890" s="44">
        <f>+INVENTARIO[[#This Row],[CANTIDAD INICIAL]]+INVENTARIO[[#This Row],[ENTRADAS]]-INVENTARIO[[#This Row],[SALIDAS]]+INVENTARIO[[#This Row],[AJUSTES]]</f>
        <v>8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26033.919999999998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14</v>
      </c>
      <c r="O891" s="42">
        <v>0</v>
      </c>
      <c r="P891" s="44">
        <f>+INVENTARIO[[#This Row],[CANTIDAD INICIAL]]+INVENTARIO[[#This Row],[ENTRADAS]]-INVENTARIO[[#This Row],[SALIDAS]]+INVENTARIO[[#This Row],[AJUSTES]]</f>
        <v>0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1</v>
      </c>
      <c r="O892" s="42">
        <v>1</v>
      </c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45656</v>
      </c>
      <c r="C893" s="38">
        <f>IFERROR(_xlfn.XLOOKUP(INVENTARIO[[#This Row],[CODIGO CONCATENADO]],[1]!Tabla1[[CODIGO CONCATENADO ]],[1]!Tabla1[FECHA],,0,-1),"")</f>
        <v>45656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17</v>
      </c>
      <c r="N893" s="44">
        <f>+SUMIF([1]!REQUISICIONES[CODIGO CONCATENADO],INVENTARIO[[#This Row],[CODIGO CONCATENADO]],[1]!REQUISICIONES[CANTIDAD])</f>
        <v>8</v>
      </c>
      <c r="O893" s="42">
        <v>-5</v>
      </c>
      <c r="P893" s="44">
        <f>+INVENTARIO[[#This Row],[CANTIDAD INICIAL]]+INVENTARIO[[#This Row],[ENTRADAS]]-INVENTARIO[[#This Row],[SALIDAS]]+INVENTARIO[[#This Row],[AJUSTES]]</f>
        <v>4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366.08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>
        <v>0</v>
      </c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>
        <v>0</v>
      </c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45656</v>
      </c>
      <c r="C896" s="38">
        <f>IFERROR(_xlfn.XLOOKUP(INVENTARIO[[#This Row],[CODIGO CONCATENADO]],[1]!Tabla1[[CODIGO CONCATENADO ]],[1]!Tabla1[FECHA],,0,-1),"")</f>
        <v>45656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12</v>
      </c>
      <c r="N896" s="44">
        <f>+SUMIF([1]!REQUISICIONES[CODIGO CONCATENADO],INVENTARIO[[#This Row],[CODIGO CONCATENADO]],[1]!REQUISICIONES[CANTIDAD])</f>
        <v>5</v>
      </c>
      <c r="O896" s="42">
        <v>0</v>
      </c>
      <c r="P896" s="44">
        <f>+INVENTARIO[[#This Row],[CANTIDAD INICIAL]]+INVENTARIO[[#This Row],[ENTRADAS]]-INVENTARIO[[#This Row],[SALIDAS]]+INVENTARIO[[#This Row],[AJUSTES]]</f>
        <v>7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1922.06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4</v>
      </c>
      <c r="O897" s="42">
        <v>0</v>
      </c>
      <c r="P897" s="44">
        <f>+INVENTARIO[[#This Row],[CANTIDAD INICIAL]]+INVENTARIO[[#This Row],[ENTRADAS]]-INVENTARIO[[#This Row],[SALIDAS]]+INVENTARIO[[#This Row],[AJUSTES]]</f>
        <v>10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3355.8999999999996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46013</v>
      </c>
      <c r="C898" s="38">
        <f>IFERROR(_xlfn.XLOOKUP(INVENTARIO[[#This Row],[CODIGO CONCATENADO]],[1]!Tabla1[[CODIGO CONCATENADO ]],[1]!Tabla1[FECHA],,0,-1),"")</f>
        <v>46013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22</v>
      </c>
      <c r="N898" s="44">
        <f>+SUMIF([1]!REQUISICIONES[CODIGO CONCATENADO],INVENTARIO[[#This Row],[CODIGO CONCATENADO]],[1]!REQUISICIONES[CANTIDAD])</f>
        <v>8</v>
      </c>
      <c r="O898" s="42">
        <v>-2</v>
      </c>
      <c r="P898" s="44">
        <f>+INVENTARIO[[#This Row],[CANTIDAD INICIAL]]+INVENTARIO[[#This Row],[ENTRADAS]]-INVENTARIO[[#This Row],[SALIDAS]]+INVENTARIO[[#This Row],[AJUSTES]]</f>
        <v>12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2196.6000000000004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>
        <v>0</v>
      </c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5</v>
      </c>
      <c r="O900" s="42">
        <v>-1</v>
      </c>
      <c r="P900" s="44">
        <f>+INVENTARIO[[#This Row],[CANTIDAD INICIAL]]+INVENTARIO[[#This Row],[ENTRADAS]]-INVENTARIO[[#This Row],[SALIDAS]]+INVENTARIO[[#This Row],[AJUSTES]]</f>
        <v>0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0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61</v>
      </c>
      <c r="O901" s="42">
        <v>1</v>
      </c>
      <c r="P901" s="44">
        <f>+INVENTARIO[[#This Row],[CANTIDAD INICIAL]]+INVENTARIO[[#This Row],[ENTRADAS]]-INVENTARIO[[#This Row],[SALIDAS]]+INVENTARIO[[#This Row],[AJUSTES]]</f>
        <v>0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0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70</v>
      </c>
      <c r="O902" s="42">
        <v>1</v>
      </c>
      <c r="P902" s="44">
        <f>+INVENTARIO[[#This Row],[CANTIDAD INICIAL]]+INVENTARIO[[#This Row],[ENTRADAS]]-INVENTARIO[[#This Row],[SALIDAS]]+INVENTARIO[[#This Row],[AJUSTES]]</f>
        <v>6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338.4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2</v>
      </c>
      <c r="O903" s="42">
        <v>2</v>
      </c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>
        <v>0</v>
      </c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>
        <v>0</v>
      </c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x14ac:dyDescent="0.25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5</v>
      </c>
      <c r="O906" s="42">
        <v>0</v>
      </c>
      <c r="P906" s="44">
        <f>+INVENTARIO[[#This Row],[CANTIDAD INICIAL]]+INVENTARIO[[#This Row],[ENTRADAS]]-INVENTARIO[[#This Row],[SALIDAS]]+INVENTARIO[[#This Row],[AJUSTES]]</f>
        <v>0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0</v>
      </c>
    </row>
    <row r="907" spans="1:18" ht="30" x14ac:dyDescent="0.2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11</v>
      </c>
      <c r="O907" s="42">
        <v>0</v>
      </c>
      <c r="P907" s="44">
        <f>+INVENTARIO[[#This Row],[CANTIDAD INICIAL]]+INVENTARIO[[#This Row],[ENTRADAS]]-INVENTARIO[[#This Row],[SALIDAS]]+INVENTARIO[[#This Row],[AJUSTES]]</f>
        <v>0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0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6</v>
      </c>
      <c r="O908" s="42">
        <v>0</v>
      </c>
      <c r="P908" s="44">
        <f>+INVENTARIO[[#This Row],[CANTIDAD INICIAL]]+INVENTARIO[[#This Row],[ENTRADAS]]-INVENTARIO[[#This Row],[SALIDAS]]+INVENTARIO[[#This Row],[AJUSTES]]</f>
        <v>0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0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17</v>
      </c>
      <c r="O909" s="42">
        <v>0</v>
      </c>
      <c r="P909" s="44">
        <f>+INVENTARIO[[#This Row],[CANTIDAD INICIAL]]+INVENTARIO[[#This Row],[ENTRADAS]]-INVENTARIO[[#This Row],[SALIDAS]]+INVENTARIO[[#This Row],[AJUSTES]]</f>
        <v>22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402.82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4</v>
      </c>
      <c r="O910" s="42">
        <v>1</v>
      </c>
      <c r="P910" s="44">
        <f>+INVENTARIO[[#This Row],[CANTIDAD INICIAL]]+INVENTARIO[[#This Row],[ENTRADAS]]-INVENTARIO[[#This Row],[SALIDAS]]+INVENTARIO[[#This Row],[AJUSTES]]</f>
        <v>43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787.32999999999993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58</v>
      </c>
      <c r="O911" s="42">
        <v>-1</v>
      </c>
      <c r="P911" s="44">
        <f>+INVENTARIO[[#This Row],[CANTIDAD INICIAL]]+INVENTARIO[[#This Row],[ENTRADAS]]-INVENTARIO[[#This Row],[SALIDAS]]+INVENTARIO[[#This Row],[AJUSTES]]</f>
        <v>21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854.28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5</v>
      </c>
      <c r="O912" s="42">
        <v>9</v>
      </c>
      <c r="P912" s="44">
        <f>+INVENTARIO[[#This Row],[CANTIDAD INICIAL]]+INVENTARIO[[#This Row],[ENTRADAS]]-INVENTARIO[[#This Row],[SALIDAS]]+INVENTARIO[[#This Row],[AJUSTES]]</f>
        <v>31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1310.68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21</v>
      </c>
      <c r="O913" s="42">
        <v>-3</v>
      </c>
      <c r="P913" s="44">
        <f>+INVENTARIO[[#This Row],[CANTIDAD INICIAL]]+INVENTARIO[[#This Row],[ENTRADAS]]-INVENTARIO[[#This Row],[SALIDAS]]+INVENTARIO[[#This Row],[AJUSTES]]</f>
        <v>8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45.2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>
        <v>2</v>
      </c>
      <c r="P914" s="44">
        <f>+INVENTARIO[[#This Row],[CANTIDAD INICIAL]]+INVENTARIO[[#This Row],[ENTRADAS]]-INVENTARIO[[#This Row],[SALIDAS]]+INVENTARIO[[#This Row],[AJUSTES]]</f>
        <v>33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>
        <v>0</v>
      </c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>
        <v>0</v>
      </c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>
        <v>-1</v>
      </c>
      <c r="P917" s="44">
        <f>+INVENTARIO[[#This Row],[CANTIDAD INICIAL]]+INVENTARIO[[#This Row],[ENTRADAS]]-INVENTARIO[[#This Row],[SALIDAS]]+INVENTARIO[[#This Row],[AJUSTES]]</f>
        <v>0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0</v>
      </c>
    </row>
    <row r="918" spans="1:18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24</v>
      </c>
      <c r="O918" s="42">
        <v>-6</v>
      </c>
      <c r="P918" s="44">
        <f>+INVENTARIO[[#This Row],[CANTIDAD INICIAL]]+INVENTARIO[[#This Row],[ENTRADAS]]-INVENTARIO[[#This Row],[SALIDAS]]+INVENTARIO[[#This Row],[AJUSTES]]</f>
        <v>152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5</v>
      </c>
      <c r="O919" s="42">
        <v>0</v>
      </c>
      <c r="P919" s="44">
        <f>+INVENTARIO[[#This Row],[CANTIDAD INICIAL]]+INVENTARIO[[#This Row],[ENTRADAS]]-INVENTARIO[[#This Row],[SALIDAS]]+INVENTARIO[[#This Row],[AJUSTES]]</f>
        <v>0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0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2</v>
      </c>
      <c r="O920" s="42">
        <v>0</v>
      </c>
      <c r="P920" s="44">
        <f>+INVENTARIO[[#This Row],[CANTIDAD INICIAL]]+INVENTARIO[[#This Row],[ENTRADAS]]-INVENTARIO[[#This Row],[SALIDAS]]+INVENTARIO[[#This Row],[AJUSTES]]</f>
        <v>0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0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4</v>
      </c>
      <c r="O921" s="42">
        <v>-3</v>
      </c>
      <c r="P921" s="44">
        <f>+INVENTARIO[[#This Row],[CANTIDAD INICIAL]]+INVENTARIO[[#This Row],[ENTRADAS]]-INVENTARIO[[#This Row],[SALIDAS]]+INVENTARIO[[#This Row],[AJUSTES]]</f>
        <v>0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>
        <v>-4</v>
      </c>
      <c r="P922" s="44">
        <f>+INVENTARIO[[#This Row],[CANTIDAD INICIAL]]+INVENTARIO[[#This Row],[ENTRADAS]]-INVENTARIO[[#This Row],[SALIDAS]]+INVENTARIO[[#This Row],[AJUSTES]]</f>
        <v>0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>
        <v>0</v>
      </c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>
        <v>0</v>
      </c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>
        <v>0</v>
      </c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>
        <v>0</v>
      </c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17</v>
      </c>
      <c r="O927" s="42">
        <v>-1</v>
      </c>
      <c r="P927" s="44">
        <f>+INVENTARIO[[#This Row],[CANTIDAD INICIAL]]+INVENTARIO[[#This Row],[ENTRADAS]]-INVENTARIO[[#This Row],[SALIDAS]]+INVENTARIO[[#This Row],[AJUSTES]]</f>
        <v>15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45.75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12</v>
      </c>
      <c r="O928" s="42">
        <v>0</v>
      </c>
      <c r="P928" s="44">
        <f>+INVENTARIO[[#This Row],[CANTIDAD INICIAL]]+INVENTARIO[[#This Row],[ENTRADAS]]-INVENTARIO[[#This Row],[SALIDAS]]+INVENTARIO[[#This Row],[AJUSTES]]</f>
        <v>7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25.900000000000002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46013</v>
      </c>
      <c r="C929" s="38">
        <f>IFERROR(_xlfn.XLOOKUP(INVENTARIO[[#This Row],[CODIGO CONCATENADO]],[1]!Tabla1[[CODIGO CONCATENADO ]],[1]!Tabla1[FECHA],,0,-1),"")</f>
        <v>46013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28</v>
      </c>
      <c r="N929" s="44">
        <f>+SUMIF([1]!REQUISICIONES[CODIGO CONCATENADO],INVENTARIO[[#This Row],[CODIGO CONCATENADO]],[1]!REQUISICIONES[CANTIDAD])</f>
        <v>8</v>
      </c>
      <c r="O929" s="42">
        <v>0</v>
      </c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46013</v>
      </c>
      <c r="C930" s="38">
        <f>IFERROR(_xlfn.XLOOKUP(INVENTARIO[[#This Row],[CODIGO CONCATENADO]],[1]!Tabla1[[CODIGO CONCATENADO ]],[1]!Tabla1[FECHA],,0,-1),"")</f>
        <v>46013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33</v>
      </c>
      <c r="N930" s="44">
        <f>+SUMIF([1]!REQUISICIONES[CODIGO CONCATENADO],INVENTARIO[[#This Row],[CODIGO CONCATENADO]],[1]!REQUISICIONES[CANTIDAD])</f>
        <v>9</v>
      </c>
      <c r="O930" s="42">
        <v>1</v>
      </c>
      <c r="P930" s="44">
        <f>+INVENTARIO[[#This Row],[CANTIDAD INICIAL]]+INVENTARIO[[#This Row],[ENTRADAS]]-INVENTARIO[[#This Row],[SALIDAS]]+INVENTARIO[[#This Row],[AJUSTES]]</f>
        <v>25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330.5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15</v>
      </c>
      <c r="O931" s="42">
        <v>0</v>
      </c>
      <c r="P931" s="44">
        <f>+INVENTARIO[[#This Row],[CANTIDAD INICIAL]]+INVENTARIO[[#This Row],[ENTRADAS]]-INVENTARIO[[#This Row],[SALIDAS]]+INVENTARIO[[#This Row],[AJUSTES]]</f>
        <v>11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145.42000000000002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>
        <v>0</v>
      </c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>
        <v>0</v>
      </c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16</v>
      </c>
      <c r="O934" s="42">
        <v>11</v>
      </c>
      <c r="P934" s="44">
        <f>+INVENTARIO[[#This Row],[CANTIDAD INICIAL]]+INVENTARIO[[#This Row],[ENTRADAS]]-INVENTARIO[[#This Row],[SALIDAS]]+INVENTARIO[[#This Row],[AJUSTES]]</f>
        <v>10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280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>
        <v>0</v>
      </c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4</v>
      </c>
      <c r="O936" s="42">
        <v>0</v>
      </c>
      <c r="P936" s="44">
        <f>+INVENTARIO[[#This Row],[CANTIDAD INICIAL]]+INVENTARIO[[#This Row],[ENTRADAS]]-INVENTARIO[[#This Row],[SALIDAS]]+INVENTARIO[[#This Row],[AJUSTES]]</f>
        <v>0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0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1</v>
      </c>
      <c r="O937" s="42">
        <v>0</v>
      </c>
      <c r="P937" s="44">
        <f>+INVENTARIO[[#This Row],[CANTIDAD INICIAL]]+INVENTARIO[[#This Row],[ENTRADAS]]-INVENTARIO[[#This Row],[SALIDAS]]+INVENTARIO[[#This Row],[AJUSTES]]</f>
        <v>5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4840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46013</v>
      </c>
      <c r="C938" s="38">
        <f>IFERROR(_xlfn.XLOOKUP(INVENTARIO[[#This Row],[CODIGO CONCATENADO]],[1]!Tabla1[[CODIGO CONCATENADO ]],[1]!Tabla1[FECHA],,0,-1),"")</f>
        <v>46013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19</v>
      </c>
      <c r="N938" s="44">
        <f>+SUMIF([1]!REQUISICIONES[CODIGO CONCATENADO],INVENTARIO[[#This Row],[CODIGO CONCATENADO]],[1]!REQUISICIONES[CANTIDAD])</f>
        <v>2</v>
      </c>
      <c r="O938" s="42">
        <v>0</v>
      </c>
      <c r="P938" s="44">
        <f>+INVENTARIO[[#This Row],[CANTIDAD INICIAL]]+INVENTARIO[[#This Row],[ENTRADAS]]-INVENTARIO[[#This Row],[SALIDAS]]+INVENTARIO[[#This Row],[AJUSTES]]</f>
        <v>17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10064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30</v>
      </c>
      <c r="O939" s="42">
        <v>0</v>
      </c>
      <c r="P939" s="44">
        <f>+INVENTARIO[[#This Row],[CANTIDAD INICIAL]]+INVENTARIO[[#This Row],[ENTRADAS]]-INVENTARIO[[#This Row],[SALIDAS]]+INVENTARIO[[#This Row],[AJUSTES]]</f>
        <v>0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0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5</v>
      </c>
      <c r="O940" s="42">
        <v>0</v>
      </c>
      <c r="P940" s="44">
        <f>+INVENTARIO[[#This Row],[CANTIDAD INICIAL]]+INVENTARIO[[#This Row],[ENTRADAS]]-INVENTARIO[[#This Row],[SALIDAS]]+INVENTARIO[[#This Row],[AJUSTES]]</f>
        <v>0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15</v>
      </c>
      <c r="O941" s="42">
        <v>0</v>
      </c>
      <c r="P941" s="44">
        <f>+INVENTARIO[[#This Row],[CANTIDAD INICIAL]]+INVENTARIO[[#This Row],[ENTRADAS]]-INVENTARIO[[#This Row],[SALIDAS]]+INVENTARIO[[#This Row],[AJUSTES]]</f>
        <v>0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0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6</v>
      </c>
      <c r="O942" s="42">
        <v>0</v>
      </c>
      <c r="P942" s="44">
        <f>+INVENTARIO[[#This Row],[CANTIDAD INICIAL]]+INVENTARIO[[#This Row],[ENTRADAS]]-INVENTARIO[[#This Row],[SALIDAS]]+INVENTARIO[[#This Row],[AJUSTES]]</f>
        <v>0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0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>
        <v>0</v>
      </c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45656</v>
      </c>
      <c r="C944" s="38">
        <f>IFERROR(_xlfn.XLOOKUP(INVENTARIO[[#This Row],[CODIGO CONCATENADO]],[1]!Tabla1[[CODIGO CONCATENADO ]],[1]!Tabla1[FECHA],,0,-1),"")</f>
        <v>45656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52</v>
      </c>
      <c r="N944" s="44">
        <f>+SUMIF([1]!REQUISICIONES[CODIGO CONCATENADO],INVENTARIO[[#This Row],[CODIGO CONCATENADO]],[1]!REQUISICIONES[CANTIDAD])</f>
        <v>27</v>
      </c>
      <c r="O944" s="42">
        <v>0</v>
      </c>
      <c r="P944" s="44">
        <f>+INVENTARIO[[#This Row],[CANTIDAD INICIAL]]+INVENTARIO[[#This Row],[ENTRADAS]]-INVENTARIO[[#This Row],[SALIDAS]]+INVENTARIO[[#This Row],[AJUSTES]]</f>
        <v>25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15783.75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>
        <v>1</v>
      </c>
      <c r="P945" s="44">
        <f>+INVENTARIO[[#This Row],[CANTIDAD INICIAL]]+INVENTARIO[[#This Row],[ENTRADAS]]-INVENTARIO[[#This Row],[SALIDAS]]+INVENTARIO[[#This Row],[AJUSTES]]</f>
        <v>2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9966.1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2</v>
      </c>
      <c r="O946" s="42">
        <v>0</v>
      </c>
      <c r="P946" s="44">
        <f>+INVENTARIO[[#This Row],[CANTIDAD INICIAL]]+INVENTARIO[[#This Row],[ENTRADAS]]-INVENTARIO[[#This Row],[SALIDAS]]+INVENTARIO[[#This Row],[AJUSTES]]</f>
        <v>9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347.76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2</v>
      </c>
      <c r="O947" s="42">
        <v>0</v>
      </c>
      <c r="P947" s="44">
        <f>+INVENTARIO[[#This Row],[CANTIDAD INICIAL]]+INVENTARIO[[#This Row],[ENTRADAS]]-INVENTARIO[[#This Row],[SALIDAS]]+INVENTARIO[[#This Row],[AJUSTES]]</f>
        <v>23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1590.45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>
        <v>0</v>
      </c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8</v>
      </c>
      <c r="O949" s="42">
        <v>0</v>
      </c>
      <c r="P949" s="44">
        <f>+INVENTARIO[[#This Row],[CANTIDAD INICIAL]]+INVENTARIO[[#This Row],[ENTRADAS]]-INVENTARIO[[#This Row],[SALIDAS]]+INVENTARIO[[#This Row],[AJUSTES]]</f>
        <v>0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0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1</v>
      </c>
      <c r="O950" s="42">
        <v>0</v>
      </c>
      <c r="P950" s="44">
        <f>+INVENTARIO[[#This Row],[CANTIDAD INICIAL]]+INVENTARIO[[#This Row],[ENTRADAS]]-INVENTARIO[[#This Row],[SALIDAS]]+INVENTARIO[[#This Row],[AJUSTES]]</f>
        <v>0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0</v>
      </c>
    </row>
    <row r="951" spans="1:18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5</v>
      </c>
      <c r="O951" s="42">
        <v>0</v>
      </c>
      <c r="P951" s="44">
        <f>+INVENTARIO[[#This Row],[CANTIDAD INICIAL]]+INVENTARIO[[#This Row],[ENTRADAS]]-INVENTARIO[[#This Row],[SALIDAS]]+INVENTARIO[[#This Row],[AJUSTES]]</f>
        <v>0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0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12</v>
      </c>
      <c r="O952" s="42">
        <v>2</v>
      </c>
      <c r="P952" s="44">
        <f>+INVENTARIO[[#This Row],[CANTIDAD INICIAL]]+INVENTARIO[[#This Row],[ENTRADAS]]-INVENTARIO[[#This Row],[SALIDAS]]+INVENTARIO[[#This Row],[AJUSTES]]</f>
        <v>0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0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45656</v>
      </c>
      <c r="C953" s="38">
        <f>IFERROR(_xlfn.XLOOKUP(INVENTARIO[[#This Row],[CODIGO CONCATENADO]],[1]!Tabla1[[CODIGO CONCATENADO ]],[1]!Tabla1[FECHA],,0,-1),"")</f>
        <v>45656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13</v>
      </c>
      <c r="N953" s="44">
        <f>+SUMIF([1]!REQUISICIONES[CODIGO CONCATENADO],INVENTARIO[[#This Row],[CODIGO CONCATENADO]],[1]!REQUISICIONES[CANTIDAD])</f>
        <v>13</v>
      </c>
      <c r="O953" s="42">
        <v>0</v>
      </c>
      <c r="P953" s="44">
        <f>+INVENTARIO[[#This Row],[CANTIDAD INICIAL]]+INVENTARIO[[#This Row],[ENTRADAS]]-INVENTARIO[[#This Row],[SALIDAS]]+INVENTARIO[[#This Row],[AJUSTES]]</f>
        <v>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0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45473</v>
      </c>
      <c r="C954" s="38">
        <f>IFERROR(_xlfn.XLOOKUP(INVENTARIO[[#This Row],[CODIGO CONCATENADO]],[1]!Tabla1[[CODIGO CONCATENADO ]],[1]!Tabla1[FECHA],,0,-1),"")</f>
        <v>45473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11</v>
      </c>
      <c r="N954" s="44">
        <f>+SUMIF([1]!REQUISICIONES[CODIGO CONCATENADO],INVENTARIO[[#This Row],[CODIGO CONCATENADO]],[1]!REQUISICIONES[CANTIDAD])</f>
        <v>11</v>
      </c>
      <c r="O954" s="42">
        <v>0</v>
      </c>
      <c r="P954" s="44">
        <f>+INVENTARIO[[#This Row],[CANTIDAD INICIAL]]+INVENTARIO[[#This Row],[ENTRADAS]]-INVENTARIO[[#This Row],[SALIDAS]]+INVENTARIO[[#This Row],[AJUSTES]]</f>
        <v>0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0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5</v>
      </c>
      <c r="O955" s="42">
        <v>0</v>
      </c>
      <c r="P955" s="44">
        <f>+INVENTARIO[[#This Row],[CANTIDAD INICIAL]]+INVENTARIO[[#This Row],[ENTRADAS]]-INVENTARIO[[#This Row],[SALIDAS]]+INVENTARIO[[#This Row],[AJUSTES]]</f>
        <v>0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0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>
        <v>0</v>
      </c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45656</v>
      </c>
      <c r="C957" s="38">
        <f>IFERROR(_xlfn.XLOOKUP(INVENTARIO[[#This Row],[CODIGO CONCATENADO]],[1]!Tabla1[[CODIGO CONCATENADO ]],[1]!Tabla1[FECHA],,0,-1),"")</f>
        <v>45656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6</v>
      </c>
      <c r="N957" s="44">
        <f>+SUMIF([1]!REQUISICIONES[CODIGO CONCATENADO],INVENTARIO[[#This Row],[CODIGO CONCATENADO]],[1]!REQUISICIONES[CANTIDAD])</f>
        <v>6</v>
      </c>
      <c r="O957" s="42">
        <v>0</v>
      </c>
      <c r="P957" s="44">
        <f>+INVENTARIO[[#This Row],[CANTIDAD INICIAL]]+INVENTARIO[[#This Row],[ENTRADAS]]-INVENTARIO[[#This Row],[SALIDAS]]+INVENTARIO[[#This Row],[AJUSTES]]</f>
        <v>0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0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10</v>
      </c>
      <c r="O958" s="42">
        <v>0</v>
      </c>
      <c r="P958" s="44">
        <f>+INVENTARIO[[#This Row],[CANTIDAD INICIAL]]+INVENTARIO[[#This Row],[ENTRADAS]]-INVENTARIO[[#This Row],[SALIDAS]]+INVENTARIO[[#This Row],[AJUSTES]]</f>
        <v>0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3</v>
      </c>
      <c r="O959" s="42">
        <v>-2</v>
      </c>
      <c r="P959" s="44">
        <f>+INVENTARIO[[#This Row],[CANTIDAD INICIAL]]+INVENTARIO[[#This Row],[ENTRADAS]]-INVENTARIO[[#This Row],[SALIDAS]]+INVENTARIO[[#This Row],[AJUSTES]]</f>
        <v>0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10</v>
      </c>
      <c r="O960" s="42">
        <v>0</v>
      </c>
      <c r="P960" s="44">
        <f>+INVENTARIO[[#This Row],[CANTIDAD INICIAL]]+INVENTARIO[[#This Row],[ENTRADAS]]-INVENTARIO[[#This Row],[SALIDAS]]+INVENTARIO[[#This Row],[AJUSTES]]</f>
        <v>0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0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5</v>
      </c>
      <c r="O961" s="42">
        <v>3</v>
      </c>
      <c r="P961" s="44">
        <f>+INVENTARIO[[#This Row],[CANTIDAD INICIAL]]+INVENTARIO[[#This Row],[ENTRADAS]]-INVENTARIO[[#This Row],[SALIDAS]]+INVENTARIO[[#This Row],[AJUSTES]]</f>
        <v>0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>
        <v>0</v>
      </c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>
        <v>0</v>
      </c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4</v>
      </c>
      <c r="O964" s="42">
        <v>0</v>
      </c>
      <c r="P964" s="44">
        <f>+INVENTARIO[[#This Row],[CANTIDAD INICIAL]]+INVENTARIO[[#This Row],[ENTRADAS]]-INVENTARIO[[#This Row],[SALIDAS]]+INVENTARIO[[#This Row],[AJUSTES]]</f>
        <v>0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9</v>
      </c>
      <c r="O965" s="42">
        <v>0</v>
      </c>
      <c r="P965" s="44">
        <f>+INVENTARIO[[#This Row],[CANTIDAD INICIAL]]+INVENTARIO[[#This Row],[ENTRADAS]]-INVENTARIO[[#This Row],[SALIDAS]]+INVENTARIO[[#This Row],[AJUSTES]]</f>
        <v>0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>
        <v>0</v>
      </c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>
        <v>0</v>
      </c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11</v>
      </c>
      <c r="O968" s="42">
        <v>11</v>
      </c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>
        <v>0</v>
      </c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>
        <v>0</v>
      </c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6</v>
      </c>
      <c r="O971" s="42">
        <v>0</v>
      </c>
      <c r="P971" s="44">
        <f>+INVENTARIO[[#This Row],[CANTIDAD INICIAL]]+INVENTARIO[[#This Row],[ENTRADAS]]-INVENTARIO[[#This Row],[SALIDAS]]+INVENTARIO[[#This Row],[AJUSTES]]</f>
        <v>0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12</v>
      </c>
      <c r="O972" s="42">
        <v>0</v>
      </c>
      <c r="P972" s="44">
        <f>+INVENTARIO[[#This Row],[CANTIDAD INICIAL]]+INVENTARIO[[#This Row],[ENTRADAS]]-INVENTARIO[[#This Row],[SALIDAS]]+INVENTARIO[[#This Row],[AJUSTES]]</f>
        <v>0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2</v>
      </c>
      <c r="O973" s="42">
        <v>0</v>
      </c>
      <c r="P973" s="44">
        <f>+INVENTARIO[[#This Row],[CANTIDAD INICIAL]]+INVENTARIO[[#This Row],[ENTRADAS]]-INVENTARIO[[#This Row],[SALIDAS]]+INVENTARIO[[#This Row],[AJUSTES]]</f>
        <v>0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 (DE PORCELANA))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>CAFETERA CON TAPA PEQUEÑA  (DE PORCELANA)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3</v>
      </c>
      <c r="O974" s="42">
        <v>0</v>
      </c>
      <c r="P974" s="44">
        <f>+INVENTARIO[[#This Row],[CANTIDAD INICIAL]]+INVENTARIO[[#This Row],[ENTRADAS]]-INVENTARIO[[#This Row],[SALIDAS]]+INVENTARIO[[#This Row],[AJUSTES]]</f>
        <v>3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2389.98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>
        <v>0</v>
      </c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1</v>
      </c>
      <c r="O976" s="42">
        <v>1</v>
      </c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46013</v>
      </c>
      <c r="C977" s="38">
        <f>IFERROR(_xlfn.XLOOKUP(INVENTARIO[[#This Row],[CODIGO CONCATENADO]],[1]!Tabla1[[CODIGO CONCATENADO ]],[1]!Tabla1[FECHA],,0,-1),"")</f>
        <v>46013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181</v>
      </c>
      <c r="N977" s="44">
        <f>+SUMIF([1]!REQUISICIONES[CODIGO CONCATENADO],INVENTARIO[[#This Row],[CODIGO CONCATENADO]],[1]!REQUISICIONES[CANTIDAD])</f>
        <v>34</v>
      </c>
      <c r="O977" s="42">
        <v>-1</v>
      </c>
      <c r="P977" s="44">
        <f>+INVENTARIO[[#This Row],[CANTIDAD INICIAL]]+INVENTARIO[[#This Row],[ENTRADAS]]-INVENTARIO[[#This Row],[SALIDAS]]+INVENTARIO[[#This Row],[AJUSTES]]</f>
        <v>146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48</v>
      </c>
      <c r="O978" s="42">
        <v>-12</v>
      </c>
      <c r="P978" s="44">
        <f>+INVENTARIO[[#This Row],[CANTIDAD INICIAL]]+INVENTARIO[[#This Row],[ENTRADAS]]-INVENTARIO[[#This Row],[SALIDAS]]+INVENTARIO[[#This Row],[AJUSTES]]</f>
        <v>36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>
        <v>0</v>
      </c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>
        <v>0</v>
      </c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>
        <v>0</v>
      </c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>
        <v>-2</v>
      </c>
      <c r="P982" s="44">
        <f>+INVENTARIO[[#This Row],[CANTIDAD INICIAL]]+INVENTARIO[[#This Row],[ENTRADAS]]-INVENTARIO[[#This Row],[SALIDAS]]+INVENTARIO[[#This Row],[AJUSTES]]</f>
        <v>0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45473</v>
      </c>
      <c r="C983" s="38">
        <f>IFERROR(_xlfn.XLOOKUP(INVENTARIO[[#This Row],[CODIGO CONCATENADO]],[1]!Tabla1[[CODIGO CONCATENADO ]],[1]!Tabla1[FECHA],,0,-1),"")</f>
        <v>45473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48</v>
      </c>
      <c r="N983" s="44">
        <f>+SUMIF([1]!REQUISICIONES[CODIGO CONCATENADO],INVENTARIO[[#This Row],[CODIGO CONCATENADO]],[1]!REQUISICIONES[CANTIDAD])</f>
        <v>31</v>
      </c>
      <c r="O983" s="42">
        <v>-17</v>
      </c>
      <c r="P983" s="44">
        <f>+INVENTARIO[[#This Row],[CANTIDAD INICIAL]]+INVENTARIO[[#This Row],[ENTRADAS]]-INVENTARIO[[#This Row],[SALIDAS]]+INVENTARIO[[#This Row],[AJUSTES]]</f>
        <v>0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6</v>
      </c>
      <c r="O984" s="42">
        <v>0</v>
      </c>
      <c r="P984" s="44">
        <f>+INVENTARIO[[#This Row],[CANTIDAD INICIAL]]+INVENTARIO[[#This Row],[ENTRADAS]]-INVENTARIO[[#This Row],[SALIDAS]]+INVENTARIO[[#This Row],[AJUSTES]]</f>
        <v>0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0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>
        <v>0</v>
      </c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>
        <v>0</v>
      </c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>
        <v>0</v>
      </c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>
        <v>0</v>
      </c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>
        <v>0</v>
      </c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88</v>
      </c>
      <c r="O990" s="42">
        <v>0</v>
      </c>
      <c r="P990" s="44">
        <f>+INVENTARIO[[#This Row],[CANTIDAD INICIAL]]+INVENTARIO[[#This Row],[ENTRADAS]]-INVENTARIO[[#This Row],[SALIDAS]]+INVENTARIO[[#This Row],[AJUSTES]]</f>
        <v>0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>
        <v>-15</v>
      </c>
      <c r="P991" s="44">
        <f>+INVENTARIO[[#This Row],[CANTIDAD INICIAL]]+INVENTARIO[[#This Row],[ENTRADAS]]-INVENTARIO[[#This Row],[SALIDAS]]+INVENTARIO[[#This Row],[AJUSTES]]</f>
        <v>0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>
        <v>0</v>
      </c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>
        <v>0</v>
      </c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>
        <v>0</v>
      </c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1</v>
      </c>
      <c r="O995" s="42">
        <v>0</v>
      </c>
      <c r="P995" s="44">
        <f>+INVENTARIO[[#This Row],[CANTIDAD INICIAL]]+INVENTARIO[[#This Row],[ENTRADAS]]-INVENTARIO[[#This Row],[SALIDAS]]+INVENTARIO[[#This Row],[AJUSTES]]</f>
        <v>0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0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>
        <v>0</v>
      </c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10</v>
      </c>
      <c r="O997" s="42">
        <v>-2</v>
      </c>
      <c r="P997" s="44">
        <f>+INVENTARIO[[#This Row],[CANTIDAD INICIAL]]+INVENTARIO[[#This Row],[ENTRADAS]]-INVENTARIO[[#This Row],[SALIDAS]]+INVENTARIO[[#This Row],[AJUSTES]]</f>
        <v>0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0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>
        <v>0</v>
      </c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>
        <v>0</v>
      </c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45695</v>
      </c>
      <c r="C1000" s="38">
        <f>IFERROR(_xlfn.XLOOKUP(INVENTARIO[[#This Row],[CODIGO CONCATENADO]],[1]!Tabla1[[CODIGO CONCATENADO ]],[1]!Tabla1[FECHA],,0,-1),"")</f>
        <v>45695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1351</v>
      </c>
      <c r="N1000" s="44">
        <f>+SUMIF([1]!REQUISICIONES[CODIGO CONCATENADO],INVENTARIO[[#This Row],[CODIGO CONCATENADO]],[1]!REQUISICIONES[CANTIDAD])</f>
        <v>1359</v>
      </c>
      <c r="O1000" s="42">
        <v>-4</v>
      </c>
      <c r="P1000" s="44">
        <f>+INVENTARIO[[#This Row],[CANTIDAD INICIAL]]+INVENTARIO[[#This Row],[ENTRADAS]]-INVENTARIO[[#This Row],[SALIDAS]]+INVENTARIO[[#This Row],[AJUSTES]]</f>
        <v>-12</v>
      </c>
      <c r="Q1000" s="42">
        <f>IFERROR(_xlfn.XLOOKUP(INVENTARIO[[#This Row],[CODIGO CONCATENADO]],[1]!Tabla1[[CODIGO CONCATENADO ]],[1]!Tabla1[COSTO],,0,-1),"")</f>
        <v>8.4499999999999993</v>
      </c>
      <c r="R1000" s="42">
        <f>+IFERROR(INVENTARIO[[#This Row],[STOCK (BALANCE)]]*INVENTARIO[[#This Row],[COSTO UNITARIO]],"")</f>
        <v>-101.39999999999999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45473</v>
      </c>
      <c r="C1001" s="38">
        <f>IFERROR(_xlfn.XLOOKUP(INVENTARIO[[#This Row],[CODIGO CONCATENADO]],[1]!Tabla1[[CODIGO CONCATENADO ]],[1]!Tabla1[FECHA],,0,-1),"")</f>
        <v>45473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21</v>
      </c>
      <c r="N1001" s="44">
        <f>+SUMIF([1]!REQUISICIONES[CODIGO CONCATENADO],INVENTARIO[[#This Row],[CODIGO CONCATENADO]],[1]!REQUISICIONES[CANTIDAD])</f>
        <v>23</v>
      </c>
      <c r="O1001" s="42">
        <v>2</v>
      </c>
      <c r="P1001" s="44">
        <f>+INVENTARIO[[#This Row],[CANTIDAD INICIAL]]+INVENTARIO[[#This Row],[ENTRADAS]]-INVENTARIO[[#This Row],[SALIDAS]]+INVENTARIO[[#This Row],[AJUSTES]]</f>
        <v>0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0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>
        <v>0</v>
      </c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>
        <v>0</v>
      </c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>
        <v>0</v>
      </c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>
        <v>0</v>
      </c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1</v>
      </c>
      <c r="O1006" s="42">
        <v>0</v>
      </c>
      <c r="P1006" s="44">
        <f>+INVENTARIO[[#This Row],[CANTIDAD INICIAL]]+INVENTARIO[[#This Row],[ENTRADAS]]-INVENTARIO[[#This Row],[SALIDAS]]+INVENTARIO[[#This Row],[AJUSTES]]</f>
        <v>0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>
        <v>0</v>
      </c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>
        <v>0</v>
      </c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>
        <v>0</v>
      </c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>
        <v>0</v>
      </c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>
        <v>0</v>
      </c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>
        <v>0</v>
      </c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>
        <v>0</v>
      </c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>
        <v>0</v>
      </c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>
        <v>0</v>
      </c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>
        <v>0</v>
      </c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>
        <v>0</v>
      </c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>
        <v>0</v>
      </c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>
        <v>0</v>
      </c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>
        <v>0</v>
      </c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>
        <v>0</v>
      </c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>
        <v>0</v>
      </c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>
        <v>0</v>
      </c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>
        <v>0</v>
      </c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>
        <v>0</v>
      </c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>
        <v>0</v>
      </c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>
        <v>0</v>
      </c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>
        <v>0</v>
      </c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>
        <v>0</v>
      </c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>
        <v>0</v>
      </c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46013</v>
      </c>
      <c r="C1031" s="38">
        <f>IFERROR(_xlfn.XLOOKUP(INVENTARIO[[#This Row],[CODIGO CONCATENADO]],[1]!Tabla1[[CODIGO CONCATENADO ]],[1]!Tabla1[FECHA],,0,-1),"")</f>
        <v>46013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2266</v>
      </c>
      <c r="N1031" s="44">
        <f>+SUMIF([1]!REQUISICIONES[CODIGO CONCATENADO],INVENTARIO[[#This Row],[CODIGO CONCATENADO]],[1]!REQUISICIONES[CANTIDAD])</f>
        <v>1255</v>
      </c>
      <c r="O1031" s="42">
        <v>-44</v>
      </c>
      <c r="P1031" s="44">
        <f>+INVENTARIO[[#This Row],[CANTIDAD INICIAL]]+INVENTARIO[[#This Row],[ENTRADAS]]-INVENTARIO[[#This Row],[SALIDAS]]+INVENTARIO[[#This Row],[AJUSTES]]</f>
        <v>967</v>
      </c>
      <c r="Q1031" s="42">
        <f>IFERROR(_xlfn.XLOOKUP(INVENTARIO[[#This Row],[CODIGO CONCATENADO]],[1]!Tabla1[[CODIGO CONCATENADO ]],[1]!Tabla1[COSTO],,0,-1),"")</f>
        <v>157.014444</v>
      </c>
      <c r="R1031" s="42">
        <f>+IFERROR(INVENTARIO[[#This Row],[STOCK (BALANCE)]]*INVENTARIO[[#This Row],[COSTO UNITARIO]],"")</f>
        <v>151832.96734800001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49</v>
      </c>
      <c r="O1032" s="42">
        <v>-1</v>
      </c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50</v>
      </c>
      <c r="O1033" s="42">
        <v>0</v>
      </c>
      <c r="P1033" s="44">
        <f>+INVENTARIO[[#This Row],[CANTIDAD INICIAL]]+INVENTARIO[[#This Row],[ENTRADAS]]-INVENTARIO[[#This Row],[SALIDAS]]+INVENTARIO[[#This Row],[AJUSTES]]</f>
        <v>0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0</v>
      </c>
    </row>
    <row r="1034" spans="1:18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45473</v>
      </c>
      <c r="C1034" s="38">
        <f>IFERROR(_xlfn.XLOOKUP(INVENTARIO[[#This Row],[CODIGO CONCATENADO]],[1]!Tabla1[[CODIGO CONCATENADO ]],[1]!Tabla1[FECHA],,0,-1),"")</f>
        <v>45473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64</v>
      </c>
      <c r="N1034" s="44">
        <f>+SUMIF([1]!REQUISICIONES[CODIGO CONCATENADO],INVENTARIO[[#This Row],[CODIGO CONCATENADO]],[1]!REQUISICIONES[CANTIDAD])</f>
        <v>36</v>
      </c>
      <c r="O1034" s="42">
        <v>-9</v>
      </c>
      <c r="P1034" s="44">
        <f>+INVENTARIO[[#This Row],[CANTIDAD INICIAL]]+INVENTARIO[[#This Row],[ENTRADAS]]-INVENTARIO[[#This Row],[SALIDAS]]+INVENTARIO[[#This Row],[AJUSTES]]</f>
        <v>19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7600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TRANSPORTACIÒN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>
        <v>0</v>
      </c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TRANSPORTACIÒN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>
        <v>0</v>
      </c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5</v>
      </c>
      <c r="O1037" s="42">
        <v>0</v>
      </c>
      <c r="P1037" s="44">
        <f>+INVENTARIO[[#This Row],[CANTIDAD INICIAL]]+INVENTARIO[[#This Row],[ENTRADAS]]-INVENTARIO[[#This Row],[SALIDAS]]+INVENTARIO[[#This Row],[AJUSTES]]</f>
        <v>0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0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>
        <v>0</v>
      </c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>
        <v>0</v>
      </c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>
        <v>0</v>
      </c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>
        <v>0</v>
      </c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>
        <v>0</v>
      </c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>
        <v>0</v>
      </c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>
        <v>0</v>
      </c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>
        <v>0</v>
      </c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>
        <v>0</v>
      </c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TRANSPORTACIÒN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>
        <v>0</v>
      </c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TRANSPORTACIÒN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>
        <v>0</v>
      </c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>
        <v>0</v>
      </c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>
        <v>0</v>
      </c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TRANSPORTACIÒN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29</v>
      </c>
      <c r="O1051" s="42">
        <v>0</v>
      </c>
      <c r="P1051" s="44">
        <f>+INVENTARIO[[#This Row],[CANTIDAD INICIAL]]+INVENTARIO[[#This Row],[ENTRADAS]]-INVENTARIO[[#This Row],[SALIDAS]]+INVENTARIO[[#This Row],[AJUSTES]]</f>
        <v>31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7130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45103</v>
      </c>
      <c r="C1052" s="38">
        <f>IFERROR(_xlfn.XLOOKUP(INVENTARIO[[#This Row],[CODIGO CONCATENADO]],[1]!Tabla1[[CODIGO CONCATENADO ]],[1]!Tabla1[FECHA],,0,-1),"")</f>
        <v>45103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TRANSPORTACIÒN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80</v>
      </c>
      <c r="N1052" s="44">
        <f>+SUMIF([1]!REQUISICIONES[CODIGO CONCATENADO],INVENTARIO[[#This Row],[CODIGO CONCATENADO]],[1]!REQUISICIONES[CANTIDAD])</f>
        <v>80</v>
      </c>
      <c r="O1052" s="42">
        <v>0</v>
      </c>
      <c r="P1052" s="44">
        <f>+INVENTARIO[[#This Row],[CANTIDAD INICIAL]]+INVENTARIO[[#This Row],[ENTRADAS]]-INVENTARIO[[#This Row],[SALIDAS]]+INVENTARIO[[#This Row],[AJUSTES]]</f>
        <v>0</v>
      </c>
      <c r="Q1052" s="42">
        <f>IFERROR(_xlfn.XLOOKUP(INVENTARIO[[#This Row],[CODIGO CONCATENADO]],[1]!Tabla1[[CODIGO CONCATENADO ]],[1]!Tabla1[COSTO],,0,-1),"")</f>
        <v>183.33332999999999</v>
      </c>
      <c r="R1052" s="42">
        <f>+IFERROR(INVENTARIO[[#This Row],[STOCK (BALANCE)]]*INVENTARIO[[#This Row],[COSTO UNITARIO]],"")</f>
        <v>0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45103</v>
      </c>
      <c r="C1053" s="38">
        <f>IFERROR(_xlfn.XLOOKUP(INVENTARIO[[#This Row],[CODIGO CONCATENADO]],[1]!Tabla1[[CODIGO CONCATENADO ]],[1]!Tabla1[FECHA],,0,-1),"")</f>
        <v>45103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TRANSPORTACIÒN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30</v>
      </c>
      <c r="N1053" s="44">
        <f>+SUMIF([1]!REQUISICIONES[CODIGO CONCATENADO],INVENTARIO[[#This Row],[CODIGO CONCATENADO]],[1]!REQUISICIONES[CANTIDAD])</f>
        <v>23</v>
      </c>
      <c r="O1053" s="42">
        <v>0</v>
      </c>
      <c r="P1053" s="44">
        <f>+INVENTARIO[[#This Row],[CANTIDAD INICIAL]]+INVENTARIO[[#This Row],[ENTRADAS]]-INVENTARIO[[#This Row],[SALIDAS]]+INVENTARIO[[#This Row],[AJUSTES]]</f>
        <v>7</v>
      </c>
      <c r="Q1053" s="42">
        <f>IFERROR(_xlfn.XLOOKUP(INVENTARIO[[#This Row],[CODIGO CONCATENADO]],[1]!Tabla1[[CODIGO CONCATENADO ]],[1]!Tabla1[COSTO],,0,-1),"")</f>
        <v>195</v>
      </c>
      <c r="R1053" s="42">
        <f>+IFERROR(INVENTARIO[[#This Row],[STOCK (BALANCE)]]*INVENTARIO[[#This Row],[COSTO UNITARIO]],"")</f>
        <v>1365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>
        <v>0</v>
      </c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>
        <v>0</v>
      </c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>
        <v>0</v>
      </c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>
        <v>0</v>
      </c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>
        <v>0</v>
      </c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>
        <v>0</v>
      </c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>
        <v>0</v>
      </c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>
        <v>0</v>
      </c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>
        <v>0</v>
      </c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>
        <v>0</v>
      </c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>
        <v>0</v>
      </c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>
        <v>0</v>
      </c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>
        <v>0</v>
      </c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>
        <v>0</v>
      </c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>
        <v>0</v>
      </c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45473</v>
      </c>
      <c r="C1069" s="38">
        <f>IFERROR(_xlfn.XLOOKUP(INVENTARIO[[#This Row],[CODIGO CONCATENADO]],[1]!Tabla1[[CODIGO CONCATENADO ]],[1]!Tabla1[FECHA],,0,-1),"")</f>
        <v>45473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51</v>
      </c>
      <c r="N1069" s="44">
        <f>+SUMIF([1]!REQUISICIONES[CODIGO CONCATENADO],INVENTARIO[[#This Row],[CODIGO CONCATENADO]],[1]!REQUISICIONES[CANTIDAD])</f>
        <v>50</v>
      </c>
      <c r="O1069" s="42">
        <v>-1</v>
      </c>
      <c r="P1069" s="44">
        <f>+INVENTARIO[[#This Row],[CANTIDAD INICIAL]]+INVENTARIO[[#This Row],[ENTRADAS]]-INVENTARIO[[#This Row],[SALIDAS]]+INVENTARIO[[#This Row],[AJUSTES]]</f>
        <v>0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282</v>
      </c>
      <c r="O1070" s="42">
        <v>0</v>
      </c>
      <c r="P1070" s="44">
        <f>+INVENTARIO[[#This Row],[CANTIDAD INICIAL]]+INVENTARIO[[#This Row],[ENTRADAS]]-INVENTARIO[[#This Row],[SALIDAS]]+INVENTARIO[[#This Row],[AJUSTES]]</f>
        <v>18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4410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>
        <v>0</v>
      </c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TRANSPORTACIÒN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>
        <v>0</v>
      </c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80</v>
      </c>
      <c r="O1073" s="42">
        <v>0</v>
      </c>
      <c r="P1073" s="44">
        <f>+INVENTARIO[[#This Row],[CANTIDAD INICIAL]]+INVENTARIO[[#This Row],[ENTRADAS]]-INVENTARIO[[#This Row],[SALIDAS]]+INVENTARIO[[#This Row],[AJUSTES]]</f>
        <v>0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0</v>
      </c>
    </row>
    <row r="1074" spans="1:18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>
        <v>0</v>
      </c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>
        <v>0</v>
      </c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>
        <v>0</v>
      </c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>
        <v>0</v>
      </c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TRANSPORTACIÒN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9</v>
      </c>
      <c r="O1078" s="42">
        <v>-1</v>
      </c>
      <c r="P1078" s="44">
        <f>+INVENTARIO[[#This Row],[CANTIDAD INICIAL]]+INVENTARIO[[#This Row],[ENTRADAS]]-INVENTARIO[[#This Row],[SALIDAS]]+INVENTARIO[[#This Row],[AJUSTES]]</f>
        <v>0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0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TRANSPORTACIÒN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>
        <v>0</v>
      </c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TRANSPORTACIÒN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>
        <v>0</v>
      </c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45798</v>
      </c>
      <c r="C1081" s="38">
        <f>IFERROR(_xlfn.XLOOKUP(INVENTARIO[[#This Row],[CODIGO CONCATENADO]],[1]!Tabla1[[CODIGO CONCATENADO ]],[1]!Tabla1[FECHA],,0,-1),"")</f>
        <v>45798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800</v>
      </c>
      <c r="N1081" s="44">
        <f>+SUMIF([1]!REQUISICIONES[CODIGO CONCATENADO],INVENTARIO[[#This Row],[CODIGO CONCATENADO]],[1]!REQUISICIONES[CANTIDAD])</f>
        <v>793</v>
      </c>
      <c r="O1081" s="42">
        <v>-7</v>
      </c>
      <c r="P1081" s="44">
        <f>+INVENTARIO[[#This Row],[CANTIDAD INICIAL]]+INVENTARIO[[#This Row],[ENTRADAS]]-INVENTARIO[[#This Row],[SALIDAS]]+INVENTARIO[[#This Row],[AJUSTES]]</f>
        <v>0</v>
      </c>
      <c r="Q1081" s="42">
        <f>IFERROR(_xlfn.XLOOKUP(INVENTARIO[[#This Row],[CODIGO CONCATENADO]],[1]!Tabla1[[CODIGO CONCATENADO ]],[1]!Tabla1[COSTO],,0,-1),"")</f>
        <v>330</v>
      </c>
      <c r="R1081" s="42">
        <f>+IFERROR(INVENTARIO[[#This Row],[STOCK (BALANCE)]]*INVENTARIO[[#This Row],[COSTO UNITARIO]],"")</f>
        <v>0</v>
      </c>
    </row>
    <row r="1082" spans="1:18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45656</v>
      </c>
      <c r="C1082" s="38">
        <f>IFERROR(_xlfn.XLOOKUP(INVENTARIO[[#This Row],[CODIGO CONCATENADO]],[1]!Tabla1[[CODIGO CONCATENADO ]],[1]!Tabla1[FECHA],,0,-1),"")</f>
        <v>45656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50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15</v>
      </c>
      <c r="N1082" s="44">
        <f>+SUMIF([1]!REQUISICIONES[CODIGO CONCATENADO],INVENTARIO[[#This Row],[CODIGO CONCATENADO]],[1]!REQUISICIONES[CANTIDAD])</f>
        <v>7</v>
      </c>
      <c r="O1082" s="42">
        <v>-6</v>
      </c>
      <c r="P1082" s="44">
        <f>+INVENTARIO[[#This Row],[CANTIDAD INICIAL]]+INVENTARIO[[#This Row],[ENTRADAS]]-INVENTARIO[[#This Row],[SALIDAS]]+INVENTARIO[[#This Row],[AJUSTES]]</f>
        <v>2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98.3</v>
      </c>
    </row>
    <row r="1083" spans="1:18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45656</v>
      </c>
      <c r="C1083" s="38">
        <f>IFERROR(_xlfn.XLOOKUP(INVENTARIO[[#This Row],[CODIGO CONCATENADO]],[1]!Tabla1[[CODIGO CONCATENADO ]],[1]!Tabla1[FECHA],,0,-1),"")</f>
        <v>45656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11</v>
      </c>
      <c r="N1083" s="44">
        <f>+SUMIF([1]!REQUISICIONES[CODIGO CONCATENADO],INVENTARIO[[#This Row],[CODIGO CONCATENADO]],[1]!REQUISICIONES[CANTIDAD])</f>
        <v>11</v>
      </c>
      <c r="O1083" s="42">
        <v>0</v>
      </c>
      <c r="P1083" s="44">
        <f>+INVENTARIO[[#This Row],[CANTIDAD INICIAL]]+INVENTARIO[[#This Row],[ENTRADAS]]-INVENTARIO[[#This Row],[SALIDAS]]+INVENTARIO[[#This Row],[AJUSTES]]</f>
        <v>0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0</v>
      </c>
    </row>
    <row r="1084" spans="1:18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50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7</v>
      </c>
      <c r="O1084" s="42">
        <v>-1</v>
      </c>
      <c r="P1084" s="44">
        <f>+INVENTARIO[[#This Row],[CANTIDAD INICIAL]]+INVENTARIO[[#This Row],[ENTRADAS]]-INVENTARIO[[#This Row],[SALIDAS]]+INVENTARIO[[#This Row],[AJUSTES]]</f>
        <v>2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133.9</v>
      </c>
    </row>
    <row r="1085" spans="1:18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5</v>
      </c>
      <c r="O1085" s="42">
        <v>0</v>
      </c>
      <c r="P1085" s="44">
        <f>+INVENTARIO[[#This Row],[CANTIDAD INICIAL]]+INVENTARIO[[#This Row],[ENTRADAS]]-INVENTARIO[[#This Row],[SALIDAS]]+INVENTARIO[[#This Row],[AJUSTES]]</f>
        <v>0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0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>
        <v>0</v>
      </c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45473</v>
      </c>
      <c r="C1087" s="38">
        <f>IFERROR(_xlfn.XLOOKUP(INVENTARIO[[#This Row],[CODIGO CONCATENADO]],[1]!Tabla1[[CODIGO CONCATENADO ]],[1]!Tabla1[FECHA],,0,-1),"")</f>
        <v>45473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96</v>
      </c>
      <c r="N1087" s="44">
        <f>+SUMIF([1]!REQUISICIONES[CODIGO CONCATENADO],INVENTARIO[[#This Row],[CODIGO CONCATENADO]],[1]!REQUISICIONES[CANTIDAD])</f>
        <v>96</v>
      </c>
      <c r="O1087" s="42">
        <v>0</v>
      </c>
      <c r="P1087" s="44">
        <f>+INVENTARIO[[#This Row],[CANTIDAD INICIAL]]+INVENTARIO[[#This Row],[ENTRADAS]]-INVENTARIO[[#This Row],[SALIDAS]]+INVENTARIO[[#This Row],[AJUSTES]]</f>
        <v>0</v>
      </c>
      <c r="Q1087" s="42">
        <f>IFERROR(_xlfn.XLOOKUP(INVENTARIO[[#This Row],[CODIGO CONCATENADO]],[1]!Tabla1[[CODIGO CONCATENADO ]],[1]!Tabla1[COSTO],,0,-1),"")</f>
        <v>500</v>
      </c>
      <c r="R1087" s="42">
        <f>+IFERROR(INVENTARIO[[#This Row],[STOCK (BALANCE)]]*INVENTARIO[[#This Row],[COSTO UNITARIO]],"")</f>
        <v>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>
        <v>0</v>
      </c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45148</v>
      </c>
      <c r="C1089" s="38">
        <f>IFERROR(_xlfn.XLOOKUP(INVENTARIO[[#This Row],[CODIGO CONCATENADO]],[1]!Tabla1[[CODIGO CONCATENADO ]],[1]!Tabla1[FECHA],,0,-1),"")</f>
        <v>45148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50</v>
      </c>
      <c r="N1089" s="44">
        <f>+SUMIF([1]!REQUISICIONES[CODIGO CONCATENADO],INVENTARIO[[#This Row],[CODIGO CONCATENADO]],[1]!REQUISICIONES[CANTIDAD])</f>
        <v>19</v>
      </c>
      <c r="O1089" s="42">
        <v>0</v>
      </c>
      <c r="P1089" s="44">
        <f>+INVENTARIO[[#This Row],[CANTIDAD INICIAL]]+INVENTARIO[[#This Row],[ENTRADAS]]-INVENTARIO[[#This Row],[SALIDAS]]+INVENTARIO[[#This Row],[AJUSTES]]</f>
        <v>31</v>
      </c>
      <c r="Q1089" s="42">
        <f>IFERROR(_xlfn.XLOOKUP(INVENTARIO[[#This Row],[CODIGO CONCATENADO]],[1]!Tabla1[[CODIGO CONCATENADO ]],[1]!Tabla1[COSTO],,0,-1),"")</f>
        <v>1101.69</v>
      </c>
      <c r="R1089" s="42">
        <f>+IFERROR(INVENTARIO[[#This Row],[STOCK (BALANCE)]]*INVENTARIO[[#This Row],[COSTO UNITARIO]],"")</f>
        <v>34152.39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>
        <v>0</v>
      </c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>
        <v>0</v>
      </c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>
        <v>0</v>
      </c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>
        <v>0</v>
      </c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>
        <v>0</v>
      </c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>
        <v>0</v>
      </c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>
        <v>0</v>
      </c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>
        <v>0</v>
      </c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1</v>
      </c>
      <c r="O1098" s="42">
        <v>0</v>
      </c>
      <c r="P1098" s="44">
        <f>+INVENTARIO[[#This Row],[CANTIDAD INICIAL]]+INVENTARIO[[#This Row],[ENTRADAS]]-INVENTARIO[[#This Row],[SALIDAS]]+INVENTARIO[[#This Row],[AJUSTES]]</f>
        <v>0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0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>
        <v>0</v>
      </c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>
        <v>0</v>
      </c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>
        <v>0</v>
      </c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>
        <v>0</v>
      </c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>
        <v>0</v>
      </c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>
        <v>0</v>
      </c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>
        <v>0</v>
      </c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>
        <v>0</v>
      </c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>
        <v>0</v>
      </c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>
        <v>0</v>
      </c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>
        <v>0</v>
      </c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>
        <v>0</v>
      </c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>
        <v>0</v>
      </c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>
        <v>0</v>
      </c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>
        <v>0</v>
      </c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>
        <v>0</v>
      </c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>
        <v>0</v>
      </c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>
        <v>0</v>
      </c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>
        <v>0</v>
      </c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>
        <v>0</v>
      </c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>
        <v>0</v>
      </c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>
        <v>0</v>
      </c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>
        <v>0</v>
      </c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>
        <v>0</v>
      </c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>
        <v>0</v>
      </c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>
        <v>0</v>
      </c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45075</v>
      </c>
      <c r="C1125" s="38">
        <f>IFERROR(_xlfn.XLOOKUP(INVENTARIO[[#This Row],[CODIGO CONCATENADO]],[1]!Tabla1[[CODIGO CONCATENADO ]],[1]!Tabla1[FECHA],,0,-1),"")</f>
        <v>45075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14</v>
      </c>
      <c r="N1125" s="44">
        <f>+SUMIF([1]!REQUISICIONES[CODIGO CONCATENADO],INVENTARIO[[#This Row],[CODIGO CONCATENADO]],[1]!REQUISICIONES[CANTIDAD])</f>
        <v>8</v>
      </c>
      <c r="O1125" s="42">
        <v>-6</v>
      </c>
      <c r="P1125" s="44">
        <f>+INVENTARIO[[#This Row],[CANTIDAD INICIAL]]+INVENTARIO[[#This Row],[ENTRADAS]]-INVENTARIO[[#This Row],[SALIDAS]]+INVENTARIO[[#This Row],[AJUSTES]]</f>
        <v>0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>
        <v>-1</v>
      </c>
      <c r="P1126" s="44">
        <f>+INVENTARIO[[#This Row],[CANTIDAD INICIAL]]+INVENTARIO[[#This Row],[ENTRADAS]]-INVENTARIO[[#This Row],[SALIDAS]]+INVENTARIO[[#This Row],[AJUSTES]]</f>
        <v>0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0</v>
      </c>
    </row>
    <row r="1127" spans="1:18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>
        <v>0</v>
      </c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>
        <v>0</v>
      </c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30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>
        <v>0</v>
      </c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>
        <v>0</v>
      </c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>
        <v>0</v>
      </c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>
        <v>0</v>
      </c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>
        <v>0</v>
      </c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>
        <v>0</v>
      </c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>
        <v>0</v>
      </c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>
        <v>0</v>
      </c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>
        <v>0</v>
      </c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552</v>
      </c>
      <c r="O1138" s="42">
        <v>0</v>
      </c>
      <c r="P1138" s="44">
        <f>+INVENTARIO[[#This Row],[CANTIDAD INICIAL]]+INVENTARIO[[#This Row],[ENTRADAS]]-INVENTARIO[[#This Row],[SALIDAS]]+INVENTARIO[[#This Row],[AJUSTES]]</f>
        <v>948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14461.00056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200</v>
      </c>
      <c r="O1139" s="42">
        <v>0</v>
      </c>
      <c r="P1139" s="44">
        <f>+INVENTARIO[[#This Row],[CANTIDAD INICIAL]]+INVENTARIO[[#This Row],[ENTRADAS]]-INVENTARIO[[#This Row],[SALIDAS]]+INVENTARIO[[#This Row],[AJUSTES]]</f>
        <v>1800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11818.8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>
        <v>-1</v>
      </c>
      <c r="P1140" s="44">
        <f>+INVENTARIO[[#This Row],[CANTIDAD INICIAL]]+INVENTARIO[[#This Row],[ENTRADAS]]-INVENTARIO[[#This Row],[SALIDAS]]+INVENTARIO[[#This Row],[AJUSTES]]</f>
        <v>0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0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45149</v>
      </c>
      <c r="C1141" s="38">
        <f>IFERROR(_xlfn.XLOOKUP(INVENTARIO[[#This Row],[CODIGO CONCATENADO]],[1]!Tabla1[[CODIGO CONCATENADO ]],[1]!Tabla1[FECHA],,0,-1),"")</f>
        <v>45149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2</v>
      </c>
      <c r="N1141" s="44">
        <f>+SUMIF([1]!REQUISICIONES[CODIGO CONCATENADO],INVENTARIO[[#This Row],[CODIGO CONCATENADO]],[1]!REQUISICIONES[CANTIDAD])</f>
        <v>2</v>
      </c>
      <c r="O1141" s="42">
        <v>0</v>
      </c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795</v>
      </c>
      <c r="R1141" s="42">
        <f>+IFERROR(INVENTARIO[[#This Row],[STOCK (BALANCE)]]*INVENTARIO[[#This Row],[COSTO UNITARIO]],"")</f>
        <v>0</v>
      </c>
    </row>
    <row r="1142" spans="1:18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>
        <v>0</v>
      </c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>
        <v>0</v>
      </c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>
        <v>0</v>
      </c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>
        <v>0</v>
      </c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>
        <v>0</v>
      </c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>
        <v>0</v>
      </c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229</v>
      </c>
      <c r="O1148" s="42">
        <v>0</v>
      </c>
      <c r="P1148" s="44">
        <f>+INVENTARIO[[#This Row],[CANTIDAD INICIAL]]+INVENTARIO[[#This Row],[ENTRADAS]]-INVENTARIO[[#This Row],[SALIDAS]]+INVENTARIO[[#This Row],[AJUSTES]]</f>
        <v>71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87862.5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299</v>
      </c>
      <c r="O1149" s="42">
        <v>0</v>
      </c>
      <c r="P1149" s="44">
        <f>+INVENTARIO[[#This Row],[CANTIDAD INICIAL]]+INVENTARIO[[#This Row],[ENTRADAS]]-INVENTARIO[[#This Row],[SALIDAS]]+INVENTARIO[[#This Row],[AJUSTES]]</f>
        <v>0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0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>
        <v>0</v>
      </c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>
        <v>0</v>
      </c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5</v>
      </c>
      <c r="O1152" s="42">
        <v>0</v>
      </c>
      <c r="P1152" s="44">
        <f>+INVENTARIO[[#This Row],[CANTIDAD INICIAL]]+INVENTARIO[[#This Row],[ENTRADAS]]-INVENTARIO[[#This Row],[SALIDAS]]+INVENTARIO[[#This Row],[AJUSTES]]</f>
        <v>0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0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>
        <v>0</v>
      </c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>
        <v>0</v>
      </c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>
        <v>0</v>
      </c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2</v>
      </c>
      <c r="O1156" s="42">
        <v>0</v>
      </c>
      <c r="P1156" s="44">
        <f>+INVENTARIO[[#This Row],[CANTIDAD INICIAL]]+INVENTARIO[[#This Row],[ENTRADAS]]-INVENTARIO[[#This Row],[SALIDAS]]+INVENTARIO[[#This Row],[AJUSTES]]</f>
        <v>0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>
        <v>0</v>
      </c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45849</v>
      </c>
      <c r="C1158" s="38">
        <f>IFERROR(_xlfn.XLOOKUP(INVENTARIO[[#This Row],[CODIGO CONCATENADO]],[1]!Tabla1[[CODIGO CONCATENADO ]],[1]!Tabla1[FECHA],,0,-1),"")</f>
        <v>45849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2</v>
      </c>
      <c r="N1158" s="44">
        <f>+SUMIF([1]!REQUISICIONES[CODIGO CONCATENADO],INVENTARIO[[#This Row],[CODIGO CONCATENADO]],[1]!REQUISICIONES[CANTIDAD])</f>
        <v>2</v>
      </c>
      <c r="O1158" s="42">
        <v>0</v>
      </c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19895</v>
      </c>
      <c r="R1158" s="42">
        <f>+IFERROR(INVENTARIO[[#This Row],[STOCK (BALANCE)]]*INVENTARIO[[#This Row],[COSTO UNITARIO]],"")</f>
        <v>0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>
        <v>0</v>
      </c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ht="30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>
        <v>0</v>
      </c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45845</v>
      </c>
      <c r="C1161" s="38">
        <f>IFERROR(_xlfn.XLOOKUP(INVENTARIO[[#This Row],[CODIGO CONCATENADO]],[1]!Tabla1[[CODIGO CONCATENADO ]],[1]!Tabla1[FECHA],,0,-1),"")</f>
        <v>45845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40</v>
      </c>
      <c r="N1161" s="44">
        <f>+SUMIF([1]!REQUISICIONES[CODIGO CONCATENADO],INVENTARIO[[#This Row],[CODIGO CONCATENADO]],[1]!REQUISICIONES[CANTIDAD])</f>
        <v>36</v>
      </c>
      <c r="O1161" s="42">
        <v>0</v>
      </c>
      <c r="P1161" s="44">
        <f>+INVENTARIO[[#This Row],[CANTIDAD INICIAL]]+INVENTARIO[[#This Row],[ENTRADAS]]-INVENTARIO[[#This Row],[SALIDAS]]+INVENTARIO[[#This Row],[AJUSTES]]</f>
        <v>4</v>
      </c>
      <c r="Q1161" s="42">
        <f>IFERROR(_xlfn.XLOOKUP(INVENTARIO[[#This Row],[CODIGO CONCATENADO]],[1]!Tabla1[[CODIGO CONCATENADO ]],[1]!Tabla1[COSTO],,0,-1),"")</f>
        <v>7458</v>
      </c>
      <c r="R1161" s="42">
        <f>+IFERROR(INVENTARIO[[#This Row],[STOCK (BALANCE)]]*INVENTARIO[[#This Row],[COSTO UNITARIO]],"")</f>
        <v>29832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>
        <v>0</v>
      </c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1</v>
      </c>
      <c r="O1163" s="42">
        <v>0</v>
      </c>
      <c r="P1163" s="44">
        <f>+INVENTARIO[[#This Row],[CANTIDAD INICIAL]]+INVENTARIO[[#This Row],[ENTRADAS]]-INVENTARIO[[#This Row],[SALIDAS]]+INVENTARIO[[#This Row],[AJUSTES]]</f>
        <v>0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0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40</v>
      </c>
      <c r="O1164" s="42">
        <v>0</v>
      </c>
      <c r="P1164" s="44">
        <f>+INVENTARIO[[#This Row],[CANTIDAD INICIAL]]+INVENTARIO[[#This Row],[ENTRADAS]]-INVENTARIO[[#This Row],[SALIDAS]]+INVENTARIO[[#This Row],[AJUSTES]]</f>
        <v>0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0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26</v>
      </c>
      <c r="O1165" s="42">
        <v>0</v>
      </c>
      <c r="P1165" s="44">
        <f>+INVENTARIO[[#This Row],[CANTIDAD INICIAL]]+INVENTARIO[[#This Row],[ENTRADAS]]-INVENTARIO[[#This Row],[SALIDAS]]+INVENTARIO[[#This Row],[AJUSTES]]</f>
        <v>0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0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>
        <v>0</v>
      </c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37</v>
      </c>
      <c r="O1167" s="42">
        <v>-3</v>
      </c>
      <c r="P1167" s="44">
        <f>+INVENTARIO[[#This Row],[CANTIDAD INICIAL]]+INVENTARIO[[#This Row],[ENTRADAS]]-INVENTARIO[[#This Row],[SALIDAS]]+INVENTARIO[[#This Row],[AJUSTES]]</f>
        <v>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0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30</v>
      </c>
      <c r="O1168" s="42">
        <v>0</v>
      </c>
      <c r="P1168" s="44">
        <f>+INVENTARIO[[#This Row],[CANTIDAD INICIAL]]+INVENTARIO[[#This Row],[ENTRADAS]]-INVENTARIO[[#This Row],[SALIDAS]]+INVENTARIO[[#This Row],[AJUSTES]]</f>
        <v>0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0</v>
      </c>
    </row>
    <row r="1169" spans="1:18" ht="30" x14ac:dyDescent="0.25">
      <c r="A1169" s="37" t="str">
        <f>+[1]DATA_PRODUCTO!A1169</f>
        <v xml:space="preserve"> MAY0080 (AMBIENTADORES ELECTRICOS AIR WIK CALENTADOR Y ACEITE ESENCIAL)</v>
      </c>
      <c r="B1169" s="38">
        <f>IFERROR(_xlfn.XLOOKUP(INVENTARIO[[#This Row],[CODIGO CONCATENADO]],[1]!Tabla1[[CODIGO CONCATENADO ]],[1]!Tabla1[FECHA],,0,-1),"")</f>
        <v>45540</v>
      </c>
      <c r="C1169" s="38">
        <f>IFERROR(_xlfn.XLOOKUP(INVENTARIO[[#This Row],[CODIGO CONCATENADO]],[1]!Tabla1[[CODIGO CONCATENADO ]],[1]!Tabla1[FECHA],,0,-1),"")</f>
        <v>45540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50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300</v>
      </c>
      <c r="N1169" s="44">
        <f>+SUMIF([1]!REQUISICIONES[CODIGO CONCATENADO],INVENTARIO[[#This Row],[CODIGO CONCATENADO]],[1]!REQUISICIONES[CANTIDAD])</f>
        <v>339</v>
      </c>
      <c r="O1169" s="42">
        <v>7</v>
      </c>
      <c r="P1169" s="44">
        <f>+INVENTARIO[[#This Row],[CANTIDAD INICIAL]]+INVENTARIO[[#This Row],[ENTRADAS]]-INVENTARIO[[#This Row],[SALIDAS]]+INVENTARIO[[#This Row],[AJUSTES]]</f>
        <v>-32</v>
      </c>
      <c r="Q1169" s="42">
        <f>IFERROR(_xlfn.XLOOKUP(INVENTARIO[[#This Row],[CODIGO CONCATENADO]],[1]!Tabla1[[CODIGO CONCATENADO ]],[1]!Tabla1[COSTO],,0,-1),"")</f>
        <v>470</v>
      </c>
      <c r="R1169" s="42">
        <f>+IFERROR(INVENTARIO[[#This Row],[STOCK (BALANCE)]]*INVENTARIO[[#This Row],[COSTO UNITARIO]],"")</f>
        <v>-15040</v>
      </c>
    </row>
    <row r="1170" spans="1:18" x14ac:dyDescent="0.25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4</v>
      </c>
      <c r="O1170" s="42">
        <v>0</v>
      </c>
      <c r="P1170" s="44">
        <f>+INVENTARIO[[#This Row],[CANTIDAD INICIAL]]+INVENTARIO[[#This Row],[ENTRADAS]]-INVENTARIO[[#This Row],[SALIDAS]]+INVENTARIO[[#This Row],[AJUSTES]]</f>
        <v>0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0</v>
      </c>
    </row>
    <row r="1171" spans="1:18" x14ac:dyDescent="0.25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>
        <v>0</v>
      </c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>
        <v>0</v>
      </c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7</v>
      </c>
      <c r="O1173" s="42">
        <v>0</v>
      </c>
      <c r="P1173" s="44">
        <f>+INVENTARIO[[#This Row],[CANTIDAD INICIAL]]+INVENTARIO[[#This Row],[ENTRADAS]]-INVENTARIO[[#This Row],[SALIDAS]]+INVENTARIO[[#This Row],[AJUSTES]]</f>
        <v>0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0</v>
      </c>
    </row>
    <row r="1174" spans="1:18" x14ac:dyDescent="0.25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3</v>
      </c>
      <c r="O1174" s="42">
        <v>0</v>
      </c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0</v>
      </c>
    </row>
    <row r="1175" spans="1:18" x14ac:dyDescent="0.25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45844</v>
      </c>
      <c r="C1175" s="38">
        <f>IFERROR(_xlfn.XLOOKUP(INVENTARIO[[#This Row],[CODIGO CONCATENADO]],[1]!Tabla1[[CODIGO CONCATENADO ]],[1]!Tabla1[FECHA],,0,-1),"")</f>
        <v>45844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19</v>
      </c>
      <c r="N1175" s="44">
        <f>+SUMIF([1]!REQUISICIONES[CODIGO CONCATENADO],INVENTARIO[[#This Row],[CODIGO CONCATENADO]],[1]!REQUISICIONES[CANTIDAD])</f>
        <v>15</v>
      </c>
      <c r="O1175" s="42">
        <v>0</v>
      </c>
      <c r="P1175" s="44">
        <f>+INVENTARIO[[#This Row],[CANTIDAD INICIAL]]+INVENTARIO[[#This Row],[ENTRADAS]]-INVENTARIO[[#This Row],[SALIDAS]]+INVENTARIO[[#This Row],[AJUSTES]]</f>
        <v>4</v>
      </c>
      <c r="Q1175" s="42">
        <f>IFERROR(_xlfn.XLOOKUP(INVENTARIO[[#This Row],[CODIGO CONCATENADO]],[1]!Tabla1[[CODIGO CONCATENADO ]],[1]!Tabla1[COSTO],,0,-1),"")</f>
        <v>17790.25</v>
      </c>
      <c r="R1175" s="42">
        <f>+IFERROR(INVENTARIO[[#This Row],[STOCK (BALANCE)]]*INVENTARIO[[#This Row],[COSTO UNITARIO]],"")</f>
        <v>71161</v>
      </c>
    </row>
    <row r="1176" spans="1:18" x14ac:dyDescent="0.25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2</v>
      </c>
      <c r="O1176" s="42">
        <v>0</v>
      </c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0</v>
      </c>
    </row>
    <row r="1177" spans="1:18" x14ac:dyDescent="0.25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1</v>
      </c>
      <c r="O1177" s="42">
        <v>0</v>
      </c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0</v>
      </c>
    </row>
    <row r="1178" spans="1:18" x14ac:dyDescent="0.25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1</v>
      </c>
      <c r="O1178" s="42">
        <v>0</v>
      </c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0</v>
      </c>
    </row>
    <row r="1179" spans="1:18" x14ac:dyDescent="0.25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45189</v>
      </c>
      <c r="C1179" s="38">
        <f>IFERROR(_xlfn.XLOOKUP(INVENTARIO[[#This Row],[CODIGO CONCATENADO]],[1]!Tabla1[[CODIGO CONCATENADO ]],[1]!Tabla1[FECHA],,0,-1),"")</f>
        <v>45189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87</v>
      </c>
      <c r="N1179" s="44">
        <f>+SUMIF([1]!REQUISICIONES[CODIGO CONCATENADO],INVENTARIO[[#This Row],[CODIGO CONCATENADO]],[1]!REQUISICIONES[CANTIDAD])</f>
        <v>88</v>
      </c>
      <c r="O1179" s="42">
        <v>1</v>
      </c>
      <c r="P1179" s="44">
        <f>+INVENTARIO[[#This Row],[CANTIDAD INICIAL]]+INVENTARIO[[#This Row],[ENTRADAS]]-INVENTARIO[[#This Row],[SALIDAS]]+INVENTARIO[[#This Row],[AJUSTES]]</f>
        <v>0</v>
      </c>
      <c r="Q1179" s="42">
        <f>IFERROR(_xlfn.XLOOKUP(INVENTARIO[[#This Row],[CODIGO CONCATENADO]],[1]!Tabla1[[CODIGO CONCATENADO ]],[1]!Tabla1[COSTO],,0,-1),"")</f>
        <v>71.14</v>
      </c>
      <c r="R1179" s="42">
        <f>+IFERROR(INVENTARIO[[#This Row],[STOCK (BALANCE)]]*INVENTARIO[[#This Row],[COSTO UNITARIO]],"")</f>
        <v>0</v>
      </c>
    </row>
    <row r="1180" spans="1:18" x14ac:dyDescent="0.25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50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330</v>
      </c>
      <c r="O1180" s="42">
        <v>0</v>
      </c>
      <c r="P1180" s="44">
        <f>+INVENTARIO[[#This Row],[CANTIDAD INICIAL]]+INVENTARIO[[#This Row],[ENTRADAS]]-INVENTARIO[[#This Row],[SALIDAS]]+INVENTARIO[[#This Row],[AJUSTES]]</f>
        <v>170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4250</v>
      </c>
    </row>
    <row r="1181" spans="1:18" x14ac:dyDescent="0.25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1691</v>
      </c>
      <c r="O1181" s="42">
        <v>-109</v>
      </c>
      <c r="P1181" s="44">
        <f>+INVENTARIO[[#This Row],[CANTIDAD INICIAL]]+INVENTARIO[[#This Row],[ENTRADAS]]-INVENTARIO[[#This Row],[SALIDAS]]+INVENTARIO[[#This Row],[AJUSTES]]</f>
        <v>0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0</v>
      </c>
    </row>
    <row r="1182" spans="1:18" x14ac:dyDescent="0.25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45798</v>
      </c>
      <c r="C1182" s="38">
        <f>IFERROR(_xlfn.XLOOKUP(INVENTARIO[[#This Row],[CODIGO CONCATENADO]],[1]!Tabla1[[CODIGO CONCATENADO ]],[1]!Tabla1[FECHA],,0,-1),"")</f>
        <v>45798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1100</v>
      </c>
      <c r="N1182" s="44">
        <f>+SUMIF([1]!REQUISICIONES[CODIGO CONCATENADO],INVENTARIO[[#This Row],[CODIGO CONCATENADO]],[1]!REQUISICIONES[CANTIDAD])</f>
        <v>1100</v>
      </c>
      <c r="O1182" s="42">
        <v>0</v>
      </c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85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>
        <v>0</v>
      </c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COM0071 (PORTA CARNET PLASTICO COLOR CLEAR (GENERICOS))</v>
      </c>
      <c r="B1184" s="38">
        <f>IFERROR(_xlfn.XLOOKUP(INVENTARIO[[#This Row],[CODIGO CONCATENADO]],[1]!Tabla1[[CODIGO CONCATENADO ]],[1]!Tabla1[FECHA],,0,-1),"")</f>
        <v>45784</v>
      </c>
      <c r="C1184" s="38">
        <f>IFERROR(_xlfn.XLOOKUP(INVENTARIO[[#This Row],[CODIGO CONCATENADO]],[1]!Tabla1[[CODIGO CONCATENADO ]],[1]!Tabla1[FECHA],,0,-1),"")</f>
        <v>45784</v>
      </c>
      <c r="D1184" s="39" t="str">
        <f>+[1]!Tabla3[[#This Row],[Secuencia]]</f>
        <v>COM0071</v>
      </c>
      <c r="E1184" s="40" t="str">
        <f>+[1]!Tabla3[[#This Row],[Descripcion]]</f>
        <v>PORTA CARNET PLASTICO COLOR CLEAR (GENERICOS)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1500</v>
      </c>
      <c r="N1184" s="44">
        <f>+SUMIF([1]!REQUISICIONES[CODIGO CONCATENADO],INVENTARIO[[#This Row],[CODIGO CONCATENADO]],[1]!REQUISICIONES[CANTIDAD])</f>
        <v>1500</v>
      </c>
      <c r="O1184" s="42">
        <v>0</v>
      </c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41.95</v>
      </c>
      <c r="R1184" s="42">
        <f>+IFERROR(INVENTARIO[[#This Row],[STOCK (BALANCE)]]*INVENTARIO[[#This Row],[COSTO UNITARIO]],"")</f>
        <v>0</v>
      </c>
    </row>
    <row r="1185" spans="1:18" x14ac:dyDescent="0.25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45473</v>
      </c>
      <c r="C1185" s="38">
        <f>IFERROR(_xlfn.XLOOKUP(INVENTARIO[[#This Row],[CODIGO CONCATENADO]],[1]!Tabla1[[CODIGO CONCATENADO ]],[1]!Tabla1[FECHA],,0,-1),"")</f>
        <v>45473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59</v>
      </c>
      <c r="N1185" s="44">
        <f>+SUMIF([1]!REQUISICIONES[CODIGO CONCATENADO],INVENTARIO[[#This Row],[CODIGO CONCATENADO]],[1]!REQUISICIONES[CANTIDAD])</f>
        <v>19</v>
      </c>
      <c r="O1185" s="42">
        <v>-10</v>
      </c>
      <c r="P1185" s="44">
        <f>+INVENTARIO[[#This Row],[CANTIDAD INICIAL]]+INVENTARIO[[#This Row],[ENTRADAS]]-INVENTARIO[[#This Row],[SALIDAS]]+INVENTARIO[[#This Row],[AJUSTES]]</f>
        <v>30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1677.9</v>
      </c>
    </row>
    <row r="1186" spans="1:18" x14ac:dyDescent="0.25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293</v>
      </c>
      <c r="O1186" s="42">
        <v>0</v>
      </c>
      <c r="P1186" s="44">
        <f>+INVENTARIO[[#This Row],[CANTIDAD INICIAL]]+INVENTARIO[[#This Row],[ENTRADAS]]-INVENTARIO[[#This Row],[SALIDAS]]+INVENTARIO[[#This Row],[AJUSTES]]</f>
        <v>7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3465</v>
      </c>
    </row>
    <row r="1187" spans="1:18" x14ac:dyDescent="0.25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>
        <v>0</v>
      </c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30" x14ac:dyDescent="0.2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>
        <v>0</v>
      </c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30" x14ac:dyDescent="0.2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>
        <v>0</v>
      </c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 x14ac:dyDescent="0.25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>
        <v>0</v>
      </c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x14ac:dyDescent="0.2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>
        <v>0</v>
      </c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30" x14ac:dyDescent="0.2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>
        <v>0</v>
      </c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>
        <v>0</v>
      </c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68300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>
        <v>0</v>
      </c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49490</v>
      </c>
      <c r="R1194" s="42">
        <f>+IFERROR(INVENTARIO[[#This Row],[STOCK (BALANCE)]]*INVENTARIO[[#This Row],[COSTO UNITARIO]],"")</f>
        <v>0</v>
      </c>
    </row>
    <row r="1195" spans="1:18" x14ac:dyDescent="0.25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>
        <v>0</v>
      </c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30" x14ac:dyDescent="0.2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45034</v>
      </c>
      <c r="C1196" s="38">
        <f>IFERROR(_xlfn.XLOOKUP(INVENTARIO[[#This Row],[CODIGO CONCATENADO]],[1]!Tabla1[[CODIGO CONCATENADO ]],[1]!Tabla1[FECHA],,0,-1),"")</f>
        <v>45034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>
        <v>0</v>
      </c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100000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45034</v>
      </c>
      <c r="C1197" s="38">
        <f>IFERROR(_xlfn.XLOOKUP(INVENTARIO[[#This Row],[CODIGO CONCATENADO]],[1]!Tabla1[[CODIGO CONCATENADO ]],[1]!Tabla1[FECHA],,0,-1),"")</f>
        <v>45034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>
        <v>0</v>
      </c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20000</v>
      </c>
      <c r="R1197" s="42">
        <f>+IFERROR(INVENTARIO[[#This Row],[STOCK (BALANCE)]]*INVENTARIO[[#This Row],[COSTO UNITARIO]],"")</f>
        <v>0</v>
      </c>
    </row>
    <row r="1198" spans="1:18" ht="30" x14ac:dyDescent="0.2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45034</v>
      </c>
      <c r="C1198" s="38">
        <f>IFERROR(_xlfn.XLOOKUP(INVENTARIO[[#This Row],[CODIGO CONCATENADO]],[1]!Tabla1[[CODIGO CONCATENADO ]],[1]!Tabla1[FECHA],,0,-1),"")</f>
        <v>45034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>
        <v>0</v>
      </c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23000</v>
      </c>
      <c r="R1198" s="42">
        <f>+IFERROR(INVENTARIO[[#This Row],[STOCK (BALANCE)]]*INVENTARIO[[#This Row],[COSTO UNITARIO]],"")</f>
        <v>0</v>
      </c>
    </row>
    <row r="1199" spans="1:18" x14ac:dyDescent="0.25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45034</v>
      </c>
      <c r="C1199" s="38">
        <f>IFERROR(_xlfn.XLOOKUP(INVENTARIO[[#This Row],[CODIGO CONCATENADO]],[1]!Tabla1[[CODIGO CONCATENADO ]],[1]!Tabla1[FECHA],,0,-1),"")</f>
        <v>45034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>
        <v>0</v>
      </c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37000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45034</v>
      </c>
      <c r="C1200" s="38">
        <f>IFERROR(_xlfn.XLOOKUP(INVENTARIO[[#This Row],[CODIGO CONCATENADO]],[1]!Tabla1[[CODIGO CONCATENADO ]],[1]!Tabla1[FECHA],,0,-1),"")</f>
        <v>45034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>
        <v>0</v>
      </c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45000</v>
      </c>
      <c r="R1200" s="42">
        <f>+IFERROR(INVENTARIO[[#This Row],[STOCK (BALANCE)]]*INVENTARIO[[#This Row],[COSTO UNITARIO]],"")</f>
        <v>0</v>
      </c>
    </row>
    <row r="1201" spans="1:18" ht="30" x14ac:dyDescent="0.2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45034</v>
      </c>
      <c r="C1201" s="38">
        <f>IFERROR(_xlfn.XLOOKUP(INVENTARIO[[#This Row],[CODIGO CONCATENADO]],[1]!Tabla1[[CODIGO CONCATENADO ]],[1]!Tabla1[FECHA],,0,-1),"")</f>
        <v>45034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>
        <v>0</v>
      </c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16000</v>
      </c>
      <c r="R1201" s="42">
        <f>+IFERROR(INVENTARIO[[#This Row],[STOCK (BALANCE)]]*INVENTARIO[[#This Row],[COSTO UNITARIO]],"")</f>
        <v>0</v>
      </c>
    </row>
    <row r="1202" spans="1:18" ht="30" x14ac:dyDescent="0.2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45034</v>
      </c>
      <c r="C1202" s="38">
        <f>IFERROR(_xlfn.XLOOKUP(INVENTARIO[[#This Row],[CODIGO CONCATENADO]],[1]!Tabla1[[CODIGO CONCATENADO ]],[1]!Tabla1[FECHA],,0,-1),"")</f>
        <v>45034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>
        <v>0</v>
      </c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22055</v>
      </c>
      <c r="R1202" s="42">
        <f>+IFERROR(INVENTARIO[[#This Row],[STOCK (BALANCE)]]*INVENTARIO[[#This Row],[COSTO UNITARIO]],"")</f>
        <v>0</v>
      </c>
    </row>
    <row r="1203" spans="1:18" ht="30" x14ac:dyDescent="0.2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45034</v>
      </c>
      <c r="C1203" s="38">
        <f>IFERROR(_xlfn.XLOOKUP(INVENTARIO[[#This Row],[CODIGO CONCATENADO]],[1]!Tabla1[[CODIGO CONCATENADO ]],[1]!Tabla1[FECHA],,0,-1),"")</f>
        <v>45034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>
        <v>0</v>
      </c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25000</v>
      </c>
      <c r="R1203" s="42">
        <f>+IFERROR(INVENTARIO[[#This Row],[STOCK (BALANCE)]]*INVENTARIO[[#This Row],[COSTO UNITARIO]],"")</f>
        <v>0</v>
      </c>
    </row>
    <row r="1204" spans="1:18" x14ac:dyDescent="0.25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45034</v>
      </c>
      <c r="C1204" s="38">
        <f>IFERROR(_xlfn.XLOOKUP(INVENTARIO[[#This Row],[CODIGO CONCATENADO]],[1]!Tabla1[[CODIGO CONCATENADO ]],[1]!Tabla1[FECHA],,0,-1),"")</f>
        <v>45034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>
        <v>0</v>
      </c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55900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45034</v>
      </c>
      <c r="C1205" s="38">
        <f>IFERROR(_xlfn.XLOOKUP(INVENTARIO[[#This Row],[CODIGO CONCATENADO]],[1]!Tabla1[[CODIGO CONCATENADO ]],[1]!Tabla1[FECHA],,0,-1),"")</f>
        <v>45034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>
        <v>0</v>
      </c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45000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45034</v>
      </c>
      <c r="C1206" s="38">
        <f>IFERROR(_xlfn.XLOOKUP(INVENTARIO[[#This Row],[CODIGO CONCATENADO]],[1]!Tabla1[[CODIGO CONCATENADO ]],[1]!Tabla1[FECHA],,0,-1),"")</f>
        <v>45034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>
        <v>0</v>
      </c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28000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>
        <v>0</v>
      </c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>
        <v>0</v>
      </c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>
        <v>0</v>
      </c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>
        <v>0</v>
      </c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>
        <v>0</v>
      </c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>
        <v>0</v>
      </c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>
        <v>0</v>
      </c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4</v>
      </c>
      <c r="O1214" s="42">
        <v>0</v>
      </c>
      <c r="P1214" s="44">
        <f>+INVENTARIO[[#This Row],[CANTIDAD INICIAL]]+INVENTARIO[[#This Row],[ENTRADAS]]-INVENTARIO[[#This Row],[SALIDAS]]+INVENTARIO[[#This Row],[AJUSTES]]</f>
        <v>0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2</v>
      </c>
      <c r="O1215" s="42">
        <v>0</v>
      </c>
      <c r="P1215" s="44">
        <f>+INVENTARIO[[#This Row],[CANTIDAD INICIAL]]+INVENTARIO[[#This Row],[ENTRADAS]]-INVENTARIO[[#This Row],[SALIDAS]]+INVENTARIO[[#This Row],[AJUSTES]]</f>
        <v>0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45656</v>
      </c>
      <c r="C1216" s="38">
        <f>IFERROR(_xlfn.XLOOKUP(INVENTARIO[[#This Row],[CODIGO CONCATENADO]],[1]!Tabla1[[CODIGO CONCATENADO ]],[1]!Tabla1[FECHA],,0,-1),"")</f>
        <v>45656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10</v>
      </c>
      <c r="N1216" s="44">
        <f>+SUMIF([1]!REQUISICIONES[CODIGO CONCATENADO],INVENTARIO[[#This Row],[CODIGO CONCATENADO]],[1]!REQUISICIONES[CANTIDAD])</f>
        <v>10</v>
      </c>
      <c r="O1216" s="42">
        <v>0</v>
      </c>
      <c r="P1216" s="44">
        <f>+INVENTARIO[[#This Row],[CANTIDAD INICIAL]]+INVENTARIO[[#This Row],[ENTRADAS]]-INVENTARIO[[#This Row],[SALIDAS]]+INVENTARIO[[#This Row],[AJUSTES]]</f>
        <v>0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45656</v>
      </c>
      <c r="C1217" s="38">
        <f>IFERROR(_xlfn.XLOOKUP(INVENTARIO[[#This Row],[CODIGO CONCATENADO]],[1]!Tabla1[[CODIGO CONCATENADO ]],[1]!Tabla1[FECHA],,0,-1),"")</f>
        <v>45656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23</v>
      </c>
      <c r="N1217" s="44">
        <f>+SUMIF([1]!REQUISICIONES[CODIGO CONCATENADO],INVENTARIO[[#This Row],[CODIGO CONCATENADO]],[1]!REQUISICIONES[CANTIDAD])</f>
        <v>23</v>
      </c>
      <c r="O1217" s="42">
        <v>0</v>
      </c>
      <c r="P1217" s="44">
        <f>+INVENTARIO[[#This Row],[CANTIDAD INICIAL]]+INVENTARIO[[#This Row],[ENTRADAS]]-INVENTARIO[[#This Row],[SALIDAS]]+INVENTARIO[[#This Row],[AJUSTES]]</f>
        <v>0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4</v>
      </c>
      <c r="O1218" s="42">
        <v>0</v>
      </c>
      <c r="P1218" s="44">
        <f>+INVENTARIO[[#This Row],[CANTIDAD INICIAL]]+INVENTARIO[[#This Row],[ENTRADAS]]-INVENTARIO[[#This Row],[SALIDAS]]+INVENTARIO[[#This Row],[AJUSTES]]</f>
        <v>0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45473</v>
      </c>
      <c r="C1219" s="38">
        <f>IFERROR(_xlfn.XLOOKUP(INVENTARIO[[#This Row],[CODIGO CONCATENADO]],[1]!Tabla1[[CODIGO CONCATENADO ]],[1]!Tabla1[FECHA],,0,-1),"")</f>
        <v>45473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6</v>
      </c>
      <c r="N1219" s="44">
        <f>+SUMIF([1]!REQUISICIONES[CODIGO CONCATENADO],INVENTARIO[[#This Row],[CODIGO CONCATENADO]],[1]!REQUISICIONES[CANTIDAD])</f>
        <v>6</v>
      </c>
      <c r="O1219" s="42">
        <v>0</v>
      </c>
      <c r="P1219" s="44">
        <f>+INVENTARIO[[#This Row],[CANTIDAD INICIAL]]+INVENTARIO[[#This Row],[ENTRADAS]]-INVENTARIO[[#This Row],[SALIDAS]]+INVENTARIO[[#This Row],[AJUSTES]]</f>
        <v>0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5</v>
      </c>
      <c r="O1220" s="42">
        <v>0</v>
      </c>
      <c r="P1220" s="44">
        <f>+INVENTARIO[[#This Row],[CANTIDAD INICIAL]]+INVENTARIO[[#This Row],[ENTRADAS]]-INVENTARIO[[#This Row],[SALIDAS]]+INVENTARIO[[#This Row],[AJUSTES]]</f>
        <v>0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6</v>
      </c>
      <c r="O1221" s="42">
        <v>0</v>
      </c>
      <c r="P1221" s="44">
        <f>+INVENTARIO[[#This Row],[CANTIDAD INICIAL]]+INVENTARIO[[#This Row],[ENTRADAS]]-INVENTARIO[[#This Row],[SALIDAS]]+INVENTARIO[[#This Row],[AJUSTES]]</f>
        <v>0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6</v>
      </c>
      <c r="O1222" s="42">
        <v>0</v>
      </c>
      <c r="P1222" s="44">
        <f>+INVENTARIO[[#This Row],[CANTIDAD INICIAL]]+INVENTARIO[[#This Row],[ENTRADAS]]-INVENTARIO[[#This Row],[SALIDAS]]+INVENTARIO[[#This Row],[AJUSTES]]</f>
        <v>0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2</v>
      </c>
      <c r="O1223" s="42">
        <v>0</v>
      </c>
      <c r="P1223" s="44">
        <f>+INVENTARIO[[#This Row],[CANTIDAD INICIAL]]+INVENTARIO[[#This Row],[ENTRADAS]]-INVENTARIO[[#This Row],[SALIDAS]]+INVENTARIO[[#This Row],[AJUSTES]]</f>
        <v>0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45656</v>
      </c>
      <c r="C1224" s="38">
        <f>IFERROR(_xlfn.XLOOKUP(INVENTARIO[[#This Row],[CODIGO CONCATENADO]],[1]!Tabla1[[CODIGO CONCATENADO ]],[1]!Tabla1[FECHA],,0,-1),"")</f>
        <v>45656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34</v>
      </c>
      <c r="N1224" s="44">
        <f>+SUMIF([1]!REQUISICIONES[CODIGO CONCATENADO],INVENTARIO[[#This Row],[CODIGO CONCATENADO]],[1]!REQUISICIONES[CANTIDAD])</f>
        <v>34</v>
      </c>
      <c r="O1224" s="42">
        <v>0</v>
      </c>
      <c r="P1224" s="44">
        <f>+INVENTARIO[[#This Row],[CANTIDAD INICIAL]]+INVENTARIO[[#This Row],[ENTRADAS]]-INVENTARIO[[#This Row],[SALIDAS]]+INVENTARIO[[#This Row],[AJUSTES]]</f>
        <v>0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3</v>
      </c>
      <c r="O1225" s="42">
        <v>0</v>
      </c>
      <c r="P1225" s="44">
        <f>+INVENTARIO[[#This Row],[CANTIDAD INICIAL]]+INVENTARIO[[#This Row],[ENTRADAS]]-INVENTARIO[[#This Row],[SALIDAS]]+INVENTARIO[[#This Row],[AJUSTES]]</f>
        <v>0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1</v>
      </c>
      <c r="O1226" s="42">
        <v>0</v>
      </c>
      <c r="P1226" s="44">
        <f>+INVENTARIO[[#This Row],[CANTIDAD INICIAL]]+INVENTARIO[[#This Row],[ENTRADAS]]-INVENTARIO[[#This Row],[SALIDAS]]+INVENTARIO[[#This Row],[AJUSTES]]</f>
        <v>0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45656</v>
      </c>
      <c r="C1227" s="38">
        <f>IFERROR(_xlfn.XLOOKUP(INVENTARIO[[#This Row],[CODIGO CONCATENADO]],[1]!Tabla1[[CODIGO CONCATENADO ]],[1]!Tabla1[FECHA],,0,-1),"")</f>
        <v>45656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3</v>
      </c>
      <c r="N1227" s="44">
        <f>+SUMIF([1]!REQUISICIONES[CODIGO CONCATENADO],INVENTARIO[[#This Row],[CODIGO CONCATENADO]],[1]!REQUISICIONES[CANTIDAD])</f>
        <v>3</v>
      </c>
      <c r="O1227" s="42">
        <v>0</v>
      </c>
      <c r="P1227" s="44">
        <f>+INVENTARIO[[#This Row],[CANTIDAD INICIAL]]+INVENTARIO[[#This Row],[ENTRADAS]]-INVENTARIO[[#This Row],[SALIDAS]]+INVENTARIO[[#This Row],[AJUSTES]]</f>
        <v>0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6</v>
      </c>
      <c r="O1228" s="42">
        <v>0</v>
      </c>
      <c r="P1228" s="44">
        <f>+INVENTARIO[[#This Row],[CANTIDAD INICIAL]]+INVENTARIO[[#This Row],[ENTRADAS]]-INVENTARIO[[#This Row],[SALIDAS]]+INVENTARIO[[#This Row],[AJUSTES]]</f>
        <v>0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4</v>
      </c>
      <c r="O1229" s="42">
        <v>0</v>
      </c>
      <c r="P1229" s="44">
        <f>+INVENTARIO[[#This Row],[CANTIDAD INICIAL]]+INVENTARIO[[#This Row],[ENTRADAS]]-INVENTARIO[[#This Row],[SALIDAS]]+INVENTARIO[[#This Row],[AJUSTES]]</f>
        <v>0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3</v>
      </c>
      <c r="O1230" s="42">
        <v>0</v>
      </c>
      <c r="P1230" s="44">
        <f>+INVENTARIO[[#This Row],[CANTIDAD INICIAL]]+INVENTARIO[[#This Row],[ENTRADAS]]-INVENTARIO[[#This Row],[SALIDAS]]+INVENTARIO[[#This Row],[AJUSTES]]</f>
        <v>0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5</v>
      </c>
      <c r="O1231" s="42">
        <v>0</v>
      </c>
      <c r="P1231" s="44">
        <f>+INVENTARIO[[#This Row],[CANTIDAD INICIAL]]+INVENTARIO[[#This Row],[ENTRADAS]]-INVENTARIO[[#This Row],[SALIDAS]]+INVENTARIO[[#This Row],[AJUSTES]]</f>
        <v>0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5</v>
      </c>
      <c r="O1232" s="42">
        <v>0</v>
      </c>
      <c r="P1232" s="44">
        <f>+INVENTARIO[[#This Row],[CANTIDAD INICIAL]]+INVENTARIO[[#This Row],[ENTRADAS]]-INVENTARIO[[#This Row],[SALIDAS]]+INVENTARIO[[#This Row],[AJUSTES]]</f>
        <v>0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1</v>
      </c>
      <c r="O1233" s="42">
        <v>0</v>
      </c>
      <c r="P1233" s="44">
        <f>+INVENTARIO[[#This Row],[CANTIDAD INICIAL]]+INVENTARIO[[#This Row],[ENTRADAS]]-INVENTARIO[[#This Row],[SALIDAS]]+INVENTARIO[[#This Row],[AJUSTES]]</f>
        <v>13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3</v>
      </c>
      <c r="O1234" s="42">
        <v>0</v>
      </c>
      <c r="P1234" s="44">
        <f>+INVENTARIO[[#This Row],[CANTIDAD INICIAL]]+INVENTARIO[[#This Row],[ENTRADAS]]-INVENTARIO[[#This Row],[SALIDAS]]+INVENTARIO[[#This Row],[AJUSTES]]</f>
        <v>0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>
        <v>0</v>
      </c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30" x14ac:dyDescent="0.2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4</v>
      </c>
      <c r="O1236" s="42">
        <v>0</v>
      </c>
      <c r="P1236" s="44">
        <f>+INVENTARIO[[#This Row],[CANTIDAD INICIAL]]+INVENTARIO[[#This Row],[ENTRADAS]]-INVENTARIO[[#This Row],[SALIDAS]]+INVENTARIO[[#This Row],[AJUSTES]]</f>
        <v>0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1</v>
      </c>
      <c r="O1237" s="42">
        <v>0</v>
      </c>
      <c r="P1237" s="44">
        <f>+INVENTARIO[[#This Row],[CANTIDAD INICIAL]]+INVENTARIO[[#This Row],[ENTRADAS]]-INVENTARIO[[#This Row],[SALIDAS]]+INVENTARIO[[#This Row],[AJUSTES]]</f>
        <v>0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45656</v>
      </c>
      <c r="C1238" s="38">
        <f>IFERROR(_xlfn.XLOOKUP(INVENTARIO[[#This Row],[CODIGO CONCATENADO]],[1]!Tabla1[[CODIGO CONCATENADO ]],[1]!Tabla1[FECHA],,0,-1),"")</f>
        <v>45656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10</v>
      </c>
      <c r="N1238" s="44">
        <f>+SUMIF([1]!REQUISICIONES[CODIGO CONCATENADO],INVENTARIO[[#This Row],[CODIGO CONCATENADO]],[1]!REQUISICIONES[CANTIDAD])</f>
        <v>3</v>
      </c>
      <c r="O1238" s="42">
        <v>0</v>
      </c>
      <c r="P1238" s="44">
        <f>+INVENTARIO[[#This Row],[CANTIDAD INICIAL]]+INVENTARIO[[#This Row],[ENTRADAS]]-INVENTARIO[[#This Row],[SALIDAS]]+INVENTARIO[[#This Row],[AJUSTES]]</f>
        <v>7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1</v>
      </c>
      <c r="O1239" s="42">
        <v>0</v>
      </c>
      <c r="P1239" s="44">
        <f>+INVENTARIO[[#This Row],[CANTIDAD INICIAL]]+INVENTARIO[[#This Row],[ENTRADAS]]-INVENTARIO[[#This Row],[SALIDAS]]+INVENTARIO[[#This Row],[AJUSTES]]</f>
        <v>2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3</v>
      </c>
      <c r="O1240" s="42">
        <v>0</v>
      </c>
      <c r="P1240" s="44">
        <f>+INVENTARIO[[#This Row],[CANTIDAD INICIAL]]+INVENTARIO[[#This Row],[ENTRADAS]]-INVENTARIO[[#This Row],[SALIDAS]]+INVENTARIO[[#This Row],[AJUSTES]]</f>
        <v>2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>
        <v>0</v>
      </c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3</v>
      </c>
      <c r="O1242" s="42">
        <v>0</v>
      </c>
      <c r="P1242" s="44">
        <f>+INVENTARIO[[#This Row],[CANTIDAD INICIAL]]+INVENTARIO[[#This Row],[ENTRADAS]]-INVENTARIO[[#This Row],[SALIDAS]]+INVENTARIO[[#This Row],[AJUSTES]]</f>
        <v>0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1</v>
      </c>
      <c r="O1243" s="42">
        <v>0</v>
      </c>
      <c r="P1243" s="44">
        <f>+INVENTARIO[[#This Row],[CANTIDAD INICIAL]]+INVENTARIO[[#This Row],[ENTRADAS]]-INVENTARIO[[#This Row],[SALIDAS]]+INVENTARIO[[#This Row],[AJUSTES]]</f>
        <v>0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1</v>
      </c>
      <c r="O1244" s="42">
        <v>0</v>
      </c>
      <c r="P1244" s="44">
        <f>+INVENTARIO[[#This Row],[CANTIDAD INICIAL]]+INVENTARIO[[#This Row],[ENTRADAS]]-INVENTARIO[[#This Row],[SALIDAS]]+INVENTARIO[[#This Row],[AJUSTES]]</f>
        <v>0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45473</v>
      </c>
      <c r="C1245" s="38">
        <f>IFERROR(_xlfn.XLOOKUP(INVENTARIO[[#This Row],[CODIGO CONCATENADO]],[1]!Tabla1[[CODIGO CONCATENADO ]],[1]!Tabla1[FECHA],,0,-1),"")</f>
        <v>45473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32</v>
      </c>
      <c r="N1245" s="44">
        <f>+SUMIF([1]!REQUISICIONES[CODIGO CONCATENADO],INVENTARIO[[#This Row],[CODIGO CONCATENADO]],[1]!REQUISICIONES[CANTIDAD])</f>
        <v>2</v>
      </c>
      <c r="O1245" s="42">
        <v>0</v>
      </c>
      <c r="P1245" s="44">
        <f>+INVENTARIO[[#This Row],[CANTIDAD INICIAL]]+INVENTARIO[[#This Row],[ENTRADAS]]-INVENTARIO[[#This Row],[SALIDAS]]+INVENTARIO[[#This Row],[AJUSTES]]</f>
        <v>30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27</v>
      </c>
      <c r="O1246" s="42">
        <v>2</v>
      </c>
      <c r="P1246" s="44">
        <f>+INVENTARIO[[#This Row],[CANTIDAD INICIAL]]+INVENTARIO[[#This Row],[ENTRADAS]]-INVENTARIO[[#This Row],[SALIDAS]]+INVENTARIO[[#This Row],[AJUSTES]]</f>
        <v>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33</v>
      </c>
      <c r="O1247" s="42">
        <v>13</v>
      </c>
      <c r="P1247" s="44">
        <f>+INVENTARIO[[#This Row],[CANTIDAD INICIAL]]+INVENTARIO[[#This Row],[ENTRADAS]]-INVENTARIO[[#This Row],[SALIDAS]]+INVENTARIO[[#This Row],[AJUSTES]]</f>
        <v>0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>
        <v>0</v>
      </c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>
        <v>0</v>
      </c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x14ac:dyDescent="0.25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50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4</v>
      </c>
      <c r="O1250" s="42">
        <v>0</v>
      </c>
      <c r="P1250" s="44">
        <f>+INVENTARIO[[#This Row],[CANTIDAD INICIAL]]+INVENTARIO[[#This Row],[ENTRADAS]]-INVENTARIO[[#This Row],[SALIDAS]]+INVENTARIO[[#This Row],[AJUSTES]]</f>
        <v>0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30" x14ac:dyDescent="0.2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46020</v>
      </c>
      <c r="C1251" s="38">
        <f>IFERROR(_xlfn.XLOOKUP(INVENTARIO[[#This Row],[CODIGO CONCATENADO]],[1]!Tabla1[[CODIGO CONCATENADO ]],[1]!Tabla1[FECHA],,0,-1),"")</f>
        <v>46020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15</v>
      </c>
      <c r="N1251" s="44">
        <f>+SUMIF([1]!REQUISICIONES[CODIGO CONCATENADO],INVENTARIO[[#This Row],[CODIGO CONCATENADO]],[1]!REQUISICIONES[CANTIDAD])</f>
        <v>5</v>
      </c>
      <c r="O1251" s="42">
        <v>0</v>
      </c>
      <c r="P1251" s="44">
        <f>+INVENTARIO[[#This Row],[CANTIDAD INICIAL]]+INVENTARIO[[#This Row],[ENTRADAS]]-INVENTARIO[[#This Row],[SALIDAS]]+INVENTARIO[[#This Row],[AJUSTES]]</f>
        <v>10</v>
      </c>
      <c r="Q1251" s="42">
        <f>IFERROR(_xlfn.XLOOKUP(INVENTARIO[[#This Row],[CODIGO CONCATENADO]],[1]!Tabla1[[CODIGO CONCATENADO ]],[1]!Tabla1[COSTO],,0,-1),"")</f>
        <v>2600</v>
      </c>
      <c r="R1251" s="42">
        <f>+IFERROR(INVENTARIO[[#This Row],[STOCK (BALANCE)]]*INVENTARIO[[#This Row],[COSTO UNITARIO]],"")</f>
        <v>26000</v>
      </c>
    </row>
    <row r="1252" spans="1:18" ht="30" x14ac:dyDescent="0.2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46020</v>
      </c>
      <c r="C1252" s="38">
        <f>IFERROR(_xlfn.XLOOKUP(INVENTARIO[[#This Row],[CODIGO CONCATENADO]],[1]!Tabla1[[CODIGO CONCATENADO ]],[1]!Tabla1[FECHA],,0,-1),"")</f>
        <v>46020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37</v>
      </c>
      <c r="N1252" s="44">
        <f>+SUMIF([1]!REQUISICIONES[CODIGO CONCATENADO],INVENTARIO[[#This Row],[CODIGO CONCATENADO]],[1]!REQUISICIONES[CANTIDAD])</f>
        <v>12</v>
      </c>
      <c r="O1252" s="42">
        <v>0</v>
      </c>
      <c r="P1252" s="44">
        <f>+INVENTARIO[[#This Row],[CANTIDAD INICIAL]]+INVENTARIO[[#This Row],[ENTRADAS]]-INVENTARIO[[#This Row],[SALIDAS]]+INVENTARIO[[#This Row],[AJUSTES]]</f>
        <v>25</v>
      </c>
      <c r="Q1252" s="42">
        <f>IFERROR(_xlfn.XLOOKUP(INVENTARIO[[#This Row],[CODIGO CONCATENADO]],[1]!Tabla1[[CODIGO CONCATENADO ]],[1]!Tabla1[COSTO],,0,-1),"")</f>
        <v>1250</v>
      </c>
      <c r="R1252" s="42">
        <f>+IFERROR(INVENTARIO[[#This Row],[STOCK (BALANCE)]]*INVENTARIO[[#This Row],[COSTO UNITARIO]],"")</f>
        <v>31250</v>
      </c>
    </row>
    <row r="1253" spans="1:18" x14ac:dyDescent="0.25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>
        <v>0</v>
      </c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>
        <v>0</v>
      </c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>
        <v>0</v>
      </c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>
        <v>0</v>
      </c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>
        <v>0</v>
      </c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>
        <v>0</v>
      </c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>
        <v>0</v>
      </c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x14ac:dyDescent="0.25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>
        <v>0</v>
      </c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>
        <v>0</v>
      </c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30" x14ac:dyDescent="0.2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>
        <v>0</v>
      </c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>
        <v>0</v>
      </c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30" x14ac:dyDescent="0.2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>
        <v>0</v>
      </c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x14ac:dyDescent="0.2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>
        <v>0</v>
      </c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30" x14ac:dyDescent="0.2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44</v>
      </c>
      <c r="O1266" s="42">
        <v>0</v>
      </c>
      <c r="P1266" s="44">
        <f>+INVENTARIO[[#This Row],[CANTIDAD INICIAL]]+INVENTARIO[[#This Row],[ENTRADAS]]-INVENTARIO[[#This Row],[SALIDAS]]+INVENTARIO[[#This Row],[AJUSTES]]</f>
        <v>0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>
        <v>0</v>
      </c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>
        <v>-6</v>
      </c>
      <c r="P1268" s="44">
        <f>+INVENTARIO[[#This Row],[CANTIDAD INICIAL]]+INVENTARIO[[#This Row],[ENTRADAS]]-INVENTARIO[[#This Row],[SALIDAS]]+INVENTARIO[[#This Row],[AJUSTES]]</f>
        <v>0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0</v>
      </c>
    </row>
    <row r="1269" spans="1:18" x14ac:dyDescent="0.25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45609</v>
      </c>
      <c r="C1269" s="38">
        <f>IFERROR(_xlfn.XLOOKUP(INVENTARIO[[#This Row],[CODIGO CONCATENADO]],[1]!Tabla1[[CODIGO CONCATENADO ]],[1]!Tabla1[FECHA],,0,-1),"")</f>
        <v>45609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120</v>
      </c>
      <c r="N1269" s="44">
        <f>+SUMIF([1]!REQUISICIONES[CODIGO CONCATENADO],INVENTARIO[[#This Row],[CODIGO CONCATENADO]],[1]!REQUISICIONES[CANTIDAD])</f>
        <v>120</v>
      </c>
      <c r="O1269" s="42">
        <v>0</v>
      </c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850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45376</v>
      </c>
      <c r="C1270" s="38">
        <f>IFERROR(_xlfn.XLOOKUP(INVENTARIO[[#This Row],[CODIGO CONCATENADO]],[1]!Tabla1[[CODIGO CONCATENADO ]],[1]!Tabla1[FECHA],,0,-1),"")</f>
        <v>45376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230</v>
      </c>
      <c r="N1270" s="44">
        <f>+SUMIF([1]!REQUISICIONES[CODIGO CONCATENADO],INVENTARIO[[#This Row],[CODIGO CONCATENADO]],[1]!REQUISICIONES[CANTIDAD])</f>
        <v>230</v>
      </c>
      <c r="O1270" s="42">
        <v>0</v>
      </c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300</v>
      </c>
      <c r="R1270" s="42">
        <f>+IFERROR(INVENTARIO[[#This Row],[STOCK (BALANCE)]]*INVENTARIO[[#This Row],[COSTO UNITARIO]],"")</f>
        <v>0</v>
      </c>
    </row>
    <row r="1271" spans="1:18" ht="30" x14ac:dyDescent="0.2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3</v>
      </c>
      <c r="O1271" s="42">
        <v>0</v>
      </c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0</v>
      </c>
    </row>
    <row r="1272" spans="1:18" ht="30" x14ac:dyDescent="0.2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29</v>
      </c>
      <c r="O1272" s="42">
        <v>0</v>
      </c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0</v>
      </c>
    </row>
    <row r="1273" spans="1:18" ht="30" x14ac:dyDescent="0.2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1</v>
      </c>
      <c r="O1273" s="42">
        <v>0</v>
      </c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0</v>
      </c>
    </row>
    <row r="1274" spans="1:18" x14ac:dyDescent="0.25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>
        <v>0</v>
      </c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x14ac:dyDescent="0.25">
      <c r="A1275" s="37" t="str">
        <f>+[1]DATA_PRODUCTO!A1275</f>
        <v xml:space="preserve"> TRA0012 (TANQUE DE ACEITE 15W40)</v>
      </c>
      <c r="B1275" s="38">
        <f>IFERROR(_xlfn.XLOOKUP(INVENTARIO[[#This Row],[CODIGO CONCATENADO]],[1]!Tabla1[[CODIGO CONCATENADO ]],[1]!Tabla1[FECHA],,0,-1),"")</f>
        <v>45143</v>
      </c>
      <c r="C1275" s="38">
        <f>IFERROR(_xlfn.XLOOKUP(INVENTARIO[[#This Row],[CODIGO CONCATENADO]],[1]!Tabla1[[CODIGO CONCATENADO ]],[1]!Tabla1[FECHA],,0,-1),"")</f>
        <v>45143</v>
      </c>
      <c r="D1275" s="39" t="str">
        <f>+[1]!Tabla3[[#This Row],[Secuencia]]</f>
        <v>TRA0012</v>
      </c>
      <c r="E1275" s="40" t="str">
        <f>+[1]!Tabla3[[#This Row],[Descripcion]]</f>
        <v>TANQUE DE ACEITE 15W40</v>
      </c>
      <c r="F1275" s="39" t="str">
        <f>+[1]!Tabla3[[#This Row],[Categoria]]</f>
        <v>TRANSPORTACIÒN</v>
      </c>
      <c r="G1275" s="50">
        <f>+[1]!Tabla3[[#This Row],[Almacen]]</f>
        <v>0</v>
      </c>
      <c r="H1275" s="39" t="str">
        <f>+[1]!Tabla3[[#This Row],[Unidad de medida]]</f>
        <v>UNIDAD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2</v>
      </c>
      <c r="N1275" s="44">
        <f>+SUMIF([1]!REQUISICIONES[CODIGO CONCATENADO],INVENTARIO[[#This Row],[CODIGO CONCATENADO]],[1]!REQUISICIONES[CANTIDAD])</f>
        <v>2</v>
      </c>
      <c r="O1275" s="42">
        <v>0</v>
      </c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62773.85</v>
      </c>
      <c r="R1275" s="42">
        <f>+IFERROR(INVENTARIO[[#This Row],[STOCK (BALANCE)]]*INVENTARIO[[#This Row],[COSTO UNITARIO]],"")</f>
        <v>0</v>
      </c>
    </row>
    <row r="1276" spans="1:18" x14ac:dyDescent="0.25">
      <c r="A1276" s="37" t="str">
        <f>+[1]DATA_PRODUCTO!A1276</f>
        <v xml:space="preserve"> TRA0013 (ACEITE 10W30 EN CUARTOS)</v>
      </c>
      <c r="B1276" s="38">
        <f>IFERROR(_xlfn.XLOOKUP(INVENTARIO[[#This Row],[CODIGO CONCATENADO]],[1]!Tabla1[[CODIGO CONCATENADO ]],[1]!Tabla1[FECHA],,0,-1),"")</f>
        <v>45143</v>
      </c>
      <c r="C1276" s="38">
        <f>IFERROR(_xlfn.XLOOKUP(INVENTARIO[[#This Row],[CODIGO CONCATENADO]],[1]!Tabla1[[CODIGO CONCATENADO ]],[1]!Tabla1[FECHA],,0,-1),"")</f>
        <v>45143</v>
      </c>
      <c r="D1276" s="39" t="str">
        <f>+[1]!Tabla3[[#This Row],[Secuencia]]</f>
        <v>TRA0013</v>
      </c>
      <c r="E1276" s="40" t="str">
        <f>+[1]!Tabla3[[#This Row],[Descripcion]]</f>
        <v>ACEITE 10W30 EN CUARTOS</v>
      </c>
      <c r="F1276" s="39" t="str">
        <f>+[1]!Tabla3[[#This Row],[Categoria]]</f>
        <v>TRANSPORTACIÒN</v>
      </c>
      <c r="G1276" s="50">
        <f>+[1]!Tabla3[[#This Row],[Almacen]]</f>
        <v>0</v>
      </c>
      <c r="H1276" s="39" t="str">
        <f>+[1]!Tabla3[[#This Row],[Unidad de medida]]</f>
        <v>UNIDAD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26</v>
      </c>
      <c r="N1276" s="44">
        <f>+SUMIF([1]!REQUISICIONES[CODIGO CONCATENADO],INVENTARIO[[#This Row],[CODIGO CONCATENADO]],[1]!REQUISICIONES[CANTIDAD])</f>
        <v>26</v>
      </c>
      <c r="O1276" s="42">
        <v>0</v>
      </c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354</v>
      </c>
      <c r="R1276" s="42">
        <f>+IFERROR(INVENTARIO[[#This Row],[STOCK (BALANCE)]]*INVENTARIO[[#This Row],[COSTO UNITARIO]],"")</f>
        <v>0</v>
      </c>
    </row>
    <row r="1277" spans="1:18" x14ac:dyDescent="0.25">
      <c r="A1277" s="37" t="str">
        <f>+[1]DATA_PRODUCTO!A1277</f>
        <v xml:space="preserve"> TRA0014 (ACEITE MOVIL 10W30 SUPER SINTETICO)</v>
      </c>
      <c r="B1277" s="38">
        <f>IFERROR(_xlfn.XLOOKUP(INVENTARIO[[#This Row],[CODIGO CONCATENADO]],[1]!Tabla1[[CODIGO CONCATENADO ]],[1]!Tabla1[FECHA],,0,-1),"")</f>
        <v>45143</v>
      </c>
      <c r="C1277" s="38">
        <f>IFERROR(_xlfn.XLOOKUP(INVENTARIO[[#This Row],[CODIGO CONCATENADO]],[1]!Tabla1[[CODIGO CONCATENADO ]],[1]!Tabla1[FECHA],,0,-1),"")</f>
        <v>45143</v>
      </c>
      <c r="D1277" s="39" t="str">
        <f>+[1]!Tabla3[[#This Row],[Secuencia]]</f>
        <v>TRA0014</v>
      </c>
      <c r="E1277" s="40" t="str">
        <f>+[1]!Tabla3[[#This Row],[Descripcion]]</f>
        <v>ACEITE MOVIL 10W30 SUPER SINTETICO</v>
      </c>
      <c r="F1277" s="39" t="str">
        <f>+[1]!Tabla3[[#This Row],[Categoria]]</f>
        <v>TRANSPORTACIÒN</v>
      </c>
      <c r="G1277" s="50">
        <f>+[1]!Tabla3[[#This Row],[Almacen]]</f>
        <v>0</v>
      </c>
      <c r="H1277" s="39" t="str">
        <f>+[1]!Tabla3[[#This Row],[Unidad de medida]]</f>
        <v>UNIDAD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8</v>
      </c>
      <c r="N1277" s="44">
        <f>+SUMIF([1]!REQUISICIONES[CODIGO CONCATENADO],INVENTARIO[[#This Row],[CODIGO CONCATENADO]],[1]!REQUISICIONES[CANTIDAD])</f>
        <v>8</v>
      </c>
      <c r="O1277" s="42">
        <v>0</v>
      </c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1239</v>
      </c>
      <c r="R1277" s="42">
        <f>+IFERROR(INVENTARIO[[#This Row],[STOCK (BALANCE)]]*INVENTARIO[[#This Row],[COSTO UNITARIO]],"")</f>
        <v>0</v>
      </c>
    </row>
    <row r="1278" spans="1:18" x14ac:dyDescent="0.25">
      <c r="A1278" s="37" t="str">
        <f>+[1]DATA_PRODUCTO!A1278</f>
        <v xml:space="preserve"> TRA0015 (FILTRO DE AIRE TOYOTA MOTOR 4 GX460/F J CRUZE)</v>
      </c>
      <c r="B1278" s="38">
        <f>IFERROR(_xlfn.XLOOKUP(INVENTARIO[[#This Row],[CODIGO CONCATENADO]],[1]!Tabla1[[CODIGO CONCATENADO ]],[1]!Tabla1[FECHA],,0,-1),"")</f>
        <v>45198</v>
      </c>
      <c r="C1278" s="38">
        <f>IFERROR(_xlfn.XLOOKUP(INVENTARIO[[#This Row],[CODIGO CONCATENADO]],[1]!Tabla1[[CODIGO CONCATENADO ]],[1]!Tabla1[FECHA],,0,-1),"")</f>
        <v>45198</v>
      </c>
      <c r="D1278" s="39" t="str">
        <f>+[1]!Tabla3[[#This Row],[Secuencia]]</f>
        <v>TRA0015</v>
      </c>
      <c r="E1278" s="40" t="str">
        <f>+[1]!Tabla3[[#This Row],[Descripcion]]</f>
        <v>FILTRO DE AIRE TOYOTA MOTOR 4 GX460/F J CRUZE</v>
      </c>
      <c r="F1278" s="39" t="str">
        <f>+[1]!Tabla3[[#This Row],[Categoria]]</f>
        <v>TRANSPORTACIÒN</v>
      </c>
      <c r="G1278" s="50">
        <f>+[1]!Tabla3[[#This Row],[Almacen]]</f>
        <v>0</v>
      </c>
      <c r="H1278" s="39" t="str">
        <f>+[1]!Tabla3[[#This Row],[Unidad de medida]]</f>
        <v>UNIDAD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5</v>
      </c>
      <c r="N1278" s="44">
        <f>+SUMIF([1]!REQUISICIONES[CODIGO CONCATENADO],INVENTARIO[[#This Row],[CODIGO CONCATENADO]],[1]!REQUISICIONES[CANTIDAD])</f>
        <v>5</v>
      </c>
      <c r="O1278" s="42">
        <v>0</v>
      </c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775</v>
      </c>
      <c r="R1278" s="42">
        <f>+IFERROR(INVENTARIO[[#This Row],[STOCK (BALANCE)]]*INVENTARIO[[#This Row],[COSTO UNITARIO]],"")</f>
        <v>0</v>
      </c>
    </row>
    <row r="1279" spans="1:18" x14ac:dyDescent="0.25">
      <c r="A1279" s="37" t="str">
        <f>+[1]DATA_PRODUCTO!A1279</f>
        <v xml:space="preserve"> TRA0016 (FILTRO GASOIL )</v>
      </c>
      <c r="B1279" s="38">
        <f>IFERROR(_xlfn.XLOOKUP(INVENTARIO[[#This Row],[CODIGO CONCATENADO]],[1]!Tabla1[[CODIGO CONCATENADO ]],[1]!Tabla1[FECHA],,0,-1),"")</f>
        <v>45198</v>
      </c>
      <c r="C1279" s="38">
        <f>IFERROR(_xlfn.XLOOKUP(INVENTARIO[[#This Row],[CODIGO CONCATENADO]],[1]!Tabla1[[CODIGO CONCATENADO ]],[1]!Tabla1[FECHA],,0,-1),"")</f>
        <v>45198</v>
      </c>
      <c r="D1279" s="39" t="str">
        <f>+[1]!Tabla3[[#This Row],[Secuencia]]</f>
        <v>TRA0016</v>
      </c>
      <c r="E1279" s="40" t="str">
        <f>+[1]!Tabla3[[#This Row],[Descripcion]]</f>
        <v xml:space="preserve">FILTRO GASOIL </v>
      </c>
      <c r="F1279" s="39" t="str">
        <f>+[1]!Tabla3[[#This Row],[Categoria]]</f>
        <v>TRANSPORTACIÒN</v>
      </c>
      <c r="G1279" s="50">
        <f>+[1]!Tabla3[[#This Row],[Almacen]]</f>
        <v>0</v>
      </c>
      <c r="H1279" s="39" t="str">
        <f>+[1]!Tabla3[[#This Row],[Unidad de medida]]</f>
        <v>UNIDAD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1</v>
      </c>
      <c r="N1279" s="44">
        <f>+SUMIF([1]!REQUISICIONES[CODIGO CONCATENADO],INVENTARIO[[#This Row],[CODIGO CONCATENADO]],[1]!REQUISICIONES[CANTIDAD])</f>
        <v>1</v>
      </c>
      <c r="O1279" s="42">
        <v>0</v>
      </c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5133</v>
      </c>
      <c r="R1279" s="42">
        <f>+IFERROR(INVENTARIO[[#This Row],[STOCK (BALANCE)]]*INVENTARIO[[#This Row],[COSTO UNITARIO]],"")</f>
        <v>0</v>
      </c>
    </row>
    <row r="1280" spans="1:18" x14ac:dyDescent="0.25">
      <c r="A1280" s="37" t="str">
        <f>+[1]DATA_PRODUCTO!A1280</f>
        <v xml:space="preserve"> TRA0017 (FILTRO DE CABINA)</v>
      </c>
      <c r="B1280" s="38">
        <f>IFERROR(_xlfn.XLOOKUP(INVENTARIO[[#This Row],[CODIGO CONCATENADO]],[1]!Tabla1[[CODIGO CONCATENADO ]],[1]!Tabla1[FECHA],,0,-1),"")</f>
        <v>45198</v>
      </c>
      <c r="C1280" s="38">
        <f>IFERROR(_xlfn.XLOOKUP(INVENTARIO[[#This Row],[CODIGO CONCATENADO]],[1]!Tabla1[[CODIGO CONCATENADO ]],[1]!Tabla1[FECHA],,0,-1),"")</f>
        <v>45198</v>
      </c>
      <c r="D1280" s="39" t="str">
        <f>+[1]!Tabla3[[#This Row],[Secuencia]]</f>
        <v>TRA0017</v>
      </c>
      <c r="E1280" s="40" t="str">
        <f>+[1]!Tabla3[[#This Row],[Descripcion]]</f>
        <v>FILTRO DE CABINA</v>
      </c>
      <c r="F1280" s="39" t="str">
        <f>+[1]!Tabla3[[#This Row],[Categoria]]</f>
        <v>TRANSPORTACIÒN</v>
      </c>
      <c r="G1280" s="50">
        <f>+[1]!Tabla3[[#This Row],[Almacen]]</f>
        <v>0</v>
      </c>
      <c r="H1280" s="39" t="str">
        <f>+[1]!Tabla3[[#This Row],[Unidad de medida]]</f>
        <v>UNIDAD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1</v>
      </c>
      <c r="N1280" s="44">
        <f>+SUMIF([1]!REQUISICIONES[CODIGO CONCATENADO],INVENTARIO[[#This Row],[CODIGO CONCATENADO]],[1]!REQUISICIONES[CANTIDAD])</f>
        <v>1</v>
      </c>
      <c r="O1280" s="42">
        <v>0</v>
      </c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3363</v>
      </c>
      <c r="R1280" s="42">
        <f>+IFERROR(INVENTARIO[[#This Row],[STOCK (BALANCE)]]*INVENTARIO[[#This Row],[COSTO UNITARIO]],"")</f>
        <v>0</v>
      </c>
    </row>
    <row r="1281" spans="1:18" x14ac:dyDescent="0.25">
      <c r="A1281" s="37" t="str">
        <f>+[1]DATA_PRODUCTO!A1281</f>
        <v xml:space="preserve"> TRA0018 (FILTRO DE AIRE MOTOR)</v>
      </c>
      <c r="B1281" s="38">
        <f>IFERROR(_xlfn.XLOOKUP(INVENTARIO[[#This Row],[CODIGO CONCATENADO]],[1]!Tabla1[[CODIGO CONCATENADO ]],[1]!Tabla1[FECHA],,0,-1),"")</f>
        <v>45198</v>
      </c>
      <c r="C1281" s="38">
        <f>IFERROR(_xlfn.XLOOKUP(INVENTARIO[[#This Row],[CODIGO CONCATENADO]],[1]!Tabla1[[CODIGO CONCATENADO ]],[1]!Tabla1[FECHA],,0,-1),"")</f>
        <v>45198</v>
      </c>
      <c r="D1281" s="39" t="str">
        <f>+[1]!Tabla3[[#This Row],[Secuencia]]</f>
        <v>TRA0018</v>
      </c>
      <c r="E1281" s="40" t="str">
        <f>+[1]!Tabla3[[#This Row],[Descripcion]]</f>
        <v xml:space="preserve">FILTRO DE ACEITE </v>
      </c>
      <c r="F1281" s="39" t="str">
        <f>+[1]!Tabla3[[#This Row],[Categoria]]</f>
        <v>TRANSPORTACIÒN</v>
      </c>
      <c r="G1281" s="50">
        <f>+[1]!Tabla3[[#This Row],[Almacen]]</f>
        <v>0</v>
      </c>
      <c r="H1281" s="39" t="str">
        <f>+[1]!Tabla3[[#This Row],[Unidad de medida]]</f>
        <v>UNIDAD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1</v>
      </c>
      <c r="N1281" s="44">
        <f>+SUMIF([1]!REQUISICIONES[CODIGO CONCATENADO],INVENTARIO[[#This Row],[CODIGO CONCATENADO]],[1]!REQUISICIONES[CANTIDAD])</f>
        <v>1</v>
      </c>
      <c r="O1281" s="42">
        <v>0</v>
      </c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1327.63</v>
      </c>
      <c r="R1281" s="42">
        <f>+IFERROR(INVENTARIO[[#This Row],[STOCK (BALANCE)]]*INVENTARIO[[#This Row],[COSTO UNITARIO]],"")</f>
        <v>0</v>
      </c>
    </row>
    <row r="1282" spans="1:18" x14ac:dyDescent="0.25">
      <c r="A1282" s="37" t="str">
        <f>+[1]DATA_PRODUCTO!A1282</f>
        <v xml:space="preserve"> TRA0019 (FILTRO ACEITE UNION JAPAN C-171)</v>
      </c>
      <c r="B1282" s="38">
        <f>IFERROR(_xlfn.XLOOKUP(INVENTARIO[[#This Row],[CODIGO CONCATENADO]],[1]!Tabla1[[CODIGO CONCATENADO ]],[1]!Tabla1[FECHA],,0,-1),"")</f>
        <v>45198</v>
      </c>
      <c r="C1282" s="38">
        <f>IFERROR(_xlfn.XLOOKUP(INVENTARIO[[#This Row],[CODIGO CONCATENADO]],[1]!Tabla1[[CODIGO CONCATENADO ]],[1]!Tabla1[FECHA],,0,-1),"")</f>
        <v>45198</v>
      </c>
      <c r="D1282" s="39" t="str">
        <f>+[1]!Tabla3[[#This Row],[Secuencia]]</f>
        <v>TRA0019</v>
      </c>
      <c r="E1282" s="40" t="str">
        <f>+[1]!Tabla3[[#This Row],[Descripcion]]</f>
        <v>FILTRO DE AIRE MOTOR</v>
      </c>
      <c r="F1282" s="39" t="str">
        <f>+[1]!Tabla3[[#This Row],[Categoria]]</f>
        <v>TRANSPORTACIÒN</v>
      </c>
      <c r="G1282" s="50">
        <f>+[1]!Tabla3[[#This Row],[Almacen]]</f>
        <v>0</v>
      </c>
      <c r="H1282" s="39" t="str">
        <f>+[1]!Tabla3[[#This Row],[Unidad de medida]]</f>
        <v>UNIDAD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1</v>
      </c>
      <c r="N1282" s="44">
        <f>+SUMIF([1]!REQUISICIONES[CODIGO CONCATENADO],INVENTARIO[[#This Row],[CODIGO CONCATENADO]],[1]!REQUISICIONES[CANTIDAD])</f>
        <v>1</v>
      </c>
      <c r="O1282" s="42">
        <v>0</v>
      </c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4425</v>
      </c>
      <c r="R1282" s="42">
        <f>+IFERROR(INVENTARIO[[#This Row],[STOCK (BALANCE)]]*INVENTARIO[[#This Row],[COSTO UNITARIO]],"")</f>
        <v>0</v>
      </c>
    </row>
    <row r="1283" spans="1:18" x14ac:dyDescent="0.25">
      <c r="A1283" s="37" t="str">
        <f>+[1]DATA_PRODUCTO!A1283</f>
        <v xml:space="preserve"> TRA0020 (FILTRO DE GASOIL TOY HILUX 2015-/17)</v>
      </c>
      <c r="B1283" s="38">
        <f>IFERROR(_xlfn.XLOOKUP(INVENTARIO[[#This Row],[CODIGO CONCATENADO]],[1]!Tabla1[[CODIGO CONCATENADO ]],[1]!Tabla1[FECHA],,0,-1),"")</f>
        <v>45198</v>
      </c>
      <c r="C1283" s="38">
        <f>IFERROR(_xlfn.XLOOKUP(INVENTARIO[[#This Row],[CODIGO CONCATENADO]],[1]!Tabla1[[CODIGO CONCATENADO ]],[1]!Tabla1[FECHA],,0,-1),"")</f>
        <v>45198</v>
      </c>
      <c r="D1283" s="39" t="str">
        <f>+[1]!Tabla3[[#This Row],[Secuencia]]</f>
        <v>TRA0020</v>
      </c>
      <c r="E1283" s="40" t="str">
        <f>+[1]!Tabla3[[#This Row],[Descripcion]]</f>
        <v>FILTRO ACEITE UNION JAPAN C-171</v>
      </c>
      <c r="F1283" s="39" t="str">
        <f>+[1]!Tabla3[[#This Row],[Categoria]]</f>
        <v>TRANSPORTACIÒN</v>
      </c>
      <c r="G1283" s="50">
        <f>+[1]!Tabla3[[#This Row],[Almacen]]</f>
        <v>0</v>
      </c>
      <c r="H1283" s="39" t="str">
        <f>+[1]!Tabla3[[#This Row],[Unidad de medida]]</f>
        <v>UNIDAD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5</v>
      </c>
      <c r="N1283" s="44">
        <f>+SUMIF([1]!REQUISICIONES[CODIGO CONCATENADO],INVENTARIO[[#This Row],[CODIGO CONCATENADO]],[1]!REQUISICIONES[CANTIDAD])</f>
        <v>5</v>
      </c>
      <c r="O1283" s="42">
        <v>0</v>
      </c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457.25</v>
      </c>
      <c r="R1283" s="42">
        <f>+IFERROR(INVENTARIO[[#This Row],[STOCK (BALANCE)]]*INVENTARIO[[#This Row],[COSTO UNITARIO]],"")</f>
        <v>0</v>
      </c>
    </row>
    <row r="1284" spans="1:18" x14ac:dyDescent="0.25">
      <c r="A1284" s="37" t="str">
        <f>+[1]DATA_PRODUCTO!A1284</f>
        <v xml:space="preserve"> TRA0021 (FILTRO ACEITE PH-3682)</v>
      </c>
      <c r="B1284" s="38">
        <f>IFERROR(_xlfn.XLOOKUP(INVENTARIO[[#This Row],[CODIGO CONCATENADO]],[1]!Tabla1[[CODIGO CONCATENADO ]],[1]!Tabla1[FECHA],,0,-1),"")</f>
        <v>45198</v>
      </c>
      <c r="C1284" s="38">
        <f>IFERROR(_xlfn.XLOOKUP(INVENTARIO[[#This Row],[CODIGO CONCATENADO]],[1]!Tabla1[[CODIGO CONCATENADO ]],[1]!Tabla1[FECHA],,0,-1),"")</f>
        <v>45198</v>
      </c>
      <c r="D1284" s="39" t="str">
        <f>+[1]!Tabla3[[#This Row],[Secuencia]]</f>
        <v>TRA0021</v>
      </c>
      <c r="E1284" s="40" t="str">
        <f>+[1]!Tabla3[[#This Row],[Descripcion]]</f>
        <v>FILTRO DE GASOIL TOY HILUX 2015-/17</v>
      </c>
      <c r="F1284" s="39" t="str">
        <f>+[1]!Tabla3[[#This Row],[Categoria]]</f>
        <v>TRANSPORTACIÒN</v>
      </c>
      <c r="G1284" s="50">
        <f>+[1]!Tabla3[[#This Row],[Almacen]]</f>
        <v>0</v>
      </c>
      <c r="H1284" s="39" t="str">
        <f>+[1]!Tabla3[[#This Row],[Unidad de medida]]</f>
        <v>UNIDAD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5</v>
      </c>
      <c r="N1284" s="44">
        <f>+SUMIF([1]!REQUISICIONES[CODIGO CONCATENADO],INVENTARIO[[#This Row],[CODIGO CONCATENADO]],[1]!REQUISICIONES[CANTIDAD])</f>
        <v>5</v>
      </c>
      <c r="O1284" s="42">
        <v>0</v>
      </c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736.25</v>
      </c>
      <c r="R1284" s="42">
        <f>+IFERROR(INVENTARIO[[#This Row],[STOCK (BALANCE)]]*INVENTARIO[[#This Row],[COSTO UNITARIO]],"")</f>
        <v>0</v>
      </c>
    </row>
    <row r="1285" spans="1:18" x14ac:dyDescent="0.25">
      <c r="A1285" s="37" t="str">
        <f>+[1]DATA_PRODUCTO!A1285</f>
        <v xml:space="preserve"> TRA0022 (FILTRO AIRE COLORADO 2015-20)</v>
      </c>
      <c r="B1285" s="38">
        <f>IFERROR(_xlfn.XLOOKUP(INVENTARIO[[#This Row],[CODIGO CONCATENADO]],[1]!Tabla1[[CODIGO CONCATENADO ]],[1]!Tabla1[FECHA],,0,-1),"")</f>
        <v>45198</v>
      </c>
      <c r="C1285" s="38">
        <f>IFERROR(_xlfn.XLOOKUP(INVENTARIO[[#This Row],[CODIGO CONCATENADO]],[1]!Tabla1[[CODIGO CONCATENADO ]],[1]!Tabla1[FECHA],,0,-1),"")</f>
        <v>45198</v>
      </c>
      <c r="D1285" s="39" t="str">
        <f>+[1]!Tabla3[[#This Row],[Secuencia]]</f>
        <v>TRA0022</v>
      </c>
      <c r="E1285" s="40" t="str">
        <f>+[1]!Tabla3[[#This Row],[Descripcion]]</f>
        <v>FILTRO ACEITE PH-3682</v>
      </c>
      <c r="F1285" s="39" t="str">
        <f>+[1]!Tabla3[[#This Row],[Categoria]]</f>
        <v>TRANSPORTACIÒN</v>
      </c>
      <c r="G1285" s="50">
        <f>+[1]!Tabla3[[#This Row],[Almacen]]</f>
        <v>0</v>
      </c>
      <c r="H1285" s="39" t="str">
        <f>+[1]!Tabla3[[#This Row],[Unidad de medida]]</f>
        <v>UNIDAD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8</v>
      </c>
      <c r="N1285" s="44">
        <f>+SUMIF([1]!REQUISICIONES[CODIGO CONCATENADO],INVENTARIO[[#This Row],[CODIGO CONCATENADO]],[1]!REQUISICIONES[CANTIDAD])</f>
        <v>8</v>
      </c>
      <c r="O1285" s="42">
        <v>0</v>
      </c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697.5</v>
      </c>
      <c r="R1285" s="42">
        <f>+IFERROR(INVENTARIO[[#This Row],[STOCK (BALANCE)]]*INVENTARIO[[#This Row],[COSTO UNITARIO]],"")</f>
        <v>0</v>
      </c>
    </row>
    <row r="1286" spans="1:18" x14ac:dyDescent="0.25">
      <c r="A1286" s="37" t="str">
        <f>+[1]DATA_PRODUCTO!A1286</f>
        <v xml:space="preserve"> TRA0023 (FILTRO DE AIRE D-MAX 16546-51N01)</v>
      </c>
      <c r="B1286" s="38">
        <f>IFERROR(_xlfn.XLOOKUP(INVENTARIO[[#This Row],[CODIGO CONCATENADO]],[1]!Tabla1[[CODIGO CONCATENADO ]],[1]!Tabla1[FECHA],,0,-1),"")</f>
        <v>45198</v>
      </c>
      <c r="C1286" s="38">
        <f>IFERROR(_xlfn.XLOOKUP(INVENTARIO[[#This Row],[CODIGO CONCATENADO]],[1]!Tabla1[[CODIGO CONCATENADO ]],[1]!Tabla1[FECHA],,0,-1),"")</f>
        <v>45198</v>
      </c>
      <c r="D1286" s="39" t="str">
        <f>+[1]!Tabla3[[#This Row],[Secuencia]]</f>
        <v>TRA0023</v>
      </c>
      <c r="E1286" s="40" t="str">
        <f>+[1]!Tabla3[[#This Row],[Descripcion]]</f>
        <v>FILTRO AIRE COLORADO 2015-20</v>
      </c>
      <c r="F1286" s="39" t="str">
        <f>+[1]!Tabla3[[#This Row],[Categoria]]</f>
        <v>TRANSPORTACIÒN</v>
      </c>
      <c r="G1286" s="50">
        <f>+[1]!Tabla3[[#This Row],[Almacen]]</f>
        <v>0</v>
      </c>
      <c r="H1286" s="39" t="str">
        <f>+[1]!Tabla3[[#This Row],[Unidad de medida]]</f>
        <v>UNIDAD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5</v>
      </c>
      <c r="N1286" s="44">
        <f>+SUMIF([1]!REQUISICIONES[CODIGO CONCATENADO],INVENTARIO[[#This Row],[CODIGO CONCATENADO]],[1]!REQUISICIONES[CANTIDAD])</f>
        <v>5</v>
      </c>
      <c r="O1286" s="42">
        <v>0</v>
      </c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1860</v>
      </c>
      <c r="R1286" s="42">
        <f>+IFERROR(INVENTARIO[[#This Row],[STOCK (BALANCE)]]*INVENTARIO[[#This Row],[COSTO UNITARIO]],"")</f>
        <v>0</v>
      </c>
    </row>
    <row r="1287" spans="1:18" x14ac:dyDescent="0.25">
      <c r="A1287" s="37" t="str">
        <f>+[1]DATA_PRODUCTO!A1287</f>
        <v xml:space="preserve"> TRA0024 (FILTRO DE GASOIL JFC-110)</v>
      </c>
      <c r="B1287" s="38">
        <f>IFERROR(_xlfn.XLOOKUP(INVENTARIO[[#This Row],[CODIGO CONCATENADO]],[1]!Tabla1[[CODIGO CONCATENADO ]],[1]!Tabla1[FECHA],,0,-1),"")</f>
        <v>45198</v>
      </c>
      <c r="C1287" s="38">
        <f>IFERROR(_xlfn.XLOOKUP(INVENTARIO[[#This Row],[CODIGO CONCATENADO]],[1]!Tabla1[[CODIGO CONCATENADO ]],[1]!Tabla1[FECHA],,0,-1),"")</f>
        <v>45198</v>
      </c>
      <c r="D1287" s="39" t="str">
        <f>+[1]!Tabla3[[#This Row],[Secuencia]]</f>
        <v>TRA0024</v>
      </c>
      <c r="E1287" s="40" t="str">
        <f>+[1]!Tabla3[[#This Row],[Descripcion]]</f>
        <v>FILTRO DE AIRE D-MAX 16546-51N01</v>
      </c>
      <c r="F1287" s="39" t="str">
        <f>+[1]!Tabla3[[#This Row],[Categoria]]</f>
        <v>TRANSPORTACIÒN</v>
      </c>
      <c r="G1287" s="50">
        <f>+[1]!Tabla3[[#This Row],[Almacen]]</f>
        <v>0</v>
      </c>
      <c r="H1287" s="39" t="str">
        <f>+[1]!Tabla3[[#This Row],[Unidad de medida]]</f>
        <v>UNIDAD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8</v>
      </c>
      <c r="N1287" s="44">
        <f>+SUMIF([1]!REQUISICIONES[CODIGO CONCATENADO],INVENTARIO[[#This Row],[CODIGO CONCATENADO]],[1]!REQUISICIONES[CANTIDAD])</f>
        <v>8</v>
      </c>
      <c r="O1287" s="42">
        <v>0</v>
      </c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775</v>
      </c>
      <c r="R1287" s="42">
        <f>+IFERROR(INVENTARIO[[#This Row],[STOCK (BALANCE)]]*INVENTARIO[[#This Row],[COSTO UNITARIO]],"")</f>
        <v>0</v>
      </c>
    </row>
    <row r="1288" spans="1:18" x14ac:dyDescent="0.25">
      <c r="A1288" s="37" t="str">
        <f>+[1]DATA_PRODUCTO!A1288</f>
        <v xml:space="preserve"> TRA0025 (FILTRO GASOIL CHEV COLORADO 14-ON)</v>
      </c>
      <c r="B1288" s="38">
        <f>IFERROR(_xlfn.XLOOKUP(INVENTARIO[[#This Row],[CODIGO CONCATENADO]],[1]!Tabla1[[CODIGO CONCATENADO ]],[1]!Tabla1[FECHA],,0,-1),"")</f>
        <v>45198</v>
      </c>
      <c r="C1288" s="38">
        <f>IFERROR(_xlfn.XLOOKUP(INVENTARIO[[#This Row],[CODIGO CONCATENADO]],[1]!Tabla1[[CODIGO CONCATENADO ]],[1]!Tabla1[FECHA],,0,-1),"")</f>
        <v>45198</v>
      </c>
      <c r="D1288" s="39" t="str">
        <f>+[1]!Tabla3[[#This Row],[Secuencia]]</f>
        <v>TRA0025</v>
      </c>
      <c r="E1288" s="40" t="str">
        <f>+[1]!Tabla3[[#This Row],[Descripcion]]</f>
        <v>FILTRO DE GASOIL JFC-110</v>
      </c>
      <c r="F1288" s="39" t="str">
        <f>+[1]!Tabla3[[#This Row],[Categoria]]</f>
        <v>TRANSPORTACIÒN</v>
      </c>
      <c r="G1288" s="50">
        <f>+[1]!Tabla3[[#This Row],[Almacen]]</f>
        <v>0</v>
      </c>
      <c r="H1288" s="39" t="str">
        <f>+[1]!Tabla3[[#This Row],[Unidad de medida]]</f>
        <v>UNIDAD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8</v>
      </c>
      <c r="N1288" s="44">
        <f>+SUMIF([1]!REQUISICIONES[CODIGO CONCATENADO],INVENTARIO[[#This Row],[CODIGO CONCATENADO]],[1]!REQUISICIONES[CANTIDAD])</f>
        <v>8</v>
      </c>
      <c r="O1288" s="42">
        <v>0</v>
      </c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697.5</v>
      </c>
      <c r="R1288" s="42">
        <f>+IFERROR(INVENTARIO[[#This Row],[STOCK (BALANCE)]]*INVENTARIO[[#This Row],[COSTO UNITARIO]],"")</f>
        <v>0</v>
      </c>
    </row>
    <row r="1289" spans="1:18" x14ac:dyDescent="0.25">
      <c r="A1289" s="37" t="str">
        <f>+[1]DATA_PRODUCTO!A1289</f>
        <v xml:space="preserve"> TRA0026 (FILTRO GASOIL SAKURA)</v>
      </c>
      <c r="B1289" s="38">
        <f>IFERROR(_xlfn.XLOOKUP(INVENTARIO[[#This Row],[CODIGO CONCATENADO]],[1]!Tabla1[[CODIGO CONCATENADO ]],[1]!Tabla1[FECHA],,0,-1),"")</f>
        <v>45198</v>
      </c>
      <c r="C1289" s="38">
        <f>IFERROR(_xlfn.XLOOKUP(INVENTARIO[[#This Row],[CODIGO CONCATENADO]],[1]!Tabla1[[CODIGO CONCATENADO ]],[1]!Tabla1[FECHA],,0,-1),"")</f>
        <v>45198</v>
      </c>
      <c r="D1289" s="39" t="str">
        <f>+[1]!Tabla3[[#This Row],[Secuencia]]</f>
        <v>TRA0026</v>
      </c>
      <c r="E1289" s="40" t="str">
        <f>+[1]!Tabla3[[#This Row],[Descripcion]]</f>
        <v>FILTRO GASOIL CHEV COLORADO 14-ON</v>
      </c>
      <c r="F1289" s="39" t="str">
        <f>+[1]!Tabla3[[#This Row],[Categoria]]</f>
        <v>TRANSPORTACIÒN</v>
      </c>
      <c r="G1289" s="50">
        <f>+[1]!Tabla3[[#This Row],[Almacen]]</f>
        <v>0</v>
      </c>
      <c r="H1289" s="39" t="str">
        <f>+[1]!Tabla3[[#This Row],[Unidad de medida]]</f>
        <v>UNIDAD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5</v>
      </c>
      <c r="N1289" s="44">
        <f>+SUMIF([1]!REQUISICIONES[CODIGO CONCATENADO],INVENTARIO[[#This Row],[CODIGO CONCATENADO]],[1]!REQUISICIONES[CANTIDAD])</f>
        <v>5</v>
      </c>
      <c r="O1289" s="42">
        <v>0</v>
      </c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3292.2</v>
      </c>
      <c r="R1289" s="42">
        <f>+IFERROR(INVENTARIO[[#This Row],[STOCK (BALANCE)]]*INVENTARIO[[#This Row],[COSTO UNITARIO]],"")</f>
        <v>0</v>
      </c>
    </row>
    <row r="1290" spans="1:18" x14ac:dyDescent="0.25">
      <c r="A1290" s="37" t="str">
        <f>+[1]DATA_PRODUCTO!A1290</f>
        <v xml:space="preserve"> TRA0027 (FILTRO ACEITE B34 PH-2863)</v>
      </c>
      <c r="B1290" s="38">
        <f>IFERROR(_xlfn.XLOOKUP(INVENTARIO[[#This Row],[CODIGO CONCATENADO]],[1]!Tabla1[[CODIGO CONCATENADO ]],[1]!Tabla1[FECHA],,0,-1),"")</f>
        <v>45198</v>
      </c>
      <c r="C1290" s="38">
        <f>IFERROR(_xlfn.XLOOKUP(INVENTARIO[[#This Row],[CODIGO CONCATENADO]],[1]!Tabla1[[CODIGO CONCATENADO ]],[1]!Tabla1[FECHA],,0,-1),"")</f>
        <v>45198</v>
      </c>
      <c r="D1290" s="39" t="str">
        <f>+[1]!Tabla3[[#This Row],[Secuencia]]</f>
        <v>TRA0027</v>
      </c>
      <c r="E1290" s="40" t="str">
        <f>+[1]!Tabla3[[#This Row],[Descripcion]]</f>
        <v>FILTRO GASOIL SAKURA</v>
      </c>
      <c r="F1290" s="39" t="str">
        <f>+[1]!Tabla3[[#This Row],[Categoria]]</f>
        <v>TRANSPORTACIÒN</v>
      </c>
      <c r="G1290" s="50">
        <f>+[1]!Tabla3[[#This Row],[Almacen]]</f>
        <v>0</v>
      </c>
      <c r="H1290" s="39" t="str">
        <f>+[1]!Tabla3[[#This Row],[Unidad de medida]]</f>
        <v>UNIDAD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8</v>
      </c>
      <c r="N1290" s="44">
        <f>+SUMIF([1]!REQUISICIONES[CODIGO CONCATENADO],INVENTARIO[[#This Row],[CODIGO CONCATENADO]],[1]!REQUISICIONES[CANTIDAD])</f>
        <v>8</v>
      </c>
      <c r="O1290" s="42">
        <v>0</v>
      </c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852.5</v>
      </c>
      <c r="R1290" s="42">
        <f>+IFERROR(INVENTARIO[[#This Row],[STOCK (BALANCE)]]*INVENTARIO[[#This Row],[COSTO UNITARIO]],"")</f>
        <v>0</v>
      </c>
    </row>
    <row r="1291" spans="1:18" x14ac:dyDescent="0.25">
      <c r="A1291" s="37" t="str">
        <f>+[1]DATA_PRODUCTO!A1291</f>
        <v xml:space="preserve"> TRA0028 (FILTRO DE AIRE NISSAN FRONTIER D22 97-2014/QD32/TD27)</v>
      </c>
      <c r="B1291" s="38">
        <f>IFERROR(_xlfn.XLOOKUP(INVENTARIO[[#This Row],[CODIGO CONCATENADO]],[1]!Tabla1[[CODIGO CONCATENADO ]],[1]!Tabla1[FECHA],,0,-1),"")</f>
        <v>45198</v>
      </c>
      <c r="C1291" s="38">
        <f>IFERROR(_xlfn.XLOOKUP(INVENTARIO[[#This Row],[CODIGO CONCATENADO]],[1]!Tabla1[[CODIGO CONCATENADO ]],[1]!Tabla1[FECHA],,0,-1),"")</f>
        <v>45198</v>
      </c>
      <c r="D1291" s="39" t="str">
        <f>+[1]!Tabla3[[#This Row],[Secuencia]]</f>
        <v>TRA0028</v>
      </c>
      <c r="E1291" s="40" t="str">
        <f>+[1]!Tabla3[[#This Row],[Descripcion]]</f>
        <v>FILTRO ACEITE B34 PH-2863</v>
      </c>
      <c r="F1291" s="39" t="str">
        <f>+[1]!Tabla3[[#This Row],[Categoria]]</f>
        <v>TRANSPORTACIÒN</v>
      </c>
      <c r="G1291" s="50">
        <f>+[1]!Tabla3[[#This Row],[Almacen]]</f>
        <v>0</v>
      </c>
      <c r="H1291" s="39" t="str">
        <f>+[1]!Tabla3[[#This Row],[Unidad de medida]]</f>
        <v>UNIDAD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4</v>
      </c>
      <c r="N1291" s="44">
        <f>+SUMIF([1]!REQUISICIONES[CODIGO CONCATENADO],INVENTARIO[[#This Row],[CODIGO CONCATENADO]],[1]!REQUISICIONES[CANTIDAD])</f>
        <v>4</v>
      </c>
      <c r="O1291" s="42">
        <v>0</v>
      </c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426.24</v>
      </c>
      <c r="R1291" s="42">
        <f>+IFERROR(INVENTARIO[[#This Row],[STOCK (BALANCE)]]*INVENTARIO[[#This Row],[COSTO UNITARIO]],"")</f>
        <v>0</v>
      </c>
    </row>
    <row r="1292" spans="1:18" x14ac:dyDescent="0.25">
      <c r="A1292" s="37" t="str">
        <f>+[1]DATA_PRODUCTO!A1292</f>
        <v xml:space="preserve"> TRA0029 (FILTRO DE GASOIL 16403)</v>
      </c>
      <c r="B1292" s="38">
        <f>IFERROR(_xlfn.XLOOKUP(INVENTARIO[[#This Row],[CODIGO CONCATENADO]],[1]!Tabla1[[CODIGO CONCATENADO ]],[1]!Tabla1[FECHA],,0,-1),"")</f>
        <v>45198</v>
      </c>
      <c r="C1292" s="38">
        <f>IFERROR(_xlfn.XLOOKUP(INVENTARIO[[#This Row],[CODIGO CONCATENADO]],[1]!Tabla1[[CODIGO CONCATENADO ]],[1]!Tabla1[FECHA],,0,-1),"")</f>
        <v>45198</v>
      </c>
      <c r="D1292" s="39" t="str">
        <f>+[1]!Tabla3[[#This Row],[Secuencia]]</f>
        <v>TRA0029</v>
      </c>
      <c r="E1292" s="40" t="str">
        <f>+[1]!Tabla3[[#This Row],[Descripcion]]</f>
        <v>FILTRO DE AIRE NISSAN FRONTIER D22 97-2014/QD32/TD27</v>
      </c>
      <c r="F1292" s="39" t="str">
        <f>+[1]!Tabla3[[#This Row],[Categoria]]</f>
        <v>TRANSPORTACIÒN</v>
      </c>
      <c r="G1292" s="50">
        <f>+[1]!Tabla3[[#This Row],[Almacen]]</f>
        <v>0</v>
      </c>
      <c r="H1292" s="39" t="str">
        <f>+[1]!Tabla3[[#This Row],[Unidad de medida]]</f>
        <v>UNIDAD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4</v>
      </c>
      <c r="N1292" s="44">
        <f>+SUMIF([1]!REQUISICIONES[CODIGO CONCATENADO],INVENTARIO[[#This Row],[CODIGO CONCATENADO]],[1]!REQUISICIONES[CANTIDAD])</f>
        <v>4</v>
      </c>
      <c r="O1292" s="42">
        <v>0</v>
      </c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697.5</v>
      </c>
      <c r="R1292" s="42">
        <f>+IFERROR(INVENTARIO[[#This Row],[STOCK (BALANCE)]]*INVENTARIO[[#This Row],[COSTO UNITARIO]],"")</f>
        <v>0</v>
      </c>
    </row>
    <row r="1293" spans="1:18" x14ac:dyDescent="0.25">
      <c r="A1293" s="37" t="str">
        <f>+[1]DATA_PRODUCTO!A1293</f>
        <v xml:space="preserve"> TRA0030 (FILTRO DE GASOIL FC-1807)</v>
      </c>
      <c r="B1293" s="38">
        <f>IFERROR(_xlfn.XLOOKUP(INVENTARIO[[#This Row],[CODIGO CONCATENADO]],[1]!Tabla1[[CODIGO CONCATENADO ]],[1]!Tabla1[FECHA],,0,-1),"")</f>
        <v>45198</v>
      </c>
      <c r="C1293" s="38">
        <f>IFERROR(_xlfn.XLOOKUP(INVENTARIO[[#This Row],[CODIGO CONCATENADO]],[1]!Tabla1[[CODIGO CONCATENADO ]],[1]!Tabla1[FECHA],,0,-1),"")</f>
        <v>45198</v>
      </c>
      <c r="D1293" s="39" t="str">
        <f>+[1]!Tabla3[[#This Row],[Secuencia]]</f>
        <v>TRA0030</v>
      </c>
      <c r="E1293" s="40" t="str">
        <f>+[1]!Tabla3[[#This Row],[Descripcion]]</f>
        <v>FILTRO DE GASOIL 16403</v>
      </c>
      <c r="F1293" s="39" t="str">
        <f>+[1]!Tabla3[[#This Row],[Categoria]]</f>
        <v>TRANSPORTACIÒN</v>
      </c>
      <c r="G1293" s="50">
        <f>+[1]!Tabla3[[#This Row],[Almacen]]</f>
        <v>0</v>
      </c>
      <c r="H1293" s="39" t="str">
        <f>+[1]!Tabla3[[#This Row],[Unidad de medida]]</f>
        <v>UNIDAD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4</v>
      </c>
      <c r="N1293" s="44">
        <f>+SUMIF([1]!REQUISICIONES[CODIGO CONCATENADO],INVENTARIO[[#This Row],[CODIGO CONCATENADO]],[1]!REQUISICIONES[CANTIDAD])</f>
        <v>4</v>
      </c>
      <c r="O1293" s="42">
        <v>0</v>
      </c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1162.5</v>
      </c>
      <c r="R1293" s="42">
        <f>+IFERROR(INVENTARIO[[#This Row],[STOCK (BALANCE)]]*INVENTARIO[[#This Row],[COSTO UNITARIO]],"")</f>
        <v>0</v>
      </c>
    </row>
    <row r="1294" spans="1:18" x14ac:dyDescent="0.25">
      <c r="A1294" s="37" t="str">
        <f>+[1]DATA_PRODUCTO!A1294</f>
        <v xml:space="preserve"> TRA0031 (FILTRO DE GASOIL FC-1806)</v>
      </c>
      <c r="B1294" s="38">
        <f>IFERROR(_xlfn.XLOOKUP(INVENTARIO[[#This Row],[CODIGO CONCATENADO]],[1]!Tabla1[[CODIGO CONCATENADO ]],[1]!Tabla1[FECHA],,0,-1),"")</f>
        <v>45198</v>
      </c>
      <c r="C1294" s="38">
        <f>IFERROR(_xlfn.XLOOKUP(INVENTARIO[[#This Row],[CODIGO CONCATENADO]],[1]!Tabla1[[CODIGO CONCATENADO ]],[1]!Tabla1[FECHA],,0,-1),"")</f>
        <v>45198</v>
      </c>
      <c r="D1294" s="39" t="str">
        <f>+[1]!Tabla3[[#This Row],[Secuencia]]</f>
        <v>TRA0031</v>
      </c>
      <c r="E1294" s="40" t="str">
        <f>+[1]!Tabla3[[#This Row],[Descripcion]]</f>
        <v>FILTRO DE GASOIL FC-1807</v>
      </c>
      <c r="F1294" s="39" t="str">
        <f>+[1]!Tabla3[[#This Row],[Categoria]]</f>
        <v>TRANSPORTACIÒN</v>
      </c>
      <c r="G1294" s="50">
        <f>+[1]!Tabla3[[#This Row],[Almacen]]</f>
        <v>0</v>
      </c>
      <c r="H1294" s="39" t="str">
        <f>+[1]!Tabla3[[#This Row],[Unidad de medida]]</f>
        <v>UNIDAD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4</v>
      </c>
      <c r="N1294" s="44">
        <f>+SUMIF([1]!REQUISICIONES[CODIGO CONCATENADO],INVENTARIO[[#This Row],[CODIGO CONCATENADO]],[1]!REQUISICIONES[CANTIDAD])</f>
        <v>4</v>
      </c>
      <c r="O1294" s="42">
        <v>0</v>
      </c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1085</v>
      </c>
      <c r="R1294" s="42">
        <f>+IFERROR(INVENTARIO[[#This Row],[STOCK (BALANCE)]]*INVENTARIO[[#This Row],[COSTO UNITARIO]],"")</f>
        <v>0</v>
      </c>
    </row>
    <row r="1295" spans="1:18" x14ac:dyDescent="0.25">
      <c r="A1295" s="37" t="str">
        <f>+[1]DATA_PRODUCTO!A1295</f>
        <v xml:space="preserve"> TRA0032 (FILTRO DE GASOIL FC-1806)</v>
      </c>
      <c r="B1295" s="38">
        <f>IFERROR(_xlfn.XLOOKUP(INVENTARIO[[#This Row],[CODIGO CONCATENADO]],[1]!Tabla1[[CODIGO CONCATENADO ]],[1]!Tabla1[FECHA],,0,-1),"")</f>
        <v>45198</v>
      </c>
      <c r="C1295" s="38">
        <f>IFERROR(_xlfn.XLOOKUP(INVENTARIO[[#This Row],[CODIGO CONCATENADO]],[1]!Tabla1[[CODIGO CONCATENADO ]],[1]!Tabla1[FECHA],,0,-1),"")</f>
        <v>45198</v>
      </c>
      <c r="D1295" s="39" t="str">
        <f>+[1]!Tabla3[[#This Row],[Secuencia]]</f>
        <v>TRA0032</v>
      </c>
      <c r="E1295" s="40" t="str">
        <f>+[1]!Tabla3[[#This Row],[Descripcion]]</f>
        <v>FILTRO DE GASOIL FC-1806</v>
      </c>
      <c r="F1295" s="39" t="str">
        <f>+[1]!Tabla3[[#This Row],[Categoria]]</f>
        <v>TRANSPORTACIÒN</v>
      </c>
      <c r="G1295" s="50">
        <f>+[1]!Tabla3[[#This Row],[Almacen]]</f>
        <v>0</v>
      </c>
      <c r="H1295" s="39" t="str">
        <f>+[1]!Tabla3[[#This Row],[Unidad de medida]]</f>
        <v>UNIDAD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4</v>
      </c>
      <c r="N1295" s="44">
        <f>+SUMIF([1]!REQUISICIONES[CODIGO CONCATENADO],INVENTARIO[[#This Row],[CODIGO CONCATENADO]],[1]!REQUISICIONES[CANTIDAD])</f>
        <v>4</v>
      </c>
      <c r="O1295" s="42">
        <v>0</v>
      </c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1085</v>
      </c>
      <c r="R1295" s="42">
        <f>+IFERROR(INVENTARIO[[#This Row],[STOCK (BALANCE)]]*INVENTARIO[[#This Row],[COSTO UNITARIO]],"")</f>
        <v>0</v>
      </c>
    </row>
    <row r="1296" spans="1:18" x14ac:dyDescent="0.25">
      <c r="A1296" s="37" t="e">
        <f>+[1]DATA_PRODUCTO!A1296</f>
        <v>#REF!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>
        <v>0</v>
      </c>
      <c r="P1296" s="44">
        <f>+INVENTARIO[[#This Row],[CANTIDAD INICIAL]]+INVENTARIO[[#This Row],[ENTRADAS]]-INVENTARIO[[#This Row],[SALIDAS]]+INVENTARIO[[#This Row],[AJUSTES]]</f>
        <v>0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 x14ac:dyDescent="0.25">
      <c r="A1297" s="37" t="str">
        <f>+[1]DATA_PRODUCTO!A1297</f>
        <v xml:space="preserve"> TRA0033 (FILTRO DE ACEITE PH8A 41010)</v>
      </c>
      <c r="B1297" s="38">
        <f>IFERROR(_xlfn.XLOOKUP(INVENTARIO[[#This Row],[CODIGO CONCATENADO]],[1]!Tabla1[[CODIGO CONCATENADO ]],[1]!Tabla1[FECHA],,0,-1),"")</f>
        <v>45198</v>
      </c>
      <c r="C1297" s="38">
        <f>IFERROR(_xlfn.XLOOKUP(INVENTARIO[[#This Row],[CODIGO CONCATENADO]],[1]!Tabla1[[CODIGO CONCATENADO ]],[1]!Tabla1[FECHA],,0,-1),"")</f>
        <v>45198</v>
      </c>
      <c r="D1297" s="39" t="str">
        <f>+[1]!Tabla3[[#This Row],[Secuencia]]</f>
        <v>TRA0033</v>
      </c>
      <c r="E1297" s="40" t="str">
        <f>+[1]!Tabla3[[#This Row],[Descripcion]]</f>
        <v>FILTRO DE ACEITE PH8A 41010</v>
      </c>
      <c r="F1297" s="39" t="str">
        <f>+[1]!Tabla3[[#This Row],[Categoria]]</f>
        <v>TRANSPORTACIÒN</v>
      </c>
      <c r="G1297" s="50">
        <f>+[1]!Tabla3[[#This Row],[Almacen]]</f>
        <v>0</v>
      </c>
      <c r="H1297" s="39" t="str">
        <f>+[1]!Tabla3[[#This Row],[Unidad de medida]]</f>
        <v>UNIDAD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4</v>
      </c>
      <c r="N1297" s="44">
        <f>+SUMIF([1]!REQUISICIONES[CODIGO CONCATENADO],INVENTARIO[[#This Row],[CODIGO CONCATENADO]],[1]!REQUISICIONES[CANTIDAD])</f>
        <v>4</v>
      </c>
      <c r="O1297" s="42">
        <v>0</v>
      </c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635.5</v>
      </c>
      <c r="R1297" s="42">
        <f>+IFERROR(INVENTARIO[[#This Row],[STOCK (BALANCE)]]*INVENTARIO[[#This Row],[COSTO UNITARIO]],"")</f>
        <v>0</v>
      </c>
    </row>
    <row r="1298" spans="1:18" ht="30" x14ac:dyDescent="0.25">
      <c r="A1298" s="37" t="str">
        <f>+[1]DATA_PRODUCTO!A1298</f>
        <v xml:space="preserve"> COM0088 (CAJA TIPO COFRE DE NADERA PEUQEÑA CON TAPA CORTADO Y PULIDO)</v>
      </c>
      <c r="B1298" s="38">
        <f>IFERROR(_xlfn.XLOOKUP(INVENTARIO[[#This Row],[CODIGO CONCATENADO]],[1]!Tabla1[[CODIGO CONCATENADO ]],[1]!Tabla1[FECHA],,0,-1),"")</f>
        <v>45026</v>
      </c>
      <c r="C1298" s="38">
        <f>IFERROR(_xlfn.XLOOKUP(INVENTARIO[[#This Row],[CODIGO CONCATENADO]],[1]!Tabla1[[CODIGO CONCATENADO ]],[1]!Tabla1[FECHA],,0,-1),"")</f>
        <v>45026</v>
      </c>
      <c r="D1298" s="39" t="str">
        <f>+[1]!Tabla3[[#This Row],[Secuencia]]</f>
        <v>COM0088</v>
      </c>
      <c r="E1298" s="40" t="str">
        <f>+[1]!Tabla3[[#This Row],[Descripcion]]</f>
        <v>CAJA TIPO COFRE DE NADERA PEUQEÑA CON TAPA CORTADO Y PULIDO</v>
      </c>
      <c r="F1298" s="39" t="str">
        <f>+[1]!Tabla3[[#This Row],[Categoria]]</f>
        <v>COMUNICACIONES</v>
      </c>
      <c r="G1298" s="50">
        <f>+[1]!Tabla3[[#This Row],[Almacen]]</f>
        <v>0</v>
      </c>
      <c r="H1298" s="39" t="str">
        <f>+[1]!Tabla3[[#This Row],[Unidad de medida]]</f>
        <v>UNIDAD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70</v>
      </c>
      <c r="N1298" s="44">
        <f>+SUMIF([1]!REQUISICIONES[CODIGO CONCATENADO],INVENTARIO[[#This Row],[CODIGO CONCATENADO]],[1]!REQUISICIONES[CANTIDAD])</f>
        <v>70</v>
      </c>
      <c r="O1298" s="42">
        <v>0</v>
      </c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640</v>
      </c>
      <c r="R1298" s="42">
        <f>+IFERROR(INVENTARIO[[#This Row],[STOCK (BALANCE)]]*INVENTARIO[[#This Row],[COSTO UNITARIO]],"")</f>
        <v>0</v>
      </c>
    </row>
    <row r="1299" spans="1:18" x14ac:dyDescent="0.25">
      <c r="A1299" s="37" t="str">
        <f>+[1]DATA_PRODUCTO!A1299</f>
        <v xml:space="preserve"> TRA0034 (MOTOCICLETAS X1000 XROAD 200 SALTAMONTE XROAD200)</v>
      </c>
      <c r="B1299" s="38">
        <f>IFERROR(_xlfn.XLOOKUP(INVENTARIO[[#This Row],[CODIGO CONCATENADO]],[1]!Tabla1[[CODIGO CONCATENADO ]],[1]!Tabla1[FECHA],,0,-1),"")</f>
        <v>45026</v>
      </c>
      <c r="C1299" s="38">
        <f>IFERROR(_xlfn.XLOOKUP(INVENTARIO[[#This Row],[CODIGO CONCATENADO]],[1]!Tabla1[[CODIGO CONCATENADO ]],[1]!Tabla1[FECHA],,0,-1),"")</f>
        <v>45026</v>
      </c>
      <c r="D1299" s="39" t="str">
        <f>+[1]!Tabla3[[#This Row],[Secuencia]]</f>
        <v>TRA0034</v>
      </c>
      <c r="E1299" s="40" t="str">
        <f>+[1]!Tabla3[[#This Row],[Descripcion]]</f>
        <v>MOTOCICLETAS X1000 XROAD 200 SALTAMONTE XROAD200</v>
      </c>
      <c r="F1299" s="39" t="str">
        <f>+[1]!Tabla3[[#This Row],[Categoria]]</f>
        <v>TRANSPORTACIÒN</v>
      </c>
      <c r="G1299" s="50">
        <f>+[1]!Tabla3[[#This Row],[Almacen]]</f>
        <v>0</v>
      </c>
      <c r="H1299" s="39" t="str">
        <f>+[1]!Tabla3[[#This Row],[Unidad de medida]]</f>
        <v>UNIDAD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20</v>
      </c>
      <c r="N1299" s="44">
        <f>+SUMIF([1]!REQUISICIONES[CODIGO CONCATENADO],INVENTARIO[[#This Row],[CODIGO CONCATENADO]],[1]!REQUISICIONES[CANTIDAD])</f>
        <v>20</v>
      </c>
      <c r="O1299" s="42">
        <v>0</v>
      </c>
      <c r="P1299" s="44">
        <f>+INVENTARIO[[#This Row],[CANTIDAD INICIAL]]+INVENTARIO[[#This Row],[ENTRADAS]]-INVENTARIO[[#This Row],[SALIDAS]]+INVENTARIO[[#This Row],[AJUSTES]]</f>
        <v>0</v>
      </c>
      <c r="Q1299" s="42">
        <f>IFERROR(_xlfn.XLOOKUP(INVENTARIO[[#This Row],[CODIGO CONCATENADO]],[1]!Tabla1[[CODIGO CONCATENADO ]],[1]!Tabla1[COSTO],,0,-1),"")</f>
        <v>165495</v>
      </c>
      <c r="R1299" s="42">
        <f>+IFERROR(INVENTARIO[[#This Row],[STOCK (BALANCE)]]*INVENTARIO[[#This Row],[COSTO UNITARIO]],"")</f>
        <v>0</v>
      </c>
    </row>
    <row r="1300" spans="1:18" x14ac:dyDescent="0.25">
      <c r="A1300" s="37" t="str">
        <f>+[1]DATA_PRODUCTO!A1300</f>
        <v xml:space="preserve"> HER0155 (PIVOT MAGNETICO PARA GAVETERO)</v>
      </c>
      <c r="B1300" s="38">
        <f>IFERROR(_xlfn.XLOOKUP(INVENTARIO[[#This Row],[CODIGO CONCATENADO]],[1]!Tabla1[[CODIGO CONCATENADO ]],[1]!Tabla1[FECHA],,0,-1),"")</f>
        <v>45034</v>
      </c>
      <c r="C1300" s="38">
        <f>IFERROR(_xlfn.XLOOKUP(INVENTARIO[[#This Row],[CODIGO CONCATENADO]],[1]!Tabla1[[CODIGO CONCATENADO ]],[1]!Tabla1[FECHA],,0,-1),"")</f>
        <v>45034</v>
      </c>
      <c r="D1300" s="39" t="str">
        <f>+[1]!Tabla3[[#This Row],[Secuencia]]</f>
        <v>HER0155</v>
      </c>
      <c r="E1300" s="40" t="str">
        <f>+[1]!Tabla3[[#This Row],[Descripcion]]</f>
        <v>PIVOT MAGNETICO PARA GAVETERO</v>
      </c>
      <c r="F1300" s="39" t="str">
        <f>+[1]!Tabla3[[#This Row],[Categoria]]</f>
        <v>HERRAMIENTAS</v>
      </c>
      <c r="G1300" s="50">
        <f>+[1]!Tabla3[[#This Row],[Almacen]]</f>
        <v>0</v>
      </c>
      <c r="H1300" s="39" t="str">
        <f>+[1]!Tabla3[[#This Row],[Unidad de medida]]</f>
        <v>UNIDAD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1</v>
      </c>
      <c r="N1300" s="44">
        <f>+SUMIF([1]!REQUISICIONES[CODIGO CONCATENADO],INVENTARIO[[#This Row],[CODIGO CONCATENADO]],[1]!REQUISICIONES[CANTIDAD])</f>
        <v>1</v>
      </c>
      <c r="O1300" s="42">
        <v>0</v>
      </c>
      <c r="P1300" s="44">
        <f>+INVENTARIO[[#This Row],[CANTIDAD INICIAL]]+INVENTARIO[[#This Row],[ENTRADAS]]-INVENTARIO[[#This Row],[SALIDAS]]+INVENTARIO[[#This Row],[AJUSTES]]</f>
        <v>0</v>
      </c>
      <c r="Q1300" s="42">
        <f>IFERROR(_xlfn.XLOOKUP(INVENTARIO[[#This Row],[CODIGO CONCATENADO]],[1]!Tabla1[[CODIGO CONCATENADO ]],[1]!Tabla1[COSTO],,0,-1),"")</f>
        <v>76.27</v>
      </c>
      <c r="R1300" s="42">
        <f>+IFERROR(INVENTARIO[[#This Row],[STOCK (BALANCE)]]*INVENTARIO[[#This Row],[COSTO UNITARIO]],"")</f>
        <v>0</v>
      </c>
    </row>
    <row r="1301" spans="1:18" x14ac:dyDescent="0.25">
      <c r="A1301" s="37" t="str">
        <f>+[1]DATA_PRODUCTO!A1301</f>
        <v xml:space="preserve"> ELE0138 (LAMPARA LED 2X4 EMP 72W 6500K)</v>
      </c>
      <c r="B1301" s="38">
        <f>IFERROR(_xlfn.XLOOKUP(INVENTARIO[[#This Row],[CODIGO CONCATENADO]],[1]!Tabla1[[CODIGO CONCATENADO ]],[1]!Tabla1[FECHA],,0,-1),"")</f>
        <v>45034</v>
      </c>
      <c r="C1301" s="38">
        <f>IFERROR(_xlfn.XLOOKUP(INVENTARIO[[#This Row],[CODIGO CONCATENADO]],[1]!Tabla1[[CODIGO CONCATENADO ]],[1]!Tabla1[FECHA],,0,-1),"")</f>
        <v>45034</v>
      </c>
      <c r="D1301" s="39" t="str">
        <f>+[1]!Tabla3[[#This Row],[Secuencia]]</f>
        <v>ELE0138</v>
      </c>
      <c r="E1301" s="40" t="str">
        <f>+[1]!Tabla3[[#This Row],[Descripcion]]</f>
        <v>LAMPARA LED 2X4 EMP 72W 6500K</v>
      </c>
      <c r="F1301" s="39" t="str">
        <f>+[1]!Tabla3[[#This Row],[Categoria]]</f>
        <v>ELÉCTRICO</v>
      </c>
      <c r="G1301" s="50">
        <f>+[1]!Tabla3[[#This Row],[Almacen]]</f>
        <v>0</v>
      </c>
      <c r="H1301" s="39" t="str">
        <f>+[1]!Tabla3[[#This Row],[Unidad de medida]]</f>
        <v>UNIDAD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5</v>
      </c>
      <c r="N1301" s="44">
        <f>+SUMIF([1]!REQUISICIONES[CODIGO CONCATENADO],INVENTARIO[[#This Row],[CODIGO CONCATENADO]],[1]!REQUISICIONES[CANTIDAD])</f>
        <v>5</v>
      </c>
      <c r="O1301" s="42">
        <v>0</v>
      </c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2894.07</v>
      </c>
      <c r="R1301" s="42">
        <f>+IFERROR(INVENTARIO[[#This Row],[STOCK (BALANCE)]]*INVENTARIO[[#This Row],[COSTO UNITARIO]],"")</f>
        <v>0</v>
      </c>
    </row>
    <row r="1302" spans="1:18" x14ac:dyDescent="0.25">
      <c r="A1302" s="37" t="str">
        <f>+[1]DATA_PRODUCTO!A1302</f>
        <v xml:space="preserve"> ELE0139 (LAMPARA LED PLAFOND 2X2 45W 6000K)</v>
      </c>
      <c r="B1302" s="38">
        <f>IFERROR(_xlfn.XLOOKUP(INVENTARIO[[#This Row],[CODIGO CONCATENADO]],[1]!Tabla1[[CODIGO CONCATENADO ]],[1]!Tabla1[FECHA],,0,-1),"")</f>
        <v>45034</v>
      </c>
      <c r="C1302" s="38">
        <f>IFERROR(_xlfn.XLOOKUP(INVENTARIO[[#This Row],[CODIGO CONCATENADO]],[1]!Tabla1[[CODIGO CONCATENADO ]],[1]!Tabla1[FECHA],,0,-1),"")</f>
        <v>45034</v>
      </c>
      <c r="D1302" s="39" t="str">
        <f>+[1]!Tabla3[[#This Row],[Secuencia]]</f>
        <v>ELE0139</v>
      </c>
      <c r="E1302" s="40" t="str">
        <f>+[1]!Tabla3[[#This Row],[Descripcion]]</f>
        <v>LAMPARA LED PLAFOND 2X2 45W 6000K</v>
      </c>
      <c r="F1302" s="39" t="str">
        <f>+[1]!Tabla3[[#This Row],[Categoria]]</f>
        <v>ELÉCTRICO</v>
      </c>
      <c r="G1302" s="50">
        <f>+[1]!Tabla3[[#This Row],[Almacen]]</f>
        <v>0</v>
      </c>
      <c r="H1302" s="39" t="str">
        <f>+[1]!Tabla3[[#This Row],[Unidad de medida]]</f>
        <v>UNIDAD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5</v>
      </c>
      <c r="N1302" s="44">
        <f>+SUMIF([1]!REQUISICIONES[CODIGO CONCATENADO],INVENTARIO[[#This Row],[CODIGO CONCATENADO]],[1]!REQUISICIONES[CANTIDAD])</f>
        <v>5</v>
      </c>
      <c r="O1302" s="42">
        <v>0</v>
      </c>
      <c r="P1302" s="44">
        <f>+INVENTARIO[[#This Row],[CANTIDAD INICIAL]]+INVENTARIO[[#This Row],[ENTRADAS]]-INVENTARIO[[#This Row],[SALIDAS]]+INVENTARIO[[#This Row],[AJUSTES]]</f>
        <v>0</v>
      </c>
      <c r="Q1302" s="42">
        <f>IFERROR(_xlfn.XLOOKUP(INVENTARIO[[#This Row],[CODIGO CONCATENADO]],[1]!Tabla1[[CODIGO CONCATENADO ]],[1]!Tabla1[COSTO],,0,-1),"")</f>
        <v>1211.8599999999999</v>
      </c>
      <c r="R1302" s="42">
        <f>+IFERROR(INVENTARIO[[#This Row],[STOCK (BALANCE)]]*INVENTARIO[[#This Row],[COSTO UNITARIO]],"")</f>
        <v>0</v>
      </c>
    </row>
    <row r="1303" spans="1:18" ht="30" x14ac:dyDescent="0.25">
      <c r="A1303" s="37" t="str">
        <f>+[1]DATA_PRODUCTO!A70</f>
        <v xml:space="preserve"> COM0025 (SACOS DE BOXEO  )</v>
      </c>
      <c r="B1303" s="38">
        <f>IFERROR(_xlfn.XLOOKUP(INVENTARIO[[#This Row],[CODIGO CONCATENADO]],[1]!Tabla1[[CODIGO CONCATENADO ]],[1]!Tabla1[FECHA],,0,-1),"")</f>
        <v>45034</v>
      </c>
      <c r="C1303" s="38">
        <f>IFERROR(_xlfn.XLOOKUP(INVENTARIO[[#This Row],[CODIGO CONCATENADO]],[1]!Tabla1[[CODIGO CONCATENADO ]],[1]!Tabla1[FECHA],,0,-1),"")</f>
        <v>45034</v>
      </c>
      <c r="D1303" s="39" t="str">
        <f>+[1]!Tabla3[[#This Row],[Secuencia]]</f>
        <v>MOF0034</v>
      </c>
      <c r="E1303" s="40" t="str">
        <f>+[1]!Tabla3[[#This Row],[Descripcion]]</f>
        <v>PORTA SACO EJECUTIVO PLAEADO CON ENCHAPADO COLOR OSCURO</v>
      </c>
      <c r="F1303" s="39" t="str">
        <f>+[1]!Tabla3[[#This Row],[Categoria]]</f>
        <v>MOBILIARIO OFICINA</v>
      </c>
      <c r="G1303" s="39">
        <f>+[1]!Tabla3[[#This Row],[Almacen]]</f>
        <v>0</v>
      </c>
      <c r="H1303" s="39" t="str">
        <f>+[1]!Tabla3[[#This Row],[Unidad de medida]]</f>
        <v>UNIDAD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1</v>
      </c>
      <c r="N1303" s="44">
        <f>+SUMIF([1]!REQUISICIONES[CODIGO CONCATENADO],INVENTARIO[[#This Row],[CODIGO CONCATENADO]],[1]!REQUISICIONES[CANTIDAD])</f>
        <v>1</v>
      </c>
      <c r="O1303" s="42">
        <v>0</v>
      </c>
      <c r="P1303" s="44">
        <f>+INVENTARIO[[#This Row],[CANTIDAD INICIAL]]+INVENTARIO[[#This Row],[ENTRADAS]]-INVENTARIO[[#This Row],[SALIDAS]]+INVENTARIO[[#This Row],[AJUSTES]]</f>
        <v>0</v>
      </c>
      <c r="Q1303" s="42">
        <f>IFERROR(_xlfn.XLOOKUP(INVENTARIO[[#This Row],[CODIGO CONCATENADO]],[1]!Tabla1[[CODIGO CONCATENADO ]],[1]!Tabla1[COSTO],,0,-1),"")</f>
        <v>4000</v>
      </c>
      <c r="R1303" s="42">
        <f>+IFERROR(INVENTARIO[[#This Row],[STOCK (BALANCE)]]*INVENTARIO[[#This Row],[COSTO UNITARIO]],"")</f>
        <v>0</v>
      </c>
    </row>
    <row r="1304" spans="1:18" x14ac:dyDescent="0.25">
      <c r="A1304" s="37" t="str">
        <f>+[1]DATA_PRODUCTO!A1304</f>
        <v xml:space="preserve"> MOF0035 (MESA LATERAL REDONDA TT-1803 TOPE Y ESTRUCTURA GRIS)</v>
      </c>
      <c r="B1304" s="38">
        <f>IFERROR(_xlfn.XLOOKUP(INVENTARIO[[#This Row],[CODIGO CONCATENADO]],[1]!Tabla1[[CODIGO CONCATENADO ]],[1]!Tabla1[FECHA],,0,-1),"")</f>
        <v>45034</v>
      </c>
      <c r="C1304" s="38">
        <f>IFERROR(_xlfn.XLOOKUP(INVENTARIO[[#This Row],[CODIGO CONCATENADO]],[1]!Tabla1[[CODIGO CONCATENADO ]],[1]!Tabla1[FECHA],,0,-1),"")</f>
        <v>45034</v>
      </c>
      <c r="D1304" s="39" t="str">
        <f>+[1]!Tabla3[[#This Row],[Secuencia]]</f>
        <v>MOF0035</v>
      </c>
      <c r="E1304" s="40" t="str">
        <f>+[1]!Tabla3[[#This Row],[Descripcion]]</f>
        <v>MESA LATERAL REDONDA TT-1803 TOPE Y ESTRUCTURA GRIS</v>
      </c>
      <c r="F1304" s="39" t="str">
        <f>+[1]!Tabla3[[#This Row],[Categoria]]</f>
        <v>MOBILIARIO OFICINA</v>
      </c>
      <c r="G1304" s="50">
        <f>+[1]!Tabla3[[#This Row],[Almacen]]</f>
        <v>0</v>
      </c>
      <c r="H1304" s="39" t="str">
        <f>+[1]!Tabla3[[#This Row],[Unidad de medida]]</f>
        <v>UNIDAD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1</v>
      </c>
      <c r="N1304" s="44">
        <f>+SUMIF([1]!REQUISICIONES[CODIGO CONCATENADO],INVENTARIO[[#This Row],[CODIGO CONCATENADO]],[1]!REQUISICIONES[CANTIDAD])</f>
        <v>1</v>
      </c>
      <c r="O1304" s="42">
        <v>0</v>
      </c>
      <c r="P1304" s="44">
        <f>+INVENTARIO[[#This Row],[CANTIDAD INICIAL]]+INVENTARIO[[#This Row],[ENTRADAS]]-INVENTARIO[[#This Row],[SALIDAS]]+INVENTARIO[[#This Row],[AJUSTES]]</f>
        <v>0</v>
      </c>
      <c r="Q1304" s="42">
        <f>IFERROR(_xlfn.XLOOKUP(INVENTARIO[[#This Row],[CODIGO CONCATENADO]],[1]!Tabla1[[CODIGO CONCATENADO ]],[1]!Tabla1[COSTO],,0,-1),"")</f>
        <v>8800</v>
      </c>
      <c r="R1304" s="42">
        <f>+IFERROR(INVENTARIO[[#This Row],[STOCK (BALANCE)]]*INVENTARIO[[#This Row],[COSTO UNITARIO]],"")</f>
        <v>0</v>
      </c>
    </row>
    <row r="1305" spans="1:18" ht="30" x14ac:dyDescent="0.25">
      <c r="A1305" s="37" t="str">
        <f>+[1]DATA_PRODUCTO!A1305</f>
        <v xml:space="preserve"> COM0089 (LIBRETAS SECRETARIALES 100 HOJAS 1.9 X 6 TAPA DURA (PERSONALIZADA))</v>
      </c>
      <c r="B1305" s="38">
        <f>IFERROR(_xlfn.XLOOKUP(INVENTARIO[[#This Row],[CODIGO CONCATENADO]],[1]!Tabla1[[CODIGO CONCATENADO ]],[1]!Tabla1[FECHA],,0,-1),"")</f>
        <v>45041</v>
      </c>
      <c r="C1305" s="38">
        <f>IFERROR(_xlfn.XLOOKUP(INVENTARIO[[#This Row],[CODIGO CONCATENADO]],[1]!Tabla1[[CODIGO CONCATENADO ]],[1]!Tabla1[FECHA],,0,-1),"")</f>
        <v>45041</v>
      </c>
      <c r="D1305" s="39" t="str">
        <f>+[1]!Tabla3[[#This Row],[Secuencia]]</f>
        <v>COM0089</v>
      </c>
      <c r="E1305" s="40" t="str">
        <f>+[1]!Tabla3[[#This Row],[Descripcion]]</f>
        <v>LIBRETAS SECRETARIALES 100 HOJAS 1.9 X 6 TAPA DURA (PERSONALIZADA)</v>
      </c>
      <c r="F1305" s="39" t="str">
        <f>+[1]!Tabla3[[#This Row],[Categoria]]</f>
        <v>COMUNICACIONES</v>
      </c>
      <c r="G1305" s="50">
        <f>+[1]!Tabla3[[#This Row],[Almacen]]</f>
        <v>0</v>
      </c>
      <c r="H1305" s="39" t="str">
        <f>+[1]!Tabla3[[#This Row],[Unidad de medida]]</f>
        <v>UNIDAD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140</v>
      </c>
      <c r="N1305" s="44">
        <f>+SUMIF([1]!REQUISICIONES[CODIGO CONCATENADO],INVENTARIO[[#This Row],[CODIGO CONCATENADO]],[1]!REQUISICIONES[CANTIDAD])</f>
        <v>140</v>
      </c>
      <c r="O1305" s="42">
        <v>0</v>
      </c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810</v>
      </c>
      <c r="R1305" s="42">
        <f>+IFERROR(INVENTARIO[[#This Row],[STOCK (BALANCE)]]*INVENTARIO[[#This Row],[COSTO UNITARIO]],"")</f>
        <v>0</v>
      </c>
    </row>
    <row r="1306" spans="1:18" x14ac:dyDescent="0.25">
      <c r="A1306" s="37" t="str">
        <f>+[1]DATA_PRODUCTO!A1306</f>
        <v xml:space="preserve"> COM0090 (PINES METALICOS INSTITUCIONALES COLOR DORADO (NUEVOS))</v>
      </c>
      <c r="B1306" s="38">
        <f>IFERROR(_xlfn.XLOOKUP(INVENTARIO[[#This Row],[CODIGO CONCATENADO]],[1]!Tabla1[[CODIGO CONCATENADO ]],[1]!Tabla1[FECHA],,0,-1),"")</f>
        <v>45029</v>
      </c>
      <c r="C1306" s="38">
        <f>IFERROR(_xlfn.XLOOKUP(INVENTARIO[[#This Row],[CODIGO CONCATENADO]],[1]!Tabla1[[CODIGO CONCATENADO ]],[1]!Tabla1[FECHA],,0,-1),"")</f>
        <v>45029</v>
      </c>
      <c r="D1306" s="39" t="str">
        <f>+[1]!Tabla3[[#This Row],[Secuencia]]</f>
        <v>COM0090</v>
      </c>
      <c r="E1306" s="40" t="str">
        <f>+[1]!Tabla3[[#This Row],[Descripcion]]</f>
        <v>PINES METALICOS INSTITUCIONALES COLOR DORADO (NUEVOS)</v>
      </c>
      <c r="F1306" s="39" t="str">
        <f>+[1]!Tabla3[[#This Row],[Categoria]]</f>
        <v>COMUNICACIONES</v>
      </c>
      <c r="G1306" s="50">
        <f>+[1]!Tabla3[[#This Row],[Almacen]]</f>
        <v>0</v>
      </c>
      <c r="H1306" s="39" t="str">
        <f>+[1]!Tabla3[[#This Row],[Unidad de medida]]</f>
        <v>UNIDAD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70</v>
      </c>
      <c r="N1306" s="44">
        <f>+SUMIF([1]!REQUISICIONES[CODIGO CONCATENADO],INVENTARIO[[#This Row],[CODIGO CONCATENADO]],[1]!REQUISICIONES[CANTIDAD])</f>
        <v>42</v>
      </c>
      <c r="O1306" s="42">
        <v>0</v>
      </c>
      <c r="P1306" s="44">
        <f>+INVENTARIO[[#This Row],[CANTIDAD INICIAL]]+INVENTARIO[[#This Row],[ENTRADAS]]-INVENTARIO[[#This Row],[SALIDAS]]+INVENTARIO[[#This Row],[AJUSTES]]</f>
        <v>28</v>
      </c>
      <c r="Q1306" s="42">
        <f>IFERROR(_xlfn.XLOOKUP(INVENTARIO[[#This Row],[CODIGO CONCATENADO]],[1]!Tabla1[[CODIGO CONCATENADO ]],[1]!Tabla1[COSTO],,0,-1),"")</f>
        <v>850</v>
      </c>
      <c r="R1306" s="42">
        <f>+IFERROR(INVENTARIO[[#This Row],[STOCK (BALANCE)]]*INVENTARIO[[#This Row],[COSTO UNITARIO]],"")</f>
        <v>23800</v>
      </c>
    </row>
    <row r="1307" spans="1:18" ht="30" x14ac:dyDescent="0.25">
      <c r="A1307" s="37" t="str">
        <f>+[1]DATA_PRODUCTO!A1307</f>
        <v xml:space="preserve"> COM0091 (GORRAS SIN MALLA CON CIERRE DE VELCRO CON LOGOTIPO INSTITUCIONAL)</v>
      </c>
      <c r="B1307" s="38">
        <f>IFERROR(_xlfn.XLOOKUP(INVENTARIO[[#This Row],[CODIGO CONCATENADO]],[1]!Tabla1[[CODIGO CONCATENADO ]],[1]!Tabla1[FECHA],,0,-1),"")</f>
        <v>45055</v>
      </c>
      <c r="C1307" s="38">
        <f>IFERROR(_xlfn.XLOOKUP(INVENTARIO[[#This Row],[CODIGO CONCATENADO]],[1]!Tabla1[[CODIGO CONCATENADO ]],[1]!Tabla1[FECHA],,0,-1),"")</f>
        <v>45055</v>
      </c>
      <c r="D1307" s="39" t="str">
        <f>+[1]!Tabla3[[#This Row],[Secuencia]]</f>
        <v>COM0091</v>
      </c>
      <c r="E1307" s="40" t="str">
        <f>+[1]!Tabla3[[#This Row],[Descripcion]]</f>
        <v>GORRAS SIN MALLA CON CIERRE DE VELCRO CON LOGOTIPO INSTITUCIONAL</v>
      </c>
      <c r="F1307" s="39" t="str">
        <f>+[1]!Tabla3[[#This Row],[Categoria]]</f>
        <v>COMUNICACIONES</v>
      </c>
      <c r="G1307" s="50">
        <f>+[1]!Tabla3[[#This Row],[Almacen]]</f>
        <v>0</v>
      </c>
      <c r="H1307" s="39" t="str">
        <f>+[1]!Tabla3[[#This Row],[Unidad de medida]]</f>
        <v>UNIDAD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100</v>
      </c>
      <c r="N1307" s="44">
        <f>+SUMIF([1]!REQUISICIONES[CODIGO CONCATENADO],INVENTARIO[[#This Row],[CODIGO CONCATENADO]],[1]!REQUISICIONES[CANTIDAD])</f>
        <v>100</v>
      </c>
      <c r="O1307" s="42">
        <v>0</v>
      </c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895</v>
      </c>
      <c r="R1307" s="42">
        <f>+IFERROR(INVENTARIO[[#This Row],[STOCK (BALANCE)]]*INVENTARIO[[#This Row],[COSTO UNITARIO]],"")</f>
        <v>0</v>
      </c>
    </row>
    <row r="1308" spans="1:18" x14ac:dyDescent="0.25">
      <c r="A1308" s="37" t="str">
        <f>+[1]DATA_PRODUCTO!A1308</f>
        <v xml:space="preserve"> COM0092 (CASCOS PROTECTORES CON LOGOTIPO INSTITUCIONAL)</v>
      </c>
      <c r="B1308" s="38">
        <f>IFERROR(_xlfn.XLOOKUP(INVENTARIO[[#This Row],[CODIGO CONCATENADO]],[1]!Tabla1[[CODIGO CONCATENADO ]],[1]!Tabla1[FECHA],,0,-1),"")</f>
        <v>45055</v>
      </c>
      <c r="C1308" s="38">
        <f>IFERROR(_xlfn.XLOOKUP(INVENTARIO[[#This Row],[CODIGO CONCATENADO]],[1]!Tabla1[[CODIGO CONCATENADO ]],[1]!Tabla1[FECHA],,0,-1),"")</f>
        <v>45055</v>
      </c>
      <c r="D1308" s="39" t="str">
        <f>+[1]!Tabla3[[#This Row],[Secuencia]]</f>
        <v>COM0092</v>
      </c>
      <c r="E1308" s="40" t="str">
        <f>+[1]!Tabla3[[#This Row],[Descripcion]]</f>
        <v>CASCOS PROTECTORES CON LOGOTIPO INSTITUCIONAL</v>
      </c>
      <c r="F1308" s="39" t="str">
        <f>+[1]!Tabla3[[#This Row],[Categoria]]</f>
        <v>COMUNICACIONES</v>
      </c>
      <c r="G1308" s="50">
        <f>+[1]!Tabla3[[#This Row],[Almacen]]</f>
        <v>0</v>
      </c>
      <c r="H1308" s="39" t="str">
        <f>+[1]!Tabla3[[#This Row],[Unidad de medida]]</f>
        <v>UNIDAD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10</v>
      </c>
      <c r="N1308" s="44">
        <f>+SUMIF([1]!REQUISICIONES[CODIGO CONCATENADO],INVENTARIO[[#This Row],[CODIGO CONCATENADO]],[1]!REQUISICIONES[CANTIDAD])</f>
        <v>10</v>
      </c>
      <c r="O1308" s="42">
        <v>0</v>
      </c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1910</v>
      </c>
      <c r="R1308" s="42">
        <f>+IFERROR(INVENTARIO[[#This Row],[STOCK (BALANCE)]]*INVENTARIO[[#This Row],[COSTO UNITARIO]],"")</f>
        <v>0</v>
      </c>
    </row>
    <row r="1309" spans="1:18" x14ac:dyDescent="0.25">
      <c r="A1309" s="37" t="str">
        <f>+[1]DATA_PRODUCTO!A1309</f>
        <v xml:space="preserve"> TEG0010 (SCANNERS )</v>
      </c>
      <c r="B1309" s="38">
        <f>IFERROR(_xlfn.XLOOKUP(INVENTARIO[[#This Row],[CODIGO CONCATENADO]],[1]!Tabla1[[CODIGO CONCATENADO ]],[1]!Tabla1[FECHA],,0,-1),"")</f>
        <v>45050</v>
      </c>
      <c r="C1309" s="38">
        <f>IFERROR(_xlfn.XLOOKUP(INVENTARIO[[#This Row],[CODIGO CONCATENADO]],[1]!Tabla1[[CODIGO CONCATENADO ]],[1]!Tabla1[FECHA],,0,-1),"")</f>
        <v>45050</v>
      </c>
      <c r="D1309" s="39" t="str">
        <f>+[1]!Tabla3[[#This Row],[Secuencia]]</f>
        <v>TEG0010</v>
      </c>
      <c r="E1309" s="40" t="str">
        <f>+[1]!Tabla3[[#This Row],[Descripcion]]</f>
        <v xml:space="preserve">SCANNERS </v>
      </c>
      <c r="F1309" s="39" t="str">
        <f>+[1]!Tabla3[[#This Row],[Categoria]]</f>
        <v>TEGNOLOGIA</v>
      </c>
      <c r="G1309" s="50">
        <f>+[1]!Tabla3[[#This Row],[Almacen]]</f>
        <v>0</v>
      </c>
      <c r="H1309" s="39" t="str">
        <f>+[1]!Tabla3[[#This Row],[Unidad de medida]]</f>
        <v>UNIDAD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5</v>
      </c>
      <c r="N1309" s="44">
        <f>+SUMIF([1]!REQUISICIONES[CODIGO CONCATENADO],INVENTARIO[[#This Row],[CODIGO CONCATENADO]],[1]!REQUISICIONES[CANTIDAD])</f>
        <v>5</v>
      </c>
      <c r="O1309" s="42">
        <v>0</v>
      </c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55084.75</v>
      </c>
      <c r="R1309" s="42">
        <f>+IFERROR(INVENTARIO[[#This Row],[STOCK (BALANCE)]]*INVENTARIO[[#This Row],[COSTO UNITARIO]],"")</f>
        <v>0</v>
      </c>
    </row>
    <row r="1310" spans="1:18" x14ac:dyDescent="0.25">
      <c r="A1310" s="37" t="str">
        <f>+[1]DATA_PRODUCTO!A1310</f>
        <v xml:space="preserve"> INS0068 (BOTELLONES DE AGUA ALASKA DE 5 GALONES)</v>
      </c>
      <c r="B1310" s="38">
        <f>IFERROR(_xlfn.XLOOKUP(INVENTARIO[[#This Row],[CODIGO CONCATENADO]],[1]!Tabla1[[CODIGO CONCATENADO ]],[1]!Tabla1[FECHA],,0,-1),"")</f>
        <v>45517</v>
      </c>
      <c r="C1310" s="38">
        <f>IFERROR(_xlfn.XLOOKUP(INVENTARIO[[#This Row],[CODIGO CONCATENADO]],[1]!Tabla1[[CODIGO CONCATENADO ]],[1]!Tabla1[FECHA],,0,-1),"")</f>
        <v>45517</v>
      </c>
      <c r="D1310" s="39" t="str">
        <f>+[1]!Tabla3[[#This Row],[Secuencia]]</f>
        <v>INS0068</v>
      </c>
      <c r="E1310" s="40" t="str">
        <f>+[1]!Tabla3[[#This Row],[Descripcion]]</f>
        <v>BOTELLONES DE AGUA ALASKA DE 5 GALONES</v>
      </c>
      <c r="F1310" s="39" t="str">
        <f>+[1]!Tabla3[[#This Row],[Categoria]]</f>
        <v>INSUMOS</v>
      </c>
      <c r="G1310" s="50">
        <f>+[1]!Tabla3[[#This Row],[Almacen]]</f>
        <v>0</v>
      </c>
      <c r="H1310" s="39" t="str">
        <f>+[1]!Tabla3[[#This Row],[Unidad de medida]]</f>
        <v>UNIDAD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3960</v>
      </c>
      <c r="N1310" s="44">
        <f>+SUMIF([1]!REQUISICIONES[CODIGO CONCATENADO],INVENTARIO[[#This Row],[CODIGO CONCATENADO]],[1]!REQUISICIONES[CANTIDAD])</f>
        <v>3960</v>
      </c>
      <c r="O1310" s="42">
        <v>0</v>
      </c>
      <c r="P1310" s="44">
        <f>+INVENTARIO[[#This Row],[CANTIDAD INICIAL]]+INVENTARIO[[#This Row],[ENTRADAS]]-INVENTARIO[[#This Row],[SALIDAS]]+INVENTARIO[[#This Row],[AJUSTES]]</f>
        <v>0</v>
      </c>
      <c r="Q1310" s="42">
        <f>IFERROR(_xlfn.XLOOKUP(INVENTARIO[[#This Row],[CODIGO CONCATENADO]],[1]!Tabla1[[CODIGO CONCATENADO ]],[1]!Tabla1[COSTO],,0,-1),"")</f>
        <v>63</v>
      </c>
      <c r="R1310" s="42">
        <f>+IFERROR(INVENTARIO[[#This Row],[STOCK (BALANCE)]]*INVENTARIO[[#This Row],[COSTO UNITARIO]],"")</f>
        <v>0</v>
      </c>
    </row>
    <row r="1311" spans="1:18" x14ac:dyDescent="0.25">
      <c r="A1311" s="37" t="str">
        <f>+[1]DATA_PRODUCTO!A1311</f>
        <v xml:space="preserve"> COM0093 (T-SHIRT SUBLIMADOS (INTERSECCIONES SEGURAS))</v>
      </c>
      <c r="B1311" s="38">
        <f>IFERROR(_xlfn.XLOOKUP(INVENTARIO[[#This Row],[CODIGO CONCATENADO]],[1]!Tabla1[[CODIGO CONCATENADO ]],[1]!Tabla1[FECHA],,0,-1),"")</f>
        <v>45055</v>
      </c>
      <c r="C1311" s="38">
        <f>IFERROR(_xlfn.XLOOKUP(INVENTARIO[[#This Row],[CODIGO CONCATENADO]],[1]!Tabla1[[CODIGO CONCATENADO ]],[1]!Tabla1[FECHA],,0,-1),"")</f>
        <v>45055</v>
      </c>
      <c r="D1311" s="39" t="str">
        <f>+[1]!Tabla3[[#This Row],[Secuencia]]</f>
        <v>COM0093</v>
      </c>
      <c r="E1311" s="40" t="str">
        <f>+[1]!Tabla3[[#This Row],[Descripcion]]</f>
        <v>T-SHIRT SUBLIMADOS (INTERSECCIONES SEGURAS)</v>
      </c>
      <c r="F1311" s="39" t="str">
        <f>+[1]!Tabla3[[#This Row],[Categoria]]</f>
        <v>COMUNICACIONES</v>
      </c>
      <c r="G1311" s="50">
        <f>+[1]!Tabla3[[#This Row],[Almacen]]</f>
        <v>0</v>
      </c>
      <c r="H1311" s="39" t="str">
        <f>+[1]!Tabla3[[#This Row],[Unidad de medida]]</f>
        <v>UNIDAD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100</v>
      </c>
      <c r="N1311" s="44">
        <f>+SUMIF([1]!REQUISICIONES[CODIGO CONCATENADO],INVENTARIO[[#This Row],[CODIGO CONCATENADO]],[1]!REQUISICIONES[CANTIDAD])</f>
        <v>100</v>
      </c>
      <c r="O1311" s="42">
        <v>0</v>
      </c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750</v>
      </c>
      <c r="R1311" s="42">
        <f>+IFERROR(INVENTARIO[[#This Row],[STOCK (BALANCE)]]*INVENTARIO[[#This Row],[COSTO UNITARIO]],"")</f>
        <v>0</v>
      </c>
    </row>
    <row r="1312" spans="1:18" ht="30" x14ac:dyDescent="0.25">
      <c r="A1312" s="37" t="str">
        <f>+[1]DATA_PRODUCTO!A1312</f>
        <v xml:space="preserve"> COM0094 (CHALECOS REFLECTIVOS CON LOGOTIPO INTRANT (INTERSECCIONES SEGURAS))</v>
      </c>
      <c r="B1312" s="38">
        <f>IFERROR(_xlfn.XLOOKUP(INVENTARIO[[#This Row],[CODIGO CONCATENADO]],[1]!Tabla1[[CODIGO CONCATENADO ]],[1]!Tabla1[FECHA],,0,-1),"")</f>
        <v>45055</v>
      </c>
      <c r="C1312" s="38">
        <f>IFERROR(_xlfn.XLOOKUP(INVENTARIO[[#This Row],[CODIGO CONCATENADO]],[1]!Tabla1[[CODIGO CONCATENADO ]],[1]!Tabla1[FECHA],,0,-1),"")</f>
        <v>45055</v>
      </c>
      <c r="D1312" s="39" t="str">
        <f>+[1]!Tabla3[[#This Row],[Secuencia]]</f>
        <v>COM0094</v>
      </c>
      <c r="E1312" s="40" t="str">
        <f>+[1]!Tabla3[[#This Row],[Descripcion]]</f>
        <v>CHALECOS REFLECTIVOS CON LOGOTIPO INTRANT (INTERSECCIONES SEGURAS)</v>
      </c>
      <c r="F1312" s="39" t="str">
        <f>+[1]!Tabla3[[#This Row],[Categoria]]</f>
        <v>COMUNICACIONES</v>
      </c>
      <c r="G1312" s="50">
        <f>+[1]!Tabla3[[#This Row],[Almacen]]</f>
        <v>0</v>
      </c>
      <c r="H1312" s="39" t="str">
        <f>+[1]!Tabla3[[#This Row],[Unidad de medida]]</f>
        <v>UNIDAD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100</v>
      </c>
      <c r="N1312" s="44">
        <f>+SUMIF([1]!REQUISICIONES[CODIGO CONCATENADO],INVENTARIO[[#This Row],[CODIGO CONCATENADO]],[1]!REQUISICIONES[CANTIDAD])</f>
        <v>100</v>
      </c>
      <c r="O1312" s="42">
        <v>0</v>
      </c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1413</v>
      </c>
      <c r="R1312" s="42">
        <f>+IFERROR(INVENTARIO[[#This Row],[STOCK (BALANCE)]]*INVENTARIO[[#This Row],[COSTO UNITARIO]],"")</f>
        <v>0</v>
      </c>
    </row>
    <row r="1313" spans="1:18" ht="30" x14ac:dyDescent="0.25">
      <c r="A1313" s="37" t="str">
        <f>+[1]DATA_PRODUCTO!A1313</f>
        <v xml:space="preserve"> COM0095 (BOLIGRAFO (LAPICERO) CON LOGOTIPO DE INTRANT BLANCO CON NARANJA)</v>
      </c>
      <c r="B1313" s="38">
        <f>IFERROR(_xlfn.XLOOKUP(INVENTARIO[[#This Row],[CODIGO CONCATENADO]],[1]!Tabla1[[CODIGO CONCATENADO ]],[1]!Tabla1[FECHA],,0,-1),"")</f>
        <v>44592</v>
      </c>
      <c r="C1313" s="38">
        <f>IFERROR(_xlfn.XLOOKUP(INVENTARIO[[#This Row],[CODIGO CONCATENADO]],[1]!Tabla1[[CODIGO CONCATENADO ]],[1]!Tabla1[FECHA],,0,-1),"")</f>
        <v>44592</v>
      </c>
      <c r="D1313" s="39" t="str">
        <f>+[1]!Tabla3[[#This Row],[Secuencia]]</f>
        <v>COM0095</v>
      </c>
      <c r="E1313" s="40" t="str">
        <f>+[1]!Tabla3[[#This Row],[Descripcion]]</f>
        <v>BOLIGRAFO (LAPICERO) CON LOGOTIPO DE INTRANT BLANCO CON NARANJA</v>
      </c>
      <c r="F1313" s="39" t="str">
        <f>+[1]!Tabla3[[#This Row],[Categoria]]</f>
        <v>COMUNICACIONES</v>
      </c>
      <c r="G1313" s="50">
        <f>+[1]!Tabla3[[#This Row],[Almacen]]</f>
        <v>0</v>
      </c>
      <c r="H1313" s="39" t="str">
        <f>+[1]!Tabla3[[#This Row],[Unidad de medida]]</f>
        <v>UNIDAD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50</v>
      </c>
      <c r="N1313" s="44">
        <f>+SUMIF([1]!REQUISICIONES[CODIGO CONCATENADO],INVENTARIO[[#This Row],[CODIGO CONCATENADO]],[1]!REQUISICIONES[CANTIDAD])</f>
        <v>50</v>
      </c>
      <c r="O1313" s="42">
        <v>0</v>
      </c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x14ac:dyDescent="0.25">
      <c r="A1314" s="37" t="str">
        <f>+[1]DATA_PRODUCTO!A1314</f>
        <v xml:space="preserve"> INS0069 (AZUCAR CREMA PAQUETE DE 5 LIBRAS )</v>
      </c>
      <c r="B1314" s="38">
        <f>IFERROR(_xlfn.XLOOKUP(INVENTARIO[[#This Row],[CODIGO CONCATENADO]],[1]!Tabla1[[CODIGO CONCATENADO ]],[1]!Tabla1[FECHA],,0,-1),"")</f>
        <v>45776</v>
      </c>
      <c r="C1314" s="38">
        <f>IFERROR(_xlfn.XLOOKUP(INVENTARIO[[#This Row],[CODIGO CONCATENADO]],[1]!Tabla1[[CODIGO CONCATENADO ]],[1]!Tabla1[FECHA],,0,-1),"")</f>
        <v>45776</v>
      </c>
      <c r="D1314" s="39" t="str">
        <f>+[1]!Tabla3[[#This Row],[Secuencia]]</f>
        <v>INS0069</v>
      </c>
      <c r="E1314" s="40" t="str">
        <f>+[1]!Tabla3[[#This Row],[Descripcion]]</f>
        <v xml:space="preserve">AZUCAR CREMA PAQUETE DE 5 LIBRAS </v>
      </c>
      <c r="F1314" s="39" t="str">
        <f>+[1]!Tabla3[[#This Row],[Categoria]]</f>
        <v>INSUMOS</v>
      </c>
      <c r="G1314" s="50">
        <f>+[1]!Tabla3[[#This Row],[Almacen]]</f>
        <v>0</v>
      </c>
      <c r="H1314" s="39" t="str">
        <f>+[1]!Tabla3[[#This Row],[Unidad de medida]]</f>
        <v>PAQUETE DE 5 LIBRAS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750</v>
      </c>
      <c r="N1314" s="44">
        <f>+SUMIF([1]!REQUISICIONES[CODIGO CONCATENADO],INVENTARIO[[#This Row],[CODIGO CONCATENADO]],[1]!REQUISICIONES[CANTIDAD])</f>
        <v>750</v>
      </c>
      <c r="O1314" s="42">
        <v>0</v>
      </c>
      <c r="P1314" s="44">
        <f>+INVENTARIO[[#This Row],[CANTIDAD INICIAL]]+INVENTARIO[[#This Row],[ENTRADAS]]-INVENTARIO[[#This Row],[SALIDAS]]+INVENTARIO[[#This Row],[AJUSTES]]</f>
        <v>0</v>
      </c>
      <c r="Q1314" s="42">
        <f>IFERROR(_xlfn.XLOOKUP(INVENTARIO[[#This Row],[CODIGO CONCATENADO]],[1]!Tabla1[[CODIGO CONCATENADO ]],[1]!Tabla1[COSTO],,0,-1),"")</f>
        <v>140</v>
      </c>
      <c r="R1314" s="42">
        <f>+IFERROR(INVENTARIO[[#This Row],[STOCK (BALANCE)]]*INVENTARIO[[#This Row],[COSTO UNITARIO]],"")</f>
        <v>0</v>
      </c>
    </row>
    <row r="1315" spans="1:18" x14ac:dyDescent="0.25">
      <c r="A1315" s="37" t="str">
        <f>+[1]DATA_PRODUCTO!A1315</f>
        <v xml:space="preserve"> INS0070 (AZUCAR BLANCA PAQUETE DE 5 LIBRAS )</v>
      </c>
      <c r="B1315" s="38">
        <f>IFERROR(_xlfn.XLOOKUP(INVENTARIO[[#This Row],[CODIGO CONCATENADO]],[1]!Tabla1[[CODIGO CONCATENADO ]],[1]!Tabla1[FECHA],,0,-1),"")</f>
        <v>45769</v>
      </c>
      <c r="C1315" s="38">
        <f>IFERROR(_xlfn.XLOOKUP(INVENTARIO[[#This Row],[CODIGO CONCATENADO]],[1]!Tabla1[[CODIGO CONCATENADO ]],[1]!Tabla1[FECHA],,0,-1),"")</f>
        <v>45769</v>
      </c>
      <c r="D1315" s="39" t="str">
        <f>+[1]!Tabla3[[#This Row],[Secuencia]]</f>
        <v>INS0070</v>
      </c>
      <c r="E1315" s="40" t="str">
        <f>+[1]!Tabla3[[#This Row],[Descripcion]]</f>
        <v xml:space="preserve">AZUCAR BLANCA PAQUETE DE 5 LIBRAS </v>
      </c>
      <c r="F1315" s="39" t="str">
        <f>+[1]!Tabla3[[#This Row],[Categoria]]</f>
        <v>INSUMOS</v>
      </c>
      <c r="G1315" s="50">
        <f>+[1]!Tabla3[[#This Row],[Almacen]]</f>
        <v>0</v>
      </c>
      <c r="H1315" s="39" t="str">
        <f>+[1]!Tabla3[[#This Row],[Unidad de medida]]</f>
        <v>PAQUETE DE 5 LIBRAS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725</v>
      </c>
      <c r="N1315" s="44">
        <f>+SUMIF([1]!REQUISICIONES[CODIGO CONCATENADO],INVENTARIO[[#This Row],[CODIGO CONCATENADO]],[1]!REQUISICIONES[CANTIDAD])</f>
        <v>725</v>
      </c>
      <c r="O1315" s="42">
        <v>0</v>
      </c>
      <c r="P1315" s="44">
        <f>+INVENTARIO[[#This Row],[CANTIDAD INICIAL]]+INVENTARIO[[#This Row],[ENTRADAS]]-INVENTARIO[[#This Row],[SALIDAS]]+INVENTARIO[[#This Row],[AJUSTES]]</f>
        <v>0</v>
      </c>
      <c r="Q1315" s="42">
        <f>IFERROR(_xlfn.XLOOKUP(INVENTARIO[[#This Row],[CODIGO CONCATENADO]],[1]!Tabla1[[CODIGO CONCATENADO ]],[1]!Tabla1[COSTO],,0,-1),"")</f>
        <v>148.75</v>
      </c>
      <c r="R1315" s="42">
        <f>+IFERROR(INVENTARIO[[#This Row],[STOCK (BALANCE)]]*INVENTARIO[[#This Row],[COSTO UNITARIO]],"")</f>
        <v>0</v>
      </c>
    </row>
    <row r="1316" spans="1:18" x14ac:dyDescent="0.25">
      <c r="A1316" s="37" t="str">
        <f>+[1]DATA_PRODUCTO!A1316</f>
        <v xml:space="preserve"> INS0071 (AZUCAR CREMA SOBRE MONODOSIS 500/1)</v>
      </c>
      <c r="B1316" s="38">
        <f>IFERROR(_xlfn.XLOOKUP(INVENTARIO[[#This Row],[CODIGO CONCATENADO]],[1]!Tabla1[[CODIGO CONCATENADO ]],[1]!Tabla1[FECHA],,0,-1),"")</f>
        <v>45775</v>
      </c>
      <c r="C1316" s="38">
        <f>IFERROR(_xlfn.XLOOKUP(INVENTARIO[[#This Row],[CODIGO CONCATENADO]],[1]!Tabla1[[CODIGO CONCATENADO ]],[1]!Tabla1[FECHA],,0,-1),"")</f>
        <v>45775</v>
      </c>
      <c r="D1316" s="39" t="str">
        <f>+[1]!Tabla3[[#This Row],[Secuencia]]</f>
        <v>INS0071</v>
      </c>
      <c r="E1316" s="40" t="str">
        <f>+[1]!Tabla3[[#This Row],[Descripcion]]</f>
        <v>AZUCAR CREMA SOBRE MONODOSIS 500/1</v>
      </c>
      <c r="F1316" s="39" t="str">
        <f>+[1]!Tabla3[[#This Row],[Categoria]]</f>
        <v>INSUMOS</v>
      </c>
      <c r="G1316" s="50">
        <f>+[1]!Tabla3[[#This Row],[Almacen]]</f>
        <v>0</v>
      </c>
      <c r="H1316" s="39" t="str">
        <f>+[1]!Tabla3[[#This Row],[Unidad de medida]]</f>
        <v>PAQUETE DE 500 SOBRES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35</v>
      </c>
      <c r="N1316" s="44">
        <f>+SUMIF([1]!REQUISICIONES[CODIGO CONCATENADO],INVENTARIO[[#This Row],[CODIGO CONCATENADO]],[1]!REQUISICIONES[CANTIDAD])</f>
        <v>19</v>
      </c>
      <c r="O1316" s="42">
        <v>0</v>
      </c>
      <c r="P1316" s="44">
        <f>+INVENTARIO[[#This Row],[CANTIDAD INICIAL]]+INVENTARIO[[#This Row],[ENTRADAS]]-INVENTARIO[[#This Row],[SALIDAS]]+INVENTARIO[[#This Row],[AJUSTES]]</f>
        <v>16</v>
      </c>
      <c r="Q1316" s="42">
        <f>IFERROR(_xlfn.XLOOKUP(INVENTARIO[[#This Row],[CODIGO CONCATENADO]],[1]!Tabla1[[CODIGO CONCATENADO ]],[1]!Tabla1[COSTO],,0,-1),"")</f>
        <v>475.8</v>
      </c>
      <c r="R1316" s="42">
        <f>+IFERROR(INVENTARIO[[#This Row],[STOCK (BALANCE)]]*INVENTARIO[[#This Row],[COSTO UNITARIO]],"")</f>
        <v>7612.8</v>
      </c>
    </row>
    <row r="1317" spans="1:18" x14ac:dyDescent="0.25">
      <c r="A1317" s="37" t="str">
        <f>+[1]DATA_PRODUCTO!A1317</f>
        <v xml:space="preserve"> INS0072 (EDULCORANTE DE HOJA STEVIA 500/1)</v>
      </c>
      <c r="B1317" s="38">
        <f>IFERROR(_xlfn.XLOOKUP(INVENTARIO[[#This Row],[CODIGO CONCATENADO]],[1]!Tabla1[[CODIGO CONCATENADO ]],[1]!Tabla1[FECHA],,0,-1),"")</f>
        <v>45071</v>
      </c>
      <c r="C1317" s="38">
        <f>IFERROR(_xlfn.XLOOKUP(INVENTARIO[[#This Row],[CODIGO CONCATENADO]],[1]!Tabla1[[CODIGO CONCATENADO ]],[1]!Tabla1[FECHA],,0,-1),"")</f>
        <v>45071</v>
      </c>
      <c r="D1317" s="39" t="str">
        <f>+[1]!Tabla3[[#This Row],[Secuencia]]</f>
        <v>INS0072</v>
      </c>
      <c r="E1317" s="40" t="str">
        <f>+[1]!Tabla3[[#This Row],[Descripcion]]</f>
        <v>EDULCORANTE DE HOJA STEVIA 500/1</v>
      </c>
      <c r="F1317" s="39" t="str">
        <f>+[1]!Tabla3[[#This Row],[Categoria]]</f>
        <v>INSUMOS</v>
      </c>
      <c r="G1317" s="50">
        <f>+[1]!Tabla3[[#This Row],[Almacen]]</f>
        <v>0</v>
      </c>
      <c r="H1317" s="39" t="str">
        <f>+[1]!Tabla3[[#This Row],[Unidad de medida]]</f>
        <v>CAJA DE 500 SOBRES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1</v>
      </c>
      <c r="N1317" s="44">
        <f>+SUMIF([1]!REQUISICIONES[CODIGO CONCATENADO],INVENTARIO[[#This Row],[CODIGO CONCATENADO]],[1]!REQUISICIONES[CANTIDAD])</f>
        <v>1</v>
      </c>
      <c r="O1317" s="42">
        <v>0</v>
      </c>
      <c r="P1317" s="44">
        <f>+INVENTARIO[[#This Row],[CANTIDAD INICIAL]]+INVENTARIO[[#This Row],[ENTRADAS]]-INVENTARIO[[#This Row],[SALIDAS]]+INVENTARIO[[#This Row],[AJUSTES]]</f>
        <v>0</v>
      </c>
      <c r="Q1317" s="42">
        <f>IFERROR(_xlfn.XLOOKUP(INVENTARIO[[#This Row],[CODIGO CONCATENADO]],[1]!Tabla1[[CODIGO CONCATENADO ]],[1]!Tabla1[COSTO],,0,-1),"")</f>
        <v>810</v>
      </c>
      <c r="R1317" s="42">
        <f>+IFERROR(INVENTARIO[[#This Row],[STOCK (BALANCE)]]*INVENTARIO[[#This Row],[COSTO UNITARIO]],"")</f>
        <v>0</v>
      </c>
    </row>
    <row r="1318" spans="1:18" x14ac:dyDescent="0.25">
      <c r="A1318" s="37" t="str">
        <f>+[1]DATA_PRODUCTO!A1318</f>
        <v xml:space="preserve"> INS0073 (CREMA POLVO EN FRASCO DE 23 ONZAS )</v>
      </c>
      <c r="B1318" s="38">
        <f>IFERROR(_xlfn.XLOOKUP(INVENTARIO[[#This Row],[CODIGO CONCATENADO]],[1]!Tabla1[[CODIGO CONCATENADO ]],[1]!Tabla1[FECHA],,0,-1),"")</f>
        <v>45071</v>
      </c>
      <c r="C1318" s="38">
        <f>IFERROR(_xlfn.XLOOKUP(INVENTARIO[[#This Row],[CODIGO CONCATENADO]],[1]!Tabla1[[CODIGO CONCATENADO ]],[1]!Tabla1[FECHA],,0,-1),"")</f>
        <v>45071</v>
      </c>
      <c r="D1318" s="39" t="str">
        <f>+[1]!Tabla3[[#This Row],[Secuencia]]</f>
        <v>INS0073</v>
      </c>
      <c r="E1318" s="40" t="str">
        <f>+[1]!Tabla3[[#This Row],[Descripcion]]</f>
        <v xml:space="preserve">CREMA POLVO EN FRASCO DE 23 ONZAS </v>
      </c>
      <c r="F1318" s="39" t="str">
        <f>+[1]!Tabla3[[#This Row],[Categoria]]</f>
        <v>INSUMOS</v>
      </c>
      <c r="G1318" s="50">
        <f>+[1]!Tabla3[[#This Row],[Almacen]]</f>
        <v>0</v>
      </c>
      <c r="H1318" s="39" t="str">
        <f>+[1]!Tabla3[[#This Row],[Unidad de medida]]</f>
        <v>FRASCO 23 ONZAS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100</v>
      </c>
      <c r="N1318" s="44">
        <f>+SUMIF([1]!REQUISICIONES[CODIGO CONCATENADO],INVENTARIO[[#This Row],[CODIGO CONCATENADO]],[1]!REQUISICIONES[CANTIDAD])</f>
        <v>100</v>
      </c>
      <c r="O1318" s="42">
        <v>0</v>
      </c>
      <c r="P1318" s="44">
        <f>+INVENTARIO[[#This Row],[CANTIDAD INICIAL]]+INVENTARIO[[#This Row],[ENTRADAS]]-INVENTARIO[[#This Row],[SALIDAS]]+INVENTARIO[[#This Row],[AJUSTES]]</f>
        <v>0</v>
      </c>
      <c r="Q1318" s="42">
        <f>IFERROR(_xlfn.XLOOKUP(INVENTARIO[[#This Row],[CODIGO CONCATENADO]],[1]!Tabla1[[CODIGO CONCATENADO ]],[1]!Tabla1[COSTO],,0,-1),"")</f>
        <v>480</v>
      </c>
      <c r="R1318" s="42">
        <f>+IFERROR(INVENTARIO[[#This Row],[STOCK (BALANCE)]]*INVENTARIO[[#This Row],[COSTO UNITARIO]],"")</f>
        <v>0</v>
      </c>
    </row>
    <row r="1319" spans="1:18" x14ac:dyDescent="0.25">
      <c r="A1319" s="37" t="str">
        <f>+[1]DATA_PRODUCTO!A1319</f>
        <v xml:space="preserve"> INS0074 (CREMA POLVO SOBRE MONODOSIS 50/1 )</v>
      </c>
      <c r="B1319" s="38">
        <f>IFERROR(_xlfn.XLOOKUP(INVENTARIO[[#This Row],[CODIGO CONCATENADO]],[1]!Tabla1[[CODIGO CONCATENADO ]],[1]!Tabla1[FECHA],,0,-1),"")</f>
        <v>45071</v>
      </c>
      <c r="C1319" s="38">
        <f>IFERROR(_xlfn.XLOOKUP(INVENTARIO[[#This Row],[CODIGO CONCATENADO]],[1]!Tabla1[[CODIGO CONCATENADO ]],[1]!Tabla1[FECHA],,0,-1),"")</f>
        <v>45071</v>
      </c>
      <c r="D1319" s="39" t="str">
        <f>+[1]!Tabla3[[#This Row],[Secuencia]]</f>
        <v>INS0074</v>
      </c>
      <c r="E1319" s="40" t="str">
        <f>+[1]!Tabla3[[#This Row],[Descripcion]]</f>
        <v xml:space="preserve">CREMA POLVO SOBRE MONODOSIS 50/1 </v>
      </c>
      <c r="F1319" s="39" t="str">
        <f>+[1]!Tabla3[[#This Row],[Categoria]]</f>
        <v>INSUMOS</v>
      </c>
      <c r="G1319" s="50">
        <f>+[1]!Tabla3[[#This Row],[Almacen]]</f>
        <v>0</v>
      </c>
      <c r="H1319" s="39" t="str">
        <f>+[1]!Tabla3[[#This Row],[Unidad de medida]]</f>
        <v>CAJAS 200 SOBRES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100</v>
      </c>
      <c r="N1319" s="44">
        <f>+SUMIF([1]!REQUISICIONES[CODIGO CONCATENADO],INVENTARIO[[#This Row],[CODIGO CONCATENADO]],[1]!REQUISICIONES[CANTIDAD])</f>
        <v>100</v>
      </c>
      <c r="O1319" s="42">
        <v>0</v>
      </c>
      <c r="P1319" s="44">
        <f>+INVENTARIO[[#This Row],[CANTIDAD INICIAL]]+INVENTARIO[[#This Row],[ENTRADAS]]-INVENTARIO[[#This Row],[SALIDAS]]+INVENTARIO[[#This Row],[AJUSTES]]</f>
        <v>0</v>
      </c>
      <c r="Q1319" s="42">
        <f>IFERROR(_xlfn.XLOOKUP(INVENTARIO[[#This Row],[CODIGO CONCATENADO]],[1]!Tabla1[[CODIGO CONCATENADO ]],[1]!Tabla1[COSTO],,0,-1),"")</f>
        <v>1158</v>
      </c>
      <c r="R1319" s="42">
        <f>+IFERROR(INVENTARIO[[#This Row],[STOCK (BALANCE)]]*INVENTARIO[[#This Row],[COSTO UNITARIO]],"")</f>
        <v>0</v>
      </c>
    </row>
    <row r="1320" spans="1:18" x14ac:dyDescent="0.25">
      <c r="A1320" s="37" t="str">
        <f>+[1]DATA_PRODUCTO!A1320</f>
        <v xml:space="preserve"> INS0075 (TE CALIENTE MANZANILLA 20/1)</v>
      </c>
      <c r="B1320" s="38">
        <f>IFERROR(_xlfn.XLOOKUP(INVENTARIO[[#This Row],[CODIGO CONCATENADO]],[1]!Tabla1[[CODIGO CONCATENADO ]],[1]!Tabla1[FECHA],,0,-1),"")</f>
        <v>45071</v>
      </c>
      <c r="C1320" s="38">
        <f>IFERROR(_xlfn.XLOOKUP(INVENTARIO[[#This Row],[CODIGO CONCATENADO]],[1]!Tabla1[[CODIGO CONCATENADO ]],[1]!Tabla1[FECHA],,0,-1),"")</f>
        <v>45071</v>
      </c>
      <c r="D1320" s="39" t="str">
        <f>+[1]!Tabla3[[#This Row],[Secuencia]]</f>
        <v>INS0075</v>
      </c>
      <c r="E1320" s="40" t="str">
        <f>+[1]!Tabla3[[#This Row],[Descripcion]]</f>
        <v>TE CALIENTE MANZANILLA 20/1</v>
      </c>
      <c r="F1320" s="39" t="str">
        <f>+[1]!Tabla3[[#This Row],[Categoria]]</f>
        <v>INSUMOS</v>
      </c>
      <c r="G1320" s="50">
        <f>+[1]!Tabla3[[#This Row],[Almacen]]</f>
        <v>0</v>
      </c>
      <c r="H1320" s="39" t="str">
        <f>+[1]!Tabla3[[#This Row],[Unidad de medida]]</f>
        <v>CAJA DE 20 SOBRES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100</v>
      </c>
      <c r="N1320" s="44">
        <f>+SUMIF([1]!REQUISICIONES[CODIGO CONCATENADO],INVENTARIO[[#This Row],[CODIGO CONCATENADO]],[1]!REQUISICIONES[CANTIDAD])</f>
        <v>100</v>
      </c>
      <c r="O1320" s="42">
        <v>0</v>
      </c>
      <c r="P1320" s="44">
        <f>+INVENTARIO[[#This Row],[CANTIDAD INICIAL]]+INVENTARIO[[#This Row],[ENTRADAS]]-INVENTARIO[[#This Row],[SALIDAS]]+INVENTARIO[[#This Row],[AJUSTES]]</f>
        <v>0</v>
      </c>
      <c r="Q1320" s="42">
        <f>IFERROR(_xlfn.XLOOKUP(INVENTARIO[[#This Row],[CODIGO CONCATENADO]],[1]!Tabla1[[CODIGO CONCATENADO ]],[1]!Tabla1[COSTO],,0,-1),"")</f>
        <v>336</v>
      </c>
      <c r="R1320" s="42">
        <f>+IFERROR(INVENTARIO[[#This Row],[STOCK (BALANCE)]]*INVENTARIO[[#This Row],[COSTO UNITARIO]],"")</f>
        <v>0</v>
      </c>
    </row>
    <row r="1321" spans="1:18" x14ac:dyDescent="0.25">
      <c r="A1321" s="37" t="str">
        <f>+[1]DATA_PRODUCTO!A1321</f>
        <v xml:space="preserve"> INS0076 (TE CALIENTE JENGIBRE 20/1)</v>
      </c>
      <c r="B1321" s="38">
        <f>IFERROR(_xlfn.XLOOKUP(INVENTARIO[[#This Row],[CODIGO CONCATENADO]],[1]!Tabla1[[CODIGO CONCATENADO ]],[1]!Tabla1[FECHA],,0,-1),"")</f>
        <v>45071</v>
      </c>
      <c r="C1321" s="38">
        <f>IFERROR(_xlfn.XLOOKUP(INVENTARIO[[#This Row],[CODIGO CONCATENADO]],[1]!Tabla1[[CODIGO CONCATENADO ]],[1]!Tabla1[FECHA],,0,-1),"")</f>
        <v>45071</v>
      </c>
      <c r="D1321" s="39" t="str">
        <f>+[1]!Tabla3[[#This Row],[Secuencia]]</f>
        <v>INS0076</v>
      </c>
      <c r="E1321" s="40" t="str">
        <f>+[1]!Tabla3[[#This Row],[Descripcion]]</f>
        <v>TE CALIENTE JENGIBRE 20/1</v>
      </c>
      <c r="F1321" s="39" t="str">
        <f>+[1]!Tabla3[[#This Row],[Categoria]]</f>
        <v>INSUMOS</v>
      </c>
      <c r="G1321" s="50">
        <f>+[1]!Tabla3[[#This Row],[Almacen]]</f>
        <v>0</v>
      </c>
      <c r="H1321" s="39" t="str">
        <f>+[1]!Tabla3[[#This Row],[Unidad de medida]]</f>
        <v>CAJA DE 20 SOBRES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100</v>
      </c>
      <c r="N1321" s="44">
        <f>+SUMIF([1]!REQUISICIONES[CODIGO CONCATENADO],INVENTARIO[[#This Row],[CODIGO CONCATENADO]],[1]!REQUISICIONES[CANTIDAD])</f>
        <v>100</v>
      </c>
      <c r="O1321" s="42">
        <v>0</v>
      </c>
      <c r="P1321" s="44">
        <f>+INVENTARIO[[#This Row],[CANTIDAD INICIAL]]+INVENTARIO[[#This Row],[ENTRADAS]]-INVENTARIO[[#This Row],[SALIDAS]]+INVENTARIO[[#This Row],[AJUSTES]]</f>
        <v>0</v>
      </c>
      <c r="Q1321" s="42">
        <f>IFERROR(_xlfn.XLOOKUP(INVENTARIO[[#This Row],[CODIGO CONCATENADO]],[1]!Tabla1[[CODIGO CONCATENADO ]],[1]!Tabla1[COSTO],,0,-1),"")</f>
        <v>360</v>
      </c>
      <c r="R1321" s="42">
        <f>+IFERROR(INVENTARIO[[#This Row],[STOCK (BALANCE)]]*INVENTARIO[[#This Row],[COSTO UNITARIO]],"")</f>
        <v>0</v>
      </c>
    </row>
    <row r="1322" spans="1:18" x14ac:dyDescent="0.25">
      <c r="A1322" s="37" t="str">
        <f>+[1]DATA_PRODUCTO!A1322</f>
        <v xml:space="preserve"> INS0077 (TE CALIENTE MENTA Y FRESA CHERRY )</v>
      </c>
      <c r="B1322" s="38">
        <f>IFERROR(_xlfn.XLOOKUP(INVENTARIO[[#This Row],[CODIGO CONCATENADO]],[1]!Tabla1[[CODIGO CONCATENADO ]],[1]!Tabla1[FECHA],,0,-1),"")</f>
        <v>45656</v>
      </c>
      <c r="C1322" s="38">
        <f>IFERROR(_xlfn.XLOOKUP(INVENTARIO[[#This Row],[CODIGO CONCATENADO]],[1]!Tabla1[[CODIGO CONCATENADO ]],[1]!Tabla1[FECHA],,0,-1),"")</f>
        <v>45656</v>
      </c>
      <c r="D1322" s="39" t="str">
        <f>+[1]!Tabla3[[#This Row],[Secuencia]]</f>
        <v>INS0077</v>
      </c>
      <c r="E1322" s="40" t="str">
        <f>+[1]!Tabla3[[#This Row],[Descripcion]]</f>
        <v xml:space="preserve">TE CALIENTE MENTA Y FRESA CHERRY </v>
      </c>
      <c r="F1322" s="39" t="str">
        <f>+[1]!Tabla3[[#This Row],[Categoria]]</f>
        <v>INSUMOS</v>
      </c>
      <c r="G1322" s="50">
        <f>+[1]!Tabla3[[#This Row],[Almacen]]</f>
        <v>0</v>
      </c>
      <c r="H1322" s="39" t="str">
        <f>+[1]!Tabla3[[#This Row],[Unidad de medida]]</f>
        <v>CAJA DE 20 SOBRES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126</v>
      </c>
      <c r="N1322" s="44">
        <f>+SUMIF([1]!REQUISICIONES[CODIGO CONCATENADO],INVENTARIO[[#This Row],[CODIGO CONCATENADO]],[1]!REQUISICIONES[CANTIDAD])</f>
        <v>126</v>
      </c>
      <c r="O1322" s="42">
        <v>0</v>
      </c>
      <c r="P1322" s="44">
        <f>+INVENTARIO[[#This Row],[CANTIDAD INICIAL]]+INVENTARIO[[#This Row],[ENTRADAS]]-INVENTARIO[[#This Row],[SALIDAS]]+INVENTARIO[[#This Row],[AJUSTES]]</f>
        <v>0</v>
      </c>
      <c r="Q1322" s="42">
        <f>IFERROR(_xlfn.XLOOKUP(INVENTARIO[[#This Row],[CODIGO CONCATENADO]],[1]!Tabla1[[CODIGO CONCATENADO ]],[1]!Tabla1[COSTO],,0,-1),"")</f>
        <v>423</v>
      </c>
      <c r="R1322" s="42">
        <f>+IFERROR(INVENTARIO[[#This Row],[STOCK (BALANCE)]]*INVENTARIO[[#This Row],[COSTO UNITARIO]],"")</f>
        <v>0</v>
      </c>
    </row>
    <row r="1323" spans="1:18" x14ac:dyDescent="0.25">
      <c r="A1323" s="37" t="str">
        <f>+[1]DATA_PRODUCTO!A1323</f>
        <v xml:space="preserve"> INS0078 (TE FRIO SABOR TE Y LIMON 80 ONZAS )</v>
      </c>
      <c r="B1323" s="38">
        <f>IFERROR(_xlfn.XLOOKUP(INVENTARIO[[#This Row],[CODIGO CONCATENADO]],[1]!Tabla1[[CODIGO CONCATENADO ]],[1]!Tabla1[FECHA],,0,-1),"")</f>
        <v>46013</v>
      </c>
      <c r="C1323" s="38">
        <f>IFERROR(_xlfn.XLOOKUP(INVENTARIO[[#This Row],[CODIGO CONCATENADO]],[1]!Tabla1[[CODIGO CONCATENADO ]],[1]!Tabla1[FECHA],,0,-1),"")</f>
        <v>46013</v>
      </c>
      <c r="D1323" s="39" t="str">
        <f>+[1]!Tabla3[[#This Row],[Secuencia]]</f>
        <v>INS0078</v>
      </c>
      <c r="E1323" s="40" t="str">
        <f>+[1]!Tabla3[[#This Row],[Descripcion]]</f>
        <v xml:space="preserve">TE FRIO SABOR TE Y LIMON 80 ONZAS </v>
      </c>
      <c r="F1323" s="39" t="str">
        <f>+[1]!Tabla3[[#This Row],[Categoria]]</f>
        <v>INSUMOS</v>
      </c>
      <c r="G1323" s="50">
        <f>+[1]!Tabla3[[#This Row],[Almacen]]</f>
        <v>0</v>
      </c>
      <c r="H1323" s="39" t="str">
        <f>+[1]!Tabla3[[#This Row],[Unidad de medida]]</f>
        <v>LATA 80 ONZAS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407</v>
      </c>
      <c r="N1323" s="44">
        <f>+SUMIF([1]!REQUISICIONES[CODIGO CONCATENADO],INVENTARIO[[#This Row],[CODIGO CONCATENADO]],[1]!REQUISICIONES[CANTIDAD])</f>
        <v>359</v>
      </c>
      <c r="O1323" s="42">
        <v>0</v>
      </c>
      <c r="P1323" s="44">
        <f>+INVENTARIO[[#This Row],[CANTIDAD INICIAL]]+INVENTARIO[[#This Row],[ENTRADAS]]-INVENTARIO[[#This Row],[SALIDAS]]+INVENTARIO[[#This Row],[AJUSTES]]</f>
        <v>48</v>
      </c>
      <c r="Q1323" s="42">
        <f>IFERROR(_xlfn.XLOOKUP(INVENTARIO[[#This Row],[CODIGO CONCATENADO]],[1]!Tabla1[[CODIGO CONCATENADO ]],[1]!Tabla1[COSTO],,0,-1),"")</f>
        <v>625</v>
      </c>
      <c r="R1323" s="42">
        <f>+IFERROR(INVENTARIO[[#This Row],[STOCK (BALANCE)]]*INVENTARIO[[#This Row],[COSTO UNITARIO]],"")</f>
        <v>30000</v>
      </c>
    </row>
    <row r="1324" spans="1:18" ht="30" x14ac:dyDescent="0.25">
      <c r="A1324" s="37" t="str">
        <f>+[1]DATA_PRODUCTO!A1324</f>
        <v xml:space="preserve"> INS0079 (GRANOLA DE TIPO DE AVENA, CON MIEL, NUECES, ALMENDRA, FRUTA DESHIDRATADA)</v>
      </c>
      <c r="B1324" s="38">
        <f>IFERROR(_xlfn.XLOOKUP(INVENTARIO[[#This Row],[CODIGO CONCATENADO]],[1]!Tabla1[[CODIGO CONCATENADO ]],[1]!Tabla1[FECHA],,0,-1),"")</f>
        <v>45071</v>
      </c>
      <c r="C1324" s="38">
        <f>IFERROR(_xlfn.XLOOKUP(INVENTARIO[[#This Row],[CODIGO CONCATENADO]],[1]!Tabla1[[CODIGO CONCATENADO ]],[1]!Tabla1[FECHA],,0,-1),"")</f>
        <v>45071</v>
      </c>
      <c r="D1324" s="39" t="str">
        <f>+[1]!Tabla3[[#This Row],[Secuencia]]</f>
        <v>INS0079</v>
      </c>
      <c r="E1324" s="40" t="str">
        <f>+[1]!Tabla3[[#This Row],[Descripcion]]</f>
        <v>GRANOLA DE TIPO DE AVENA, CON MIEL, NUECES, ALMENDRA, FRUTA DESHIDRATADA</v>
      </c>
      <c r="F1324" s="39" t="str">
        <f>+[1]!Tabla3[[#This Row],[Categoria]]</f>
        <v>INSUMOS</v>
      </c>
      <c r="G1324" s="50">
        <f>+[1]!Tabla3[[#This Row],[Almacen]]</f>
        <v>0</v>
      </c>
      <c r="H1324" s="39" t="str">
        <f>+[1]!Tabla3[[#This Row],[Unidad de medida]]</f>
        <v>PAQUETE DE 16 ONZAS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100</v>
      </c>
      <c r="N1324" s="44">
        <f>+SUMIF([1]!REQUISICIONES[CODIGO CONCATENADO],INVENTARIO[[#This Row],[CODIGO CONCATENADO]],[1]!REQUISICIONES[CANTIDAD])</f>
        <v>100</v>
      </c>
      <c r="O1324" s="42">
        <v>0</v>
      </c>
      <c r="P1324" s="44">
        <f>+INVENTARIO[[#This Row],[CANTIDAD INICIAL]]+INVENTARIO[[#This Row],[ENTRADAS]]-INVENTARIO[[#This Row],[SALIDAS]]+INVENTARIO[[#This Row],[AJUSTES]]</f>
        <v>0</v>
      </c>
      <c r="Q1324" s="42">
        <f>IFERROR(_xlfn.XLOOKUP(INVENTARIO[[#This Row],[CODIGO CONCATENADO]],[1]!Tabla1[[CODIGO CONCATENADO ]],[1]!Tabla1[COSTO],,0,-1),"")</f>
        <v>1213</v>
      </c>
      <c r="R1324" s="42">
        <f>+IFERROR(INVENTARIO[[#This Row],[STOCK (BALANCE)]]*INVENTARIO[[#This Row],[COSTO UNITARIO]],"")</f>
        <v>0</v>
      </c>
    </row>
    <row r="1325" spans="1:18" ht="30" x14ac:dyDescent="0.25">
      <c r="A1325" s="37" t="str">
        <f>+[1]DATA_PRODUCTO!A1325</f>
        <v xml:space="preserve"> INS0080 (CARAMELO CON SABOR A FRUTAS SANDIA MANZANA, CEREZA, UVA , FRABUESA Y ARANDANOS)</v>
      </c>
      <c r="B1325" s="38">
        <f>IFERROR(_xlfn.XLOOKUP(INVENTARIO[[#This Row],[CODIGO CONCATENADO]],[1]!Tabla1[[CODIGO CONCATENADO ]],[1]!Tabla1[FECHA],,0,-1),"")</f>
        <v>45071</v>
      </c>
      <c r="C1325" s="38">
        <f>IFERROR(_xlfn.XLOOKUP(INVENTARIO[[#This Row],[CODIGO CONCATENADO]],[1]!Tabla1[[CODIGO CONCATENADO ]],[1]!Tabla1[FECHA],,0,-1),"")</f>
        <v>45071</v>
      </c>
      <c r="D1325" s="39" t="str">
        <f>+[1]!Tabla3[[#This Row],[Secuencia]]</f>
        <v>INS0080</v>
      </c>
      <c r="E1325" s="40" t="str">
        <f>+[1]!Tabla3[[#This Row],[Descripcion]]</f>
        <v>CARAMELO CON SABOR A FRUTAS SANDIA MANZANA, CEREZA, UVA , FRABUESA Y ARANDANOS</v>
      </c>
      <c r="F1325" s="39" t="str">
        <f>+[1]!Tabla3[[#This Row],[Categoria]]</f>
        <v>INSUMOS</v>
      </c>
      <c r="G1325" s="50">
        <f>+[1]!Tabla3[[#This Row],[Almacen]]</f>
        <v>0</v>
      </c>
      <c r="H1325" s="39" t="str">
        <f>+[1]!Tabla3[[#This Row],[Unidad de medida]]</f>
        <v>PAQUETE DE 14 ONZAS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100</v>
      </c>
      <c r="N1325" s="44">
        <f>+SUMIF([1]!REQUISICIONES[CODIGO CONCATENADO],INVENTARIO[[#This Row],[CODIGO CONCATENADO]],[1]!REQUISICIONES[CANTIDAD])</f>
        <v>100</v>
      </c>
      <c r="O1325" s="42">
        <v>0</v>
      </c>
      <c r="P1325" s="44">
        <f>+INVENTARIO[[#This Row],[CANTIDAD INICIAL]]+INVENTARIO[[#This Row],[ENTRADAS]]-INVENTARIO[[#This Row],[SALIDAS]]+INVENTARIO[[#This Row],[AJUSTES]]</f>
        <v>0</v>
      </c>
      <c r="Q1325" s="42">
        <f>IFERROR(_xlfn.XLOOKUP(INVENTARIO[[#This Row],[CODIGO CONCATENADO]],[1]!Tabla1[[CODIGO CONCATENADO ]],[1]!Tabla1[COSTO],,0,-1),"")</f>
        <v>1560</v>
      </c>
      <c r="R1325" s="42">
        <f>+IFERROR(INVENTARIO[[#This Row],[STOCK (BALANCE)]]*INVENTARIO[[#This Row],[COSTO UNITARIO]],"")</f>
        <v>0</v>
      </c>
    </row>
    <row r="1326" spans="1:18" x14ac:dyDescent="0.25">
      <c r="A1326" s="37" t="str">
        <f>+[1]DATA_PRODUCTO!A1326</f>
        <v xml:space="preserve"> INS0081 (CHOCOLATES DE TAMAÑO MINI VARIADOS )</v>
      </c>
      <c r="B1326" s="38">
        <f>IFERROR(_xlfn.XLOOKUP(INVENTARIO[[#This Row],[CODIGO CONCATENADO]],[1]!Tabla1[[CODIGO CONCATENADO ]],[1]!Tabla1[FECHA],,0,-1),"")</f>
        <v>45656</v>
      </c>
      <c r="C1326" s="38">
        <f>IFERROR(_xlfn.XLOOKUP(INVENTARIO[[#This Row],[CODIGO CONCATENADO]],[1]!Tabla1[[CODIGO CONCATENADO ]],[1]!Tabla1[FECHA],,0,-1),"")</f>
        <v>45656</v>
      </c>
      <c r="D1326" s="39" t="str">
        <f>+[1]!Tabla3[[#This Row],[Secuencia]]</f>
        <v>INS0081</v>
      </c>
      <c r="E1326" s="40" t="str">
        <f>+[1]!Tabla3[[#This Row],[Descripcion]]</f>
        <v xml:space="preserve">CHOCOLATES DE TAMAÑO MINI VARIADOS </v>
      </c>
      <c r="F1326" s="39" t="str">
        <f>+[1]!Tabla3[[#This Row],[Categoria]]</f>
        <v>INSUMOS</v>
      </c>
      <c r="G1326" s="50">
        <f>+[1]!Tabla3[[#This Row],[Almacen]]</f>
        <v>0</v>
      </c>
      <c r="H1326" s="39" t="str">
        <f>+[1]!Tabla3[[#This Row],[Unidad de medida]]</f>
        <v xml:space="preserve">PAQUETE 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50.380000000000017</v>
      </c>
      <c r="N1326" s="44">
        <f>+SUMIF([1]!REQUISICIONES[CODIGO CONCATENADO],INVENTARIO[[#This Row],[CODIGO CONCATENADO]],[1]!REQUISICIONES[CANTIDAD])</f>
        <v>50.380000000000017</v>
      </c>
      <c r="O1326" s="42">
        <v>0</v>
      </c>
      <c r="P1326" s="44">
        <f>+INVENTARIO[[#This Row],[CANTIDAD INICIAL]]+INVENTARIO[[#This Row],[ENTRADAS]]-INVENTARIO[[#This Row],[SALIDAS]]+INVENTARIO[[#This Row],[AJUSTES]]</f>
        <v>0</v>
      </c>
      <c r="Q1326" s="42">
        <f>IFERROR(_xlfn.XLOOKUP(INVENTARIO[[#This Row],[CODIGO CONCATENADO]],[1]!Tabla1[[CODIGO CONCATENADO ]],[1]!Tabla1[COSTO],,0,-1),"")</f>
        <v>1230</v>
      </c>
      <c r="R1326" s="42">
        <f>+IFERROR(INVENTARIO[[#This Row],[STOCK (BALANCE)]]*INVENTARIO[[#This Row],[COSTO UNITARIO]],"")</f>
        <v>0</v>
      </c>
    </row>
    <row r="1327" spans="1:18" x14ac:dyDescent="0.25">
      <c r="A1327" s="37" t="str">
        <f>+[1]DATA_PRODUCTO!A1327</f>
        <v xml:space="preserve"> INS0082 (SNACK TIPO PALITOS DE HARINA BLANCA E INTEGRA)</v>
      </c>
      <c r="B1327" s="38">
        <f>IFERROR(_xlfn.XLOOKUP(INVENTARIO[[#This Row],[CODIGO CONCATENADO]],[1]!Tabla1[[CODIGO CONCATENADO ]],[1]!Tabla1[FECHA],,0,-1),"")</f>
        <v>45071</v>
      </c>
      <c r="C1327" s="38">
        <f>IFERROR(_xlfn.XLOOKUP(INVENTARIO[[#This Row],[CODIGO CONCATENADO]],[1]!Tabla1[[CODIGO CONCATENADO ]],[1]!Tabla1[FECHA],,0,-1),"")</f>
        <v>45071</v>
      </c>
      <c r="D1327" s="39" t="str">
        <f>+[1]!Tabla3[[#This Row],[Secuencia]]</f>
        <v>INS0082</v>
      </c>
      <c r="E1327" s="40" t="str">
        <f>+[1]!Tabla3[[#This Row],[Descripcion]]</f>
        <v>SNACK TIPO PALITOS DE HARINA BLANCA E INTEGRA</v>
      </c>
      <c r="F1327" s="39" t="str">
        <f>+[1]!Tabla3[[#This Row],[Categoria]]</f>
        <v>INSUMOS</v>
      </c>
      <c r="G1327" s="50">
        <f>+[1]!Tabla3[[#This Row],[Almacen]]</f>
        <v>0</v>
      </c>
      <c r="H1327" s="39" t="str">
        <f>+[1]!Tabla3[[#This Row],[Unidad de medida]]</f>
        <v>PAQUETE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100</v>
      </c>
      <c r="N1327" s="44">
        <f>+SUMIF([1]!REQUISICIONES[CODIGO CONCATENADO],INVENTARIO[[#This Row],[CODIGO CONCATENADO]],[1]!REQUISICIONES[CANTIDAD])</f>
        <v>100</v>
      </c>
      <c r="O1327" s="42">
        <v>0</v>
      </c>
      <c r="P1327" s="44">
        <f>+INVENTARIO[[#This Row],[CANTIDAD INICIAL]]+INVENTARIO[[#This Row],[ENTRADAS]]-INVENTARIO[[#This Row],[SALIDAS]]+INVENTARIO[[#This Row],[AJUSTES]]</f>
        <v>0</v>
      </c>
      <c r="Q1327" s="42">
        <f>IFERROR(_xlfn.XLOOKUP(INVENTARIO[[#This Row],[CODIGO CONCATENADO]],[1]!Tabla1[[CODIGO CONCATENADO ]],[1]!Tabla1[COSTO],,0,-1),"")</f>
        <v>173</v>
      </c>
      <c r="R1327" s="42">
        <f>+IFERROR(INVENTARIO[[#This Row],[STOCK (BALANCE)]]*INVENTARIO[[#This Row],[COSTO UNITARIO]],"")</f>
        <v>0</v>
      </c>
    </row>
    <row r="1328" spans="1:18" x14ac:dyDescent="0.25">
      <c r="A1328" s="37" t="str">
        <f>+[1]DATA_PRODUCTO!A1328</f>
        <v xml:space="preserve"> INS0083 (GALLETAS DE SODA MULTIGRANOS Y SALADAS SIN NUECES)</v>
      </c>
      <c r="B1328" s="38">
        <f>IFERROR(_xlfn.XLOOKUP(INVENTARIO[[#This Row],[CODIGO CONCATENADO]],[1]!Tabla1[[CODIGO CONCATENADO ]],[1]!Tabla1[FECHA],,0,-1),"")</f>
        <v>45071</v>
      </c>
      <c r="C1328" s="38">
        <f>IFERROR(_xlfn.XLOOKUP(INVENTARIO[[#This Row],[CODIGO CONCATENADO]],[1]!Tabla1[[CODIGO CONCATENADO ]],[1]!Tabla1[FECHA],,0,-1),"")</f>
        <v>45071</v>
      </c>
      <c r="D1328" s="39" t="str">
        <f>+[1]!Tabla3[[#This Row],[Secuencia]]</f>
        <v>INS0083</v>
      </c>
      <c r="E1328" s="40" t="str">
        <f>+[1]!Tabla3[[#This Row],[Descripcion]]</f>
        <v>GALLETAS DE SODA MULTIGRANOS Y SALADAS SIN NUECES</v>
      </c>
      <c r="F1328" s="39" t="str">
        <f>+[1]!Tabla3[[#This Row],[Categoria]]</f>
        <v>INSUMOS</v>
      </c>
      <c r="G1328" s="50">
        <f>+[1]!Tabla3[[#This Row],[Almacen]]</f>
        <v>0</v>
      </c>
      <c r="H1328" s="39" t="str">
        <f>+[1]!Tabla3[[#This Row],[Unidad de medida]]</f>
        <v xml:space="preserve">CAJA 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150</v>
      </c>
      <c r="N1328" s="44">
        <f>+SUMIF([1]!REQUISICIONES[CODIGO CONCATENADO],INVENTARIO[[#This Row],[CODIGO CONCATENADO]],[1]!REQUISICIONES[CANTIDAD])</f>
        <v>150</v>
      </c>
      <c r="O1328" s="42">
        <v>0</v>
      </c>
      <c r="P1328" s="44">
        <f>+INVENTARIO[[#This Row],[CANTIDAD INICIAL]]+INVENTARIO[[#This Row],[ENTRADAS]]-INVENTARIO[[#This Row],[SALIDAS]]+INVENTARIO[[#This Row],[AJUSTES]]</f>
        <v>0</v>
      </c>
      <c r="Q1328" s="42">
        <f>IFERROR(_xlfn.XLOOKUP(INVENTARIO[[#This Row],[CODIGO CONCATENADO]],[1]!Tabla1[[CODIGO CONCATENADO ]],[1]!Tabla1[COSTO],,0,-1),"")</f>
        <v>1233.33</v>
      </c>
      <c r="R1328" s="42">
        <f>+IFERROR(INVENTARIO[[#This Row],[STOCK (BALANCE)]]*INVENTARIO[[#This Row],[COSTO UNITARIO]],"")</f>
        <v>0</v>
      </c>
    </row>
    <row r="1329" spans="1:18" x14ac:dyDescent="0.25">
      <c r="A1329" s="37" t="str">
        <f>+[1]DATA_PRODUCTO!A1329</f>
        <v xml:space="preserve"> INS0084 (FRUTOS SECOS MANI, CAJUIL, PISTACHO, NUECES, MACADAMIA )</v>
      </c>
      <c r="B1329" s="38">
        <f>IFERROR(_xlfn.XLOOKUP(INVENTARIO[[#This Row],[CODIGO CONCATENADO]],[1]!Tabla1[[CODIGO CONCATENADO ]],[1]!Tabla1[FECHA],,0,-1),"")</f>
        <v>45071</v>
      </c>
      <c r="C1329" s="38">
        <f>IFERROR(_xlfn.XLOOKUP(INVENTARIO[[#This Row],[CODIGO CONCATENADO]],[1]!Tabla1[[CODIGO CONCATENADO ]],[1]!Tabla1[FECHA],,0,-1),"")</f>
        <v>45071</v>
      </c>
      <c r="D1329" s="39" t="str">
        <f>+[1]!Tabla3[[#This Row],[Secuencia]]</f>
        <v>INS0084</v>
      </c>
      <c r="E1329" s="40" t="str">
        <f>+[1]!Tabla3[[#This Row],[Descripcion]]</f>
        <v xml:space="preserve">FRUTOS SECOS MANI, CAJUIL, PISTACHO, NUECES, MACADAMIA </v>
      </c>
      <c r="F1329" s="39" t="str">
        <f>+[1]!Tabla3[[#This Row],[Categoria]]</f>
        <v>INSUMOS</v>
      </c>
      <c r="G1329" s="50">
        <f>+[1]!Tabla3[[#This Row],[Almacen]]</f>
        <v>0</v>
      </c>
      <c r="H1329" s="39" t="str">
        <f>+[1]!Tabla3[[#This Row],[Unidad de medida]]</f>
        <v>FRASCO 32 ONZAS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100</v>
      </c>
      <c r="N1329" s="44">
        <f>+SUMIF([1]!REQUISICIONES[CODIGO CONCATENADO],INVENTARIO[[#This Row],[CODIGO CONCATENADO]],[1]!REQUISICIONES[CANTIDAD])</f>
        <v>100</v>
      </c>
      <c r="O1329" s="42">
        <v>0</v>
      </c>
      <c r="P1329" s="44">
        <f>+INVENTARIO[[#This Row],[CANTIDAD INICIAL]]+INVENTARIO[[#This Row],[ENTRADAS]]-INVENTARIO[[#This Row],[SALIDAS]]+INVENTARIO[[#This Row],[AJUSTES]]</f>
        <v>0</v>
      </c>
      <c r="Q1329" s="42">
        <f>IFERROR(_xlfn.XLOOKUP(INVENTARIO[[#This Row],[CODIGO CONCATENADO]],[1]!Tabla1[[CODIGO CONCATENADO ]],[1]!Tabla1[COSTO],,0,-1),"")</f>
        <v>1740</v>
      </c>
      <c r="R1329" s="42">
        <f>+IFERROR(INVENTARIO[[#This Row],[STOCK (BALANCE)]]*INVENTARIO[[#This Row],[COSTO UNITARIO]],"")</f>
        <v>0</v>
      </c>
    </row>
    <row r="1330" spans="1:18" x14ac:dyDescent="0.25">
      <c r="A1330" s="37" t="str">
        <f>+[1]DATA_PRODUCTO!A1330</f>
        <v xml:space="preserve"> COM0096 (TAZONES ARTESANALES DE 700 ML INCLUYE CAJA EN ACRILICO)</v>
      </c>
      <c r="B1330" s="38">
        <f>IFERROR(_xlfn.XLOOKUP(INVENTARIO[[#This Row],[CODIGO CONCATENADO]],[1]!Tabla1[[CODIGO CONCATENADO ]],[1]!Tabla1[FECHA],,0,-1),"")</f>
        <v>45071</v>
      </c>
      <c r="C1330" s="38">
        <f>IFERROR(_xlfn.XLOOKUP(INVENTARIO[[#This Row],[CODIGO CONCATENADO]],[1]!Tabla1[[CODIGO CONCATENADO ]],[1]!Tabla1[FECHA],,0,-1),"")</f>
        <v>45071</v>
      </c>
      <c r="D1330" s="39" t="str">
        <f>+[1]!Tabla3[[#This Row],[Secuencia]]</f>
        <v>COM0096</v>
      </c>
      <c r="E1330" s="40" t="str">
        <f>+[1]!Tabla3[[#This Row],[Descripcion]]</f>
        <v>TAZONES ARTESANALES DE 700 ML INCLUYE CAJA EN ACRILICO</v>
      </c>
      <c r="F1330" s="39" t="str">
        <f>+[1]!Tabla3[[#This Row],[Categoria]]</f>
        <v>COMUNICACIONES</v>
      </c>
      <c r="G1330" s="50">
        <f>+[1]!Tabla3[[#This Row],[Almacen]]</f>
        <v>0</v>
      </c>
      <c r="H1330" s="39" t="str">
        <f>+[1]!Tabla3[[#This Row],[Unidad de medida]]</f>
        <v>UNIDAD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400</v>
      </c>
      <c r="N1330" s="44">
        <f>+SUMIF([1]!REQUISICIONES[CODIGO CONCATENADO],INVENTARIO[[#This Row],[CODIGO CONCATENADO]],[1]!REQUISICIONES[CANTIDAD])</f>
        <v>400</v>
      </c>
      <c r="O1330" s="42">
        <v>0</v>
      </c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1400</v>
      </c>
      <c r="R1330" s="42">
        <f>+IFERROR(INVENTARIO[[#This Row],[STOCK (BALANCE)]]*INVENTARIO[[#This Row],[COSTO UNITARIO]],"")</f>
        <v>0</v>
      </c>
    </row>
    <row r="1331" spans="1:18" x14ac:dyDescent="0.25">
      <c r="A1331" s="37" t="str">
        <f>+[1]DATA_PRODUCTO!A1331</f>
        <v xml:space="preserve"> INS0085 (FARDOS DE AGUA PLANETA AZUL 20/1)</v>
      </c>
      <c r="B1331" s="38">
        <f>IFERROR(_xlfn.XLOOKUP(INVENTARIO[[#This Row],[CODIGO CONCATENADO]],[1]!Tabla1[[CODIGO CONCATENADO ]],[1]!Tabla1[FECHA],,0,-1),"")</f>
        <v>46006</v>
      </c>
      <c r="C1331" s="38">
        <f>IFERROR(_xlfn.XLOOKUP(INVENTARIO[[#This Row],[CODIGO CONCATENADO]],[1]!Tabla1[[CODIGO CONCATENADO ]],[1]!Tabla1[FECHA],,0,-1),"")</f>
        <v>46006</v>
      </c>
      <c r="D1331" s="39" t="str">
        <f>+[1]!Tabla3[[#This Row],[Secuencia]]</f>
        <v>INS0085</v>
      </c>
      <c r="E1331" s="40" t="str">
        <f>+[1]!Tabla3[[#This Row],[Descripcion]]</f>
        <v>FARDOS DE AGUA PLANETA AZUL 20/1</v>
      </c>
      <c r="F1331" s="39" t="str">
        <f>+[1]!Tabla3[[#This Row],[Categoria]]</f>
        <v>INSUMOS</v>
      </c>
      <c r="G1331" s="50">
        <f>+[1]!Tabla3[[#This Row],[Almacen]]</f>
        <v>0</v>
      </c>
      <c r="H1331" s="39" t="str">
        <f>+[1]!Tabla3[[#This Row],[Unidad de medida]]</f>
        <v xml:space="preserve">FARDOS 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17600</v>
      </c>
      <c r="N1331" s="44">
        <f>+SUMIF([1]!REQUISICIONES[CODIGO CONCATENADO],INVENTARIO[[#This Row],[CODIGO CONCATENADO]],[1]!REQUISICIONES[CANTIDAD])</f>
        <v>17582</v>
      </c>
      <c r="O1331" s="42">
        <v>0</v>
      </c>
      <c r="P1331" s="44">
        <f>+INVENTARIO[[#This Row],[CANTIDAD INICIAL]]+INVENTARIO[[#This Row],[ENTRADAS]]-INVENTARIO[[#This Row],[SALIDAS]]+INVENTARIO[[#This Row],[AJUSTES]]</f>
        <v>18</v>
      </c>
      <c r="Q1331" s="42">
        <f>IFERROR(_xlfn.XLOOKUP(INVENTARIO[[#This Row],[CODIGO CONCATENADO]],[1]!Tabla1[[CODIGO CONCATENADO ]],[1]!Tabla1[COSTO],,0,-1),"")</f>
        <v>125</v>
      </c>
      <c r="R1331" s="42">
        <f>+IFERROR(INVENTARIO[[#This Row],[STOCK (BALANCE)]]*INVENTARIO[[#This Row],[COSTO UNITARIO]],"")</f>
        <v>2250</v>
      </c>
    </row>
    <row r="1332" spans="1:18" ht="30" x14ac:dyDescent="0.25">
      <c r="A1332" s="37" t="str">
        <f>+[1]DATA_PRODUCTO!A1332</f>
        <v xml:space="preserve"> COM0097 (MOCHILA CON SUBLIMADO A FULL COLOR DIA MUNDIAL DE LA BICICLETA)</v>
      </c>
      <c r="B1332" s="38">
        <f>IFERROR(_xlfn.XLOOKUP(INVENTARIO[[#This Row],[CODIGO CONCATENADO]],[1]!Tabla1[[CODIGO CONCATENADO ]],[1]!Tabla1[FECHA],,0,-1),"")</f>
        <v>45083</v>
      </c>
      <c r="C1332" s="38">
        <f>IFERROR(_xlfn.XLOOKUP(INVENTARIO[[#This Row],[CODIGO CONCATENADO]],[1]!Tabla1[[CODIGO CONCATENADO ]],[1]!Tabla1[FECHA],,0,-1),"")</f>
        <v>45083</v>
      </c>
      <c r="D1332" s="39" t="str">
        <f>+[1]!Tabla3[[#This Row],[Secuencia]]</f>
        <v>COM0097</v>
      </c>
      <c r="E1332" s="40" t="str">
        <f>+[1]!Tabla3[[#This Row],[Descripcion]]</f>
        <v>MOCHILA CON SUBLIMADO A FULL COLOR DIA MUNDIAL DE LA BICICLETA</v>
      </c>
      <c r="F1332" s="39" t="str">
        <f>+[1]!Tabla3[[#This Row],[Categoria]]</f>
        <v>COMUNICACIONES</v>
      </c>
      <c r="G1332" s="50">
        <f>+[1]!Tabla3[[#This Row],[Almacen]]</f>
        <v>0</v>
      </c>
      <c r="H1332" s="39" t="str">
        <f>+[1]!Tabla3[[#This Row],[Unidad de medida]]</f>
        <v>UNIDAD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500</v>
      </c>
      <c r="N1332" s="44">
        <f>+SUMIF([1]!REQUISICIONES[CODIGO CONCATENADO],INVENTARIO[[#This Row],[CODIGO CONCATENADO]],[1]!REQUISICIONES[CANTIDAD])</f>
        <v>500</v>
      </c>
      <c r="O1332" s="42">
        <v>0</v>
      </c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347.45</v>
      </c>
      <c r="R1332" s="42">
        <f>+IFERROR(INVENTARIO[[#This Row],[STOCK (BALANCE)]]*INVENTARIO[[#This Row],[COSTO UNITARIO]],"")</f>
        <v>0</v>
      </c>
    </row>
    <row r="1333" spans="1:18" x14ac:dyDescent="0.25">
      <c r="A1333" s="37" t="str">
        <f>+[1]DATA_PRODUCTO!A1333</f>
        <v xml:space="preserve"> MG0165 (RESMAS DE PAPEL 8 1/2 X 11 OFFI-NOTA)</v>
      </c>
      <c r="B1333" s="38">
        <f>IFERROR(_xlfn.XLOOKUP(INVENTARIO[[#This Row],[CODIGO CONCATENADO]],[1]!Tabla1[[CODIGO CONCATENADO ]],[1]!Tabla1[FECHA],,0,-1),"")</f>
        <v>45083</v>
      </c>
      <c r="C1333" s="38">
        <f>IFERROR(_xlfn.XLOOKUP(INVENTARIO[[#This Row],[CODIGO CONCATENADO]],[1]!Tabla1[[CODIGO CONCATENADO ]],[1]!Tabla1[FECHA],,0,-1),"")</f>
        <v>45083</v>
      </c>
      <c r="D1333" s="39" t="str">
        <f>+[1]!Tabla3[[#This Row],[Secuencia]]</f>
        <v>MG0165</v>
      </c>
      <c r="E1333" s="40" t="str">
        <f>+[1]!Tabla3[[#This Row],[Descripcion]]</f>
        <v>RESMAS DE PAPEL 8 1/2 X 11 OFFI-NOTA</v>
      </c>
      <c r="F1333" s="39" t="str">
        <f>+[1]!Tabla3[[#This Row],[Categoria]]</f>
        <v>MATERIALES GASTABLE</v>
      </c>
      <c r="G1333" s="50">
        <f>+[1]!Tabla3[[#This Row],[Almacen]]</f>
        <v>0</v>
      </c>
      <c r="H1333" s="39" t="str">
        <f>+[1]!Tabla3[[#This Row],[Unidad de medida]]</f>
        <v>UNIDAD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>
        <v>0</v>
      </c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426</v>
      </c>
      <c r="R1333" s="42">
        <f>+IFERROR(INVENTARIO[[#This Row],[STOCK (BALANCE)]]*INVENTARIO[[#This Row],[COSTO UNITARIO]],"")</f>
        <v>0</v>
      </c>
    </row>
    <row r="1334" spans="1:18" x14ac:dyDescent="0.25">
      <c r="A1334" s="37" t="str">
        <f>+[1]DATA_PRODUCTO!A1334</f>
        <v xml:space="preserve"> MAY0084 (CALENTADORES PARA CHAFFING)</v>
      </c>
      <c r="B1334" s="38">
        <f>IFERROR(_xlfn.XLOOKUP(INVENTARIO[[#This Row],[CODIGO CONCATENADO]],[1]!Tabla1[[CODIGO CONCATENADO ]],[1]!Tabla1[FECHA],,0,-1),"")</f>
        <v>45082</v>
      </c>
      <c r="C1334" s="38">
        <f>IFERROR(_xlfn.XLOOKUP(INVENTARIO[[#This Row],[CODIGO CONCATENADO]],[1]!Tabla1[[CODIGO CONCATENADO ]],[1]!Tabla1[FECHA],,0,-1),"")</f>
        <v>45082</v>
      </c>
      <c r="D1334" s="39" t="str">
        <f>+[1]!Tabla3[[#This Row],[Secuencia]]</f>
        <v>MAY0084</v>
      </c>
      <c r="E1334" s="40" t="str">
        <f>+[1]!Tabla3[[#This Row],[Descripcion]]</f>
        <v>CALENTADORES PARA CHAFFING</v>
      </c>
      <c r="F1334" s="39" t="str">
        <f>+[1]!Tabla3[[#This Row],[Categoria]]</f>
        <v>MAYORDOMÍA</v>
      </c>
      <c r="G1334" s="50">
        <f>+[1]!Tabla3[[#This Row],[Almacen]]</f>
        <v>0</v>
      </c>
      <c r="H1334" s="39" t="str">
        <f>+[1]!Tabla3[[#This Row],[Unidad de medida]]</f>
        <v>UNIDAD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1200</v>
      </c>
      <c r="N1334" s="44">
        <f>+SUMIF([1]!REQUISICIONES[CODIGO CONCATENADO],INVENTARIO[[#This Row],[CODIGO CONCATENADO]],[1]!REQUISICIONES[CANTIDAD])</f>
        <v>250</v>
      </c>
      <c r="O1334" s="42">
        <v>0</v>
      </c>
      <c r="P1334" s="44">
        <f>+INVENTARIO[[#This Row],[CANTIDAD INICIAL]]+INVENTARIO[[#This Row],[ENTRADAS]]-INVENTARIO[[#This Row],[SALIDAS]]+INVENTARIO[[#This Row],[AJUSTES]]</f>
        <v>950</v>
      </c>
      <c r="Q1334" s="42">
        <f>IFERROR(_xlfn.XLOOKUP(INVENTARIO[[#This Row],[CODIGO CONCATENADO]],[1]!Tabla1[[CODIGO CONCATENADO ]],[1]!Tabla1[COSTO],,0,-1),"")</f>
        <v>144.5</v>
      </c>
      <c r="R1334" s="42">
        <f>+IFERROR(INVENTARIO[[#This Row],[STOCK (BALANCE)]]*INVENTARIO[[#This Row],[COSTO UNITARIO]],"")</f>
        <v>137275</v>
      </c>
    </row>
    <row r="1335" spans="1:18" x14ac:dyDescent="0.25">
      <c r="A1335" s="37" t="str">
        <f>+[1]DATA_PRODUCTO!A1335</f>
        <v xml:space="preserve"> COM0098 (TOALLAS 12X12 CON BORDADO DIA MUNDIAL DE LA BICICLETA)</v>
      </c>
      <c r="B1335" s="38">
        <f>IFERROR(_xlfn.XLOOKUP(INVENTARIO[[#This Row],[CODIGO CONCATENADO]],[1]!Tabla1[[CODIGO CONCATENADO ]],[1]!Tabla1[FECHA],,0,-1),"")</f>
        <v>45082</v>
      </c>
      <c r="C1335" s="38">
        <f>IFERROR(_xlfn.XLOOKUP(INVENTARIO[[#This Row],[CODIGO CONCATENADO]],[1]!Tabla1[[CODIGO CONCATENADO ]],[1]!Tabla1[FECHA],,0,-1),"")</f>
        <v>45082</v>
      </c>
      <c r="D1335" s="39" t="str">
        <f>+[1]!Tabla3[[#This Row],[Secuencia]]</f>
        <v>COM0098</v>
      </c>
      <c r="E1335" s="40" t="str">
        <f>+[1]!Tabla3[[#This Row],[Descripcion]]</f>
        <v>TOALLAS 12X12 CON BORDADO DIA MUNDIAL DE LA BICICLETA</v>
      </c>
      <c r="F1335" s="39" t="str">
        <f>+[1]!Tabla3[[#This Row],[Categoria]]</f>
        <v>COMUNICACIONES</v>
      </c>
      <c r="G1335" s="50">
        <f>+[1]!Tabla3[[#This Row],[Almacen]]</f>
        <v>0</v>
      </c>
      <c r="H1335" s="39" t="str">
        <f>+[1]!Tabla3[[#This Row],[Unidad de medida]]</f>
        <v>UNIDAD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500</v>
      </c>
      <c r="N1335" s="44">
        <f>+SUMIF([1]!REQUISICIONES[CODIGO CONCATENADO],INVENTARIO[[#This Row],[CODIGO CONCATENADO]],[1]!REQUISICIONES[CANTIDAD])</f>
        <v>500</v>
      </c>
      <c r="O1335" s="42">
        <v>0</v>
      </c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343</v>
      </c>
      <c r="R1335" s="42">
        <f>+IFERROR(INVENTARIO[[#This Row],[STOCK (BALANCE)]]*INVENTARIO[[#This Row],[COSTO UNITARIO]],"")</f>
        <v>0</v>
      </c>
    </row>
    <row r="1336" spans="1:18" x14ac:dyDescent="0.25">
      <c r="A1336" s="37" t="str">
        <f>+[1]DATA_PRODUCTO!A1336</f>
        <v xml:space="preserve"> EQU0056 (EXTINTOR ABC 20 LBS.)</v>
      </c>
      <c r="B1336" s="38">
        <f>IFERROR(_xlfn.XLOOKUP(INVENTARIO[[#This Row],[CODIGO CONCATENADO]],[1]!Tabla1[[CODIGO CONCATENADO ]],[1]!Tabla1[FECHA],,0,-1),"")</f>
        <v>45082</v>
      </c>
      <c r="C1336" s="38">
        <f>IFERROR(_xlfn.XLOOKUP(INVENTARIO[[#This Row],[CODIGO CONCATENADO]],[1]!Tabla1[[CODIGO CONCATENADO ]],[1]!Tabla1[FECHA],,0,-1),"")</f>
        <v>45082</v>
      </c>
      <c r="D1336" s="39" t="str">
        <f>+[1]!Tabla3[[#This Row],[Secuencia]]</f>
        <v>EQU0056</v>
      </c>
      <c r="E1336" s="40" t="str">
        <f>+[1]!Tabla3[[#This Row],[Descripcion]]</f>
        <v>EXTINTOR ABC 20 LBS.</v>
      </c>
      <c r="F1336" s="39" t="str">
        <f>+[1]!Tabla3[[#This Row],[Categoria]]</f>
        <v xml:space="preserve">EQUIPOS </v>
      </c>
      <c r="G1336" s="50">
        <f>+[1]!Tabla3[[#This Row],[Almacen]]</f>
        <v>0</v>
      </c>
      <c r="H1336" s="39" t="str">
        <f>+[1]!Tabla3[[#This Row],[Unidad de medida]]</f>
        <v>UNIDAD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6</v>
      </c>
      <c r="N1336" s="44">
        <f>+SUMIF([1]!REQUISICIONES[CODIGO CONCATENADO],INVENTARIO[[#This Row],[CODIGO CONCATENADO]],[1]!REQUISICIONES[CANTIDAD])</f>
        <v>6</v>
      </c>
      <c r="O1336" s="42">
        <v>0</v>
      </c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11000</v>
      </c>
      <c r="R1336" s="42">
        <f>+IFERROR(INVENTARIO[[#This Row],[STOCK (BALANCE)]]*INVENTARIO[[#This Row],[COSTO UNITARIO]],"")</f>
        <v>0</v>
      </c>
    </row>
    <row r="1337" spans="1:18" x14ac:dyDescent="0.25">
      <c r="A1337" s="37" t="str">
        <f>+[1]DATA_PRODUCTO!A1337</f>
        <v xml:space="preserve"> EQU0057 (EXTINTOR CO2 10 LBS.)</v>
      </c>
      <c r="B1337" s="38">
        <f>IFERROR(_xlfn.XLOOKUP(INVENTARIO[[#This Row],[CODIGO CONCATENADO]],[1]!Tabla1[[CODIGO CONCATENADO ]],[1]!Tabla1[FECHA],,0,-1),"")</f>
        <v>45082</v>
      </c>
      <c r="C1337" s="38">
        <f>IFERROR(_xlfn.XLOOKUP(INVENTARIO[[#This Row],[CODIGO CONCATENADO]],[1]!Tabla1[[CODIGO CONCATENADO ]],[1]!Tabla1[FECHA],,0,-1),"")</f>
        <v>45082</v>
      </c>
      <c r="D1337" s="39" t="str">
        <f>+[1]!Tabla3[[#This Row],[Secuencia]]</f>
        <v>EQU0057</v>
      </c>
      <c r="E1337" s="40" t="str">
        <f>+[1]!Tabla3[[#This Row],[Descripcion]]</f>
        <v>EXTINTOR CO2 10 LBS.</v>
      </c>
      <c r="F1337" s="39" t="str">
        <f>+[1]!Tabla3[[#This Row],[Categoria]]</f>
        <v xml:space="preserve">EQUIPOS </v>
      </c>
      <c r="G1337" s="50">
        <f>+[1]!Tabla3[[#This Row],[Almacen]]</f>
        <v>0</v>
      </c>
      <c r="H1337" s="39" t="str">
        <f>+[1]!Tabla3[[#This Row],[Unidad de medida]]</f>
        <v>UNIDAD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8</v>
      </c>
      <c r="N1337" s="44">
        <f>+SUMIF([1]!REQUISICIONES[CODIGO CONCATENADO],INVENTARIO[[#This Row],[CODIGO CONCATENADO]],[1]!REQUISICIONES[CANTIDAD])</f>
        <v>8</v>
      </c>
      <c r="O1337" s="42">
        <v>0</v>
      </c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13350</v>
      </c>
      <c r="R1337" s="42">
        <f>+IFERROR(INVENTARIO[[#This Row],[STOCK (BALANCE)]]*INVENTARIO[[#This Row],[COSTO UNITARIO]],"")</f>
        <v>0</v>
      </c>
    </row>
    <row r="1338" spans="1:18" x14ac:dyDescent="0.25">
      <c r="A1338" s="37" t="str">
        <f>+[1]DATA_PRODUCTO!A1338</f>
        <v xml:space="preserve"> COM0099 (TERMO CON SERIGRAFIA DIA MUNDIAL DE LA BICICLETA)</v>
      </c>
      <c r="B1338" s="38">
        <f>IFERROR(_xlfn.XLOOKUP(INVENTARIO[[#This Row],[CODIGO CONCATENADO]],[1]!Tabla1[[CODIGO CONCATENADO ]],[1]!Tabla1[FECHA],,0,-1),"")</f>
        <v>45079</v>
      </c>
      <c r="C1338" s="38">
        <f>IFERROR(_xlfn.XLOOKUP(INVENTARIO[[#This Row],[CODIGO CONCATENADO]],[1]!Tabla1[[CODIGO CONCATENADO ]],[1]!Tabla1[FECHA],,0,-1),"")</f>
        <v>45079</v>
      </c>
      <c r="D1338" s="39" t="str">
        <f>+[1]!Tabla3[[#This Row],[Secuencia]]</f>
        <v>COM0099</v>
      </c>
      <c r="E1338" s="40" t="str">
        <f>+[1]!Tabla3[[#This Row],[Descripcion]]</f>
        <v>TERMO CON SERIGRAFIA DIA MUNDIAL DE LA BICICLETA</v>
      </c>
      <c r="F1338" s="39" t="str">
        <f>+[1]!Tabla3[[#This Row],[Categoria]]</f>
        <v>COMUNICACIONES</v>
      </c>
      <c r="G1338" s="50">
        <f>+[1]!Tabla3[[#This Row],[Almacen]]</f>
        <v>0</v>
      </c>
      <c r="H1338" s="39" t="str">
        <f>+[1]!Tabla3[[#This Row],[Unidad de medida]]</f>
        <v>UNIDAD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500</v>
      </c>
      <c r="N1338" s="44">
        <f>+SUMIF([1]!REQUISICIONES[CODIGO CONCATENADO],INVENTARIO[[#This Row],[CODIGO CONCATENADO]],[1]!REQUISICIONES[CANTIDAD])</f>
        <v>428</v>
      </c>
      <c r="O1338" s="42">
        <v>0</v>
      </c>
      <c r="P1338" s="44">
        <f>+INVENTARIO[[#This Row],[CANTIDAD INICIAL]]+INVENTARIO[[#This Row],[ENTRADAS]]-INVENTARIO[[#This Row],[SALIDAS]]+INVENTARIO[[#This Row],[AJUSTES]]</f>
        <v>72</v>
      </c>
      <c r="Q1338" s="42">
        <f>IFERROR(_xlfn.XLOOKUP(INVENTARIO[[#This Row],[CODIGO CONCATENADO]],[1]!Tabla1[[CODIGO CONCATENADO ]],[1]!Tabla1[COSTO],,0,-1),"")</f>
        <v>346</v>
      </c>
      <c r="R1338" s="42">
        <f>+IFERROR(INVENTARIO[[#This Row],[STOCK (BALANCE)]]*INVENTARIO[[#This Row],[COSTO UNITARIO]],"")</f>
        <v>24912</v>
      </c>
    </row>
    <row r="1339" spans="1:18" x14ac:dyDescent="0.25">
      <c r="A1339" s="37" t="str">
        <f>+[1]DATA_PRODUCTO!A1339</f>
        <v xml:space="preserve"> CC0026 (INTEGRADO CD4066)</v>
      </c>
      <c r="B1339" s="38">
        <f>IFERROR(_xlfn.XLOOKUP(INVENTARIO[[#This Row],[CODIGO CONCATENADO]],[1]!Tabla1[[CODIGO CONCATENADO ]],[1]!Tabla1[FECHA],,0,-1),"")</f>
        <v>45078</v>
      </c>
      <c r="C1339" s="38">
        <f>IFERROR(_xlfn.XLOOKUP(INVENTARIO[[#This Row],[CODIGO CONCATENADO]],[1]!Tabla1[[CODIGO CONCATENADO ]],[1]!Tabla1[FECHA],,0,-1),"")</f>
        <v>45078</v>
      </c>
      <c r="D1339" s="39" t="str">
        <f>+[1]!Tabla3[[#This Row],[Secuencia]]</f>
        <v>CC0026</v>
      </c>
      <c r="E1339" s="40" t="str">
        <f>+[1]!Tabla3[[#This Row],[Descripcion]]</f>
        <v>INTEGRADO CD4066</v>
      </c>
      <c r="F1339" s="39" t="str">
        <f>+[1]!Tabla3[[#This Row],[Categoria]]</f>
        <v>CENTRO CONTROL</v>
      </c>
      <c r="G1339" s="50">
        <f>+[1]!Tabla3[[#This Row],[Almacen]]</f>
        <v>0</v>
      </c>
      <c r="H1339" s="39" t="str">
        <f>+[1]!Tabla3[[#This Row],[Unidad de medida]]</f>
        <v>UNIDAD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197</v>
      </c>
      <c r="N1339" s="44">
        <f>+SUMIF([1]!REQUISICIONES[CODIGO CONCATENADO],INVENTARIO[[#This Row],[CODIGO CONCATENADO]],[1]!REQUISICIONES[CANTIDAD])</f>
        <v>197</v>
      </c>
      <c r="O1339" s="42">
        <v>0</v>
      </c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128.63</v>
      </c>
      <c r="R1339" s="42">
        <f>+IFERROR(INVENTARIO[[#This Row],[STOCK (BALANCE)]]*INVENTARIO[[#This Row],[COSTO UNITARIO]],"")</f>
        <v>0</v>
      </c>
    </row>
    <row r="1340" spans="1:18" x14ac:dyDescent="0.25">
      <c r="A1340" s="37" t="str">
        <f>+[1]DATA_PRODUCTO!A1340</f>
        <v xml:space="preserve"> CC0027 (INTEGRADO 74HC241)</v>
      </c>
      <c r="B1340" s="38">
        <f>IFERROR(_xlfn.XLOOKUP(INVENTARIO[[#This Row],[CODIGO CONCATENADO]],[1]!Tabla1[[CODIGO CONCATENADO ]],[1]!Tabla1[FECHA],,0,-1),"")</f>
        <v>45078</v>
      </c>
      <c r="C1340" s="38">
        <f>IFERROR(_xlfn.XLOOKUP(INVENTARIO[[#This Row],[CODIGO CONCATENADO]],[1]!Tabla1[[CODIGO CONCATENADO ]],[1]!Tabla1[FECHA],,0,-1),"")</f>
        <v>45078</v>
      </c>
      <c r="D1340" s="39" t="str">
        <f>+[1]!Tabla3[[#This Row],[Secuencia]]</f>
        <v>CC0027</v>
      </c>
      <c r="E1340" s="40" t="str">
        <f>+[1]!Tabla3[[#This Row],[Descripcion]]</f>
        <v>INTEGRADO 74HC241</v>
      </c>
      <c r="F1340" s="39" t="str">
        <f>+[1]!Tabla3[[#This Row],[Categoria]]</f>
        <v>CENTRO CONTROL</v>
      </c>
      <c r="G1340" s="50">
        <f>+[1]!Tabla3[[#This Row],[Almacen]]</f>
        <v>0</v>
      </c>
      <c r="H1340" s="39" t="str">
        <f>+[1]!Tabla3[[#This Row],[Unidad de medida]]</f>
        <v>UNIDAD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20</v>
      </c>
      <c r="N1340" s="44">
        <f>+SUMIF([1]!REQUISICIONES[CODIGO CONCATENADO],INVENTARIO[[#This Row],[CODIGO CONCATENADO]],[1]!REQUISICIONES[CANTIDAD])</f>
        <v>20</v>
      </c>
      <c r="O1340" s="42">
        <v>0</v>
      </c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137.11000000000001</v>
      </c>
      <c r="R1340" s="42">
        <f>+IFERROR(INVENTARIO[[#This Row],[STOCK (BALANCE)]]*INVENTARIO[[#This Row],[COSTO UNITARIO]],"")</f>
        <v>0</v>
      </c>
    </row>
    <row r="1341" spans="1:18" x14ac:dyDescent="0.25">
      <c r="A1341" s="37" t="str">
        <f>+[1]DATA_PRODUCTO!A1341</f>
        <v xml:space="preserve"> CC0028 (INTEGRADO 74HCT04 )</v>
      </c>
      <c r="B1341" s="38">
        <f>IFERROR(_xlfn.XLOOKUP(INVENTARIO[[#This Row],[CODIGO CONCATENADO]],[1]!Tabla1[[CODIGO CONCATENADO ]],[1]!Tabla1[FECHA],,0,-1),"")</f>
        <v>45078</v>
      </c>
      <c r="C1341" s="38">
        <f>IFERROR(_xlfn.XLOOKUP(INVENTARIO[[#This Row],[CODIGO CONCATENADO]],[1]!Tabla1[[CODIGO CONCATENADO ]],[1]!Tabla1[FECHA],,0,-1),"")</f>
        <v>45078</v>
      </c>
      <c r="D1341" s="39" t="str">
        <f>+[1]!Tabla3[[#This Row],[Secuencia]]</f>
        <v>CC0028</v>
      </c>
      <c r="E1341" s="40" t="str">
        <f>+[1]!Tabla3[[#This Row],[Descripcion]]</f>
        <v xml:space="preserve">INTEGRADO 74HCT04 </v>
      </c>
      <c r="F1341" s="39" t="str">
        <f>+[1]!Tabla3[[#This Row],[Categoria]]</f>
        <v>CENTRO CONTROL</v>
      </c>
      <c r="G1341" s="50">
        <f>+[1]!Tabla3[[#This Row],[Almacen]]</f>
        <v>0</v>
      </c>
      <c r="H1341" s="39" t="str">
        <f>+[1]!Tabla3[[#This Row],[Unidad de medida]]</f>
        <v>UNIDAD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258</v>
      </c>
      <c r="N1341" s="44">
        <f>+SUMIF([1]!REQUISICIONES[CODIGO CONCATENADO],INVENTARIO[[#This Row],[CODIGO CONCATENADO]],[1]!REQUISICIONES[CANTIDAD])</f>
        <v>258</v>
      </c>
      <c r="O1341" s="42">
        <v>0</v>
      </c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47.12</v>
      </c>
      <c r="R1341" s="42">
        <f>+IFERROR(INVENTARIO[[#This Row],[STOCK (BALANCE)]]*INVENTARIO[[#This Row],[COSTO UNITARIO]],"")</f>
        <v>0</v>
      </c>
    </row>
    <row r="1342" spans="1:18" x14ac:dyDescent="0.25">
      <c r="A1342" s="37" t="str">
        <f>+[1]DATA_PRODUCTO!A1342</f>
        <v xml:space="preserve"> CC0029 (INTEGRADO LT1058CN)</v>
      </c>
      <c r="B1342" s="38">
        <f>IFERROR(_xlfn.XLOOKUP(INVENTARIO[[#This Row],[CODIGO CONCATENADO]],[1]!Tabla1[[CODIGO CONCATENADO ]],[1]!Tabla1[FECHA],,0,-1),"")</f>
        <v>45078</v>
      </c>
      <c r="C1342" s="38">
        <f>IFERROR(_xlfn.XLOOKUP(INVENTARIO[[#This Row],[CODIGO CONCATENADO]],[1]!Tabla1[[CODIGO CONCATENADO ]],[1]!Tabla1[FECHA],,0,-1),"")</f>
        <v>45078</v>
      </c>
      <c r="D1342" s="39" t="str">
        <f>+[1]!Tabla3[[#This Row],[Secuencia]]</f>
        <v>CC0029</v>
      </c>
      <c r="E1342" s="40" t="str">
        <f>+[1]!Tabla3[[#This Row],[Descripcion]]</f>
        <v>INTEGRADO LT1058CN</v>
      </c>
      <c r="F1342" s="39" t="str">
        <f>+[1]!Tabla3[[#This Row],[Categoria]]</f>
        <v>CENTRO CONTROL</v>
      </c>
      <c r="G1342" s="50">
        <f>+[1]!Tabla3[[#This Row],[Almacen]]</f>
        <v>0</v>
      </c>
      <c r="H1342" s="39" t="str">
        <f>+[1]!Tabla3[[#This Row],[Unidad de medida]]</f>
        <v>UNIDAD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60</v>
      </c>
      <c r="N1342" s="44">
        <f>+SUMIF([1]!REQUISICIONES[CODIGO CONCATENADO],INVENTARIO[[#This Row],[CODIGO CONCATENADO]],[1]!REQUISICIONES[CANTIDAD])</f>
        <v>60</v>
      </c>
      <c r="O1342" s="42">
        <v>0</v>
      </c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298.41000000000003</v>
      </c>
      <c r="R1342" s="42">
        <f>+IFERROR(INVENTARIO[[#This Row],[STOCK (BALANCE)]]*INVENTARIO[[#This Row],[COSTO UNITARIO]],"")</f>
        <v>0</v>
      </c>
    </row>
    <row r="1343" spans="1:18" x14ac:dyDescent="0.25">
      <c r="A1343" s="37" t="str">
        <f>+[1]DATA_PRODUCTO!A1343</f>
        <v xml:space="preserve"> CC0030 (INTEGRADO NE555P)</v>
      </c>
      <c r="B1343" s="38">
        <f>IFERROR(_xlfn.XLOOKUP(INVENTARIO[[#This Row],[CODIGO CONCATENADO]],[1]!Tabla1[[CODIGO CONCATENADO ]],[1]!Tabla1[FECHA],,0,-1),"")</f>
        <v>45078</v>
      </c>
      <c r="C1343" s="38">
        <f>IFERROR(_xlfn.XLOOKUP(INVENTARIO[[#This Row],[CODIGO CONCATENADO]],[1]!Tabla1[[CODIGO CONCATENADO ]],[1]!Tabla1[FECHA],,0,-1),"")</f>
        <v>45078</v>
      </c>
      <c r="D1343" s="39" t="str">
        <f>+[1]!Tabla3[[#This Row],[Secuencia]]</f>
        <v>CC0030</v>
      </c>
      <c r="E1343" s="40" t="str">
        <f>+[1]!Tabla3[[#This Row],[Descripcion]]</f>
        <v>INTEGRADO NE555P</v>
      </c>
      <c r="F1343" s="39" t="str">
        <f>+[1]!Tabla3[[#This Row],[Categoria]]</f>
        <v>CENTRO CONTROL</v>
      </c>
      <c r="G1343" s="50">
        <f>+[1]!Tabla3[[#This Row],[Almacen]]</f>
        <v>0</v>
      </c>
      <c r="H1343" s="39" t="str">
        <f>+[1]!Tabla3[[#This Row],[Unidad de medida]]</f>
        <v>UNIDAD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15</v>
      </c>
      <c r="N1343" s="44">
        <f>+SUMIF([1]!REQUISICIONES[CODIGO CONCATENADO],INVENTARIO[[#This Row],[CODIGO CONCATENADO]],[1]!REQUISICIONES[CANTIDAD])</f>
        <v>15</v>
      </c>
      <c r="O1343" s="42">
        <v>0</v>
      </c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35.340000000000003</v>
      </c>
      <c r="R1343" s="42">
        <f>+IFERROR(INVENTARIO[[#This Row],[STOCK (BALANCE)]]*INVENTARIO[[#This Row],[COSTO UNITARIO]],"")</f>
        <v>0</v>
      </c>
    </row>
    <row r="1344" spans="1:18" x14ac:dyDescent="0.25">
      <c r="A1344" s="37" t="str">
        <f>+[1]DATA_PRODUCTO!A1344</f>
        <v xml:space="preserve"> CC0031 (INTEGRADO 74HCT32N)</v>
      </c>
      <c r="B1344" s="38">
        <f>IFERROR(_xlfn.XLOOKUP(INVENTARIO[[#This Row],[CODIGO CONCATENADO]],[1]!Tabla1[[CODIGO CONCATENADO ]],[1]!Tabla1[FECHA],,0,-1),"")</f>
        <v>45078</v>
      </c>
      <c r="C1344" s="38">
        <f>IFERROR(_xlfn.XLOOKUP(INVENTARIO[[#This Row],[CODIGO CONCATENADO]],[1]!Tabla1[[CODIGO CONCATENADO ]],[1]!Tabla1[FECHA],,0,-1),"")</f>
        <v>45078</v>
      </c>
      <c r="D1344" s="39" t="str">
        <f>+[1]!Tabla3[[#This Row],[Secuencia]]</f>
        <v>CC0031</v>
      </c>
      <c r="E1344" s="40" t="str">
        <f>+[1]!Tabla3[[#This Row],[Descripcion]]</f>
        <v>INTEGRADO 74HCT32N</v>
      </c>
      <c r="F1344" s="39" t="str">
        <f>+[1]!Tabla3[[#This Row],[Categoria]]</f>
        <v>CENTRO CONTROL</v>
      </c>
      <c r="G1344" s="50">
        <f>+[1]!Tabla3[[#This Row],[Almacen]]</f>
        <v>0</v>
      </c>
      <c r="H1344" s="39" t="str">
        <f>+[1]!Tabla3[[#This Row],[Unidad de medida]]</f>
        <v>UNIDAD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171</v>
      </c>
      <c r="N1344" s="44">
        <f>+SUMIF([1]!REQUISICIONES[CODIGO CONCATENADO],INVENTARIO[[#This Row],[CODIGO CONCATENADO]],[1]!REQUISICIONES[CANTIDAD])</f>
        <v>171</v>
      </c>
      <c r="O1344" s="42">
        <v>0</v>
      </c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129.57</v>
      </c>
      <c r="R1344" s="42">
        <f>+IFERROR(INVENTARIO[[#This Row],[STOCK (BALANCE)]]*INVENTARIO[[#This Row],[COSTO UNITARIO]],"")</f>
        <v>0</v>
      </c>
    </row>
    <row r="1345" spans="1:18" x14ac:dyDescent="0.25">
      <c r="A1345" s="37" t="str">
        <f>+[1]DATA_PRODUCTO!A1345</f>
        <v xml:space="preserve"> CC0032 (INTEGRADO 74F10N)</v>
      </c>
      <c r="B1345" s="38">
        <f>IFERROR(_xlfn.XLOOKUP(INVENTARIO[[#This Row],[CODIGO CONCATENADO]],[1]!Tabla1[[CODIGO CONCATENADO ]],[1]!Tabla1[FECHA],,0,-1),"")</f>
        <v>45078</v>
      </c>
      <c r="C1345" s="38">
        <f>IFERROR(_xlfn.XLOOKUP(INVENTARIO[[#This Row],[CODIGO CONCATENADO]],[1]!Tabla1[[CODIGO CONCATENADO ]],[1]!Tabla1[FECHA],,0,-1),"")</f>
        <v>45078</v>
      </c>
      <c r="D1345" s="39" t="str">
        <f>+[1]!Tabla3[[#This Row],[Secuencia]]</f>
        <v>CC0032</v>
      </c>
      <c r="E1345" s="40" t="str">
        <f>+[1]!Tabla3[[#This Row],[Descripcion]]</f>
        <v>INTEGRADO 74F10N</v>
      </c>
      <c r="F1345" s="39" t="str">
        <f>+[1]!Tabla3[[#This Row],[Categoria]]</f>
        <v>CENTRO CONTROL</v>
      </c>
      <c r="G1345" s="50">
        <f>+[1]!Tabla3[[#This Row],[Almacen]]</f>
        <v>0</v>
      </c>
      <c r="H1345" s="39" t="str">
        <f>+[1]!Tabla3[[#This Row],[Unidad de medida]]</f>
        <v>UNIDAD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175</v>
      </c>
      <c r="N1345" s="44">
        <f>+SUMIF([1]!REQUISICIONES[CODIGO CONCATENADO],INVENTARIO[[#This Row],[CODIGO CONCATENADO]],[1]!REQUISICIONES[CANTIDAD])</f>
        <v>175</v>
      </c>
      <c r="O1345" s="42">
        <v>0</v>
      </c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64.790000000000006</v>
      </c>
      <c r="R1345" s="42">
        <f>+IFERROR(INVENTARIO[[#This Row],[STOCK (BALANCE)]]*INVENTARIO[[#This Row],[COSTO UNITARIO]],"")</f>
        <v>0</v>
      </c>
    </row>
    <row r="1346" spans="1:18" x14ac:dyDescent="0.25">
      <c r="A1346" s="37" t="str">
        <f>+[1]DATA_PRODUCTO!A1346</f>
        <v xml:space="preserve"> CC0033 (INTEGRADO 74HCT132N)</v>
      </c>
      <c r="B1346" s="38">
        <f>IFERROR(_xlfn.XLOOKUP(INVENTARIO[[#This Row],[CODIGO CONCATENADO]],[1]!Tabla1[[CODIGO CONCATENADO ]],[1]!Tabla1[FECHA],,0,-1),"")</f>
        <v>45078</v>
      </c>
      <c r="C1346" s="38">
        <f>IFERROR(_xlfn.XLOOKUP(INVENTARIO[[#This Row],[CODIGO CONCATENADO]],[1]!Tabla1[[CODIGO CONCATENADO ]],[1]!Tabla1[FECHA],,0,-1),"")</f>
        <v>45078</v>
      </c>
      <c r="D1346" s="39" t="str">
        <f>+[1]!Tabla3[[#This Row],[Secuencia]]</f>
        <v>CC0033</v>
      </c>
      <c r="E1346" s="40" t="str">
        <f>+[1]!Tabla3[[#This Row],[Descripcion]]</f>
        <v>INTEGRADO 74HCT132N</v>
      </c>
      <c r="F1346" s="39" t="str">
        <f>+[1]!Tabla3[[#This Row],[Categoria]]</f>
        <v>CENTRO CONTROL</v>
      </c>
      <c r="G1346" s="50">
        <f>+[1]!Tabla3[[#This Row],[Almacen]]</f>
        <v>0</v>
      </c>
      <c r="H1346" s="39" t="str">
        <f>+[1]!Tabla3[[#This Row],[Unidad de medida]]</f>
        <v>UNIDAD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273</v>
      </c>
      <c r="N1346" s="44">
        <f>+SUMIF([1]!REQUISICIONES[CODIGO CONCATENADO],INVENTARIO[[#This Row],[CODIGO CONCATENADO]],[1]!REQUISICIONES[CANTIDAD])</f>
        <v>273</v>
      </c>
      <c r="O1346" s="42">
        <v>0</v>
      </c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128.63</v>
      </c>
      <c r="R1346" s="42">
        <f>+IFERROR(INVENTARIO[[#This Row],[STOCK (BALANCE)]]*INVENTARIO[[#This Row],[COSTO UNITARIO]],"")</f>
        <v>0</v>
      </c>
    </row>
    <row r="1347" spans="1:18" x14ac:dyDescent="0.25">
      <c r="A1347" s="37" t="str">
        <f>+[1]DATA_PRODUCTO!A1347</f>
        <v xml:space="preserve"> CC0034 (INTEGRADO 74HCT164E)</v>
      </c>
      <c r="B1347" s="38">
        <f>IFERROR(_xlfn.XLOOKUP(INVENTARIO[[#This Row],[CODIGO CONCATENADO]],[1]!Tabla1[[CODIGO CONCATENADO ]],[1]!Tabla1[FECHA],,0,-1),"")</f>
        <v>45078</v>
      </c>
      <c r="C1347" s="38">
        <f>IFERROR(_xlfn.XLOOKUP(INVENTARIO[[#This Row],[CODIGO CONCATENADO]],[1]!Tabla1[[CODIGO CONCATENADO ]],[1]!Tabla1[FECHA],,0,-1),"")</f>
        <v>45078</v>
      </c>
      <c r="D1347" s="39" t="str">
        <f>+[1]!Tabla3[[#This Row],[Secuencia]]</f>
        <v>CC0034</v>
      </c>
      <c r="E1347" s="40" t="str">
        <f>+[1]!Tabla3[[#This Row],[Descripcion]]</f>
        <v>INTEGRADO 74HCT164E</v>
      </c>
      <c r="F1347" s="39" t="str">
        <f>+[1]!Tabla3[[#This Row],[Categoria]]</f>
        <v>CENTRO CONTROL</v>
      </c>
      <c r="G1347" s="50">
        <f>+[1]!Tabla3[[#This Row],[Almacen]]</f>
        <v>0</v>
      </c>
      <c r="H1347" s="39" t="str">
        <f>+[1]!Tabla3[[#This Row],[Unidad de medida]]</f>
        <v>UNIDAD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454</v>
      </c>
      <c r="N1347" s="44">
        <f>+SUMIF([1]!REQUISICIONES[CODIGO CONCATENADO],INVENTARIO[[#This Row],[CODIGO CONCATENADO]],[1]!REQUISICIONES[CANTIDAD])</f>
        <v>454</v>
      </c>
      <c r="O1347" s="42">
        <v>0</v>
      </c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256.79000000000002</v>
      </c>
      <c r="R1347" s="42">
        <f>+IFERROR(INVENTARIO[[#This Row],[STOCK (BALANCE)]]*INVENTARIO[[#This Row],[COSTO UNITARIO]],"")</f>
        <v>0</v>
      </c>
    </row>
    <row r="1348" spans="1:18" x14ac:dyDescent="0.25">
      <c r="A1348" s="37" t="str">
        <f>+[1]DATA_PRODUCTO!A1348</f>
        <v xml:space="preserve"> CC0035 (INTEGRADO TC4051BP)</v>
      </c>
      <c r="B1348" s="38">
        <f>IFERROR(_xlfn.XLOOKUP(INVENTARIO[[#This Row],[CODIGO CONCATENADO]],[1]!Tabla1[[CODIGO CONCATENADO ]],[1]!Tabla1[FECHA],,0,-1),"")</f>
        <v>45078</v>
      </c>
      <c r="C1348" s="38">
        <f>IFERROR(_xlfn.XLOOKUP(INVENTARIO[[#This Row],[CODIGO CONCATENADO]],[1]!Tabla1[[CODIGO CONCATENADO ]],[1]!Tabla1[FECHA],,0,-1),"")</f>
        <v>45078</v>
      </c>
      <c r="D1348" s="39" t="str">
        <f>+[1]!Tabla3[[#This Row],[Secuencia]]</f>
        <v>CC0035</v>
      </c>
      <c r="E1348" s="40" t="str">
        <f>+[1]!Tabla3[[#This Row],[Descripcion]]</f>
        <v>INTEGRADO TC4051BP</v>
      </c>
      <c r="F1348" s="39" t="str">
        <f>+[1]!Tabla3[[#This Row],[Categoria]]</f>
        <v>CENTRO CONTROL</v>
      </c>
      <c r="G1348" s="50">
        <f>+[1]!Tabla3[[#This Row],[Almacen]]</f>
        <v>0</v>
      </c>
      <c r="H1348" s="39" t="str">
        <f>+[1]!Tabla3[[#This Row],[Unidad de medida]]</f>
        <v>UNIDAD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122</v>
      </c>
      <c r="N1348" s="44">
        <f>+SUMIF([1]!REQUISICIONES[CODIGO CONCATENADO],INVENTARIO[[#This Row],[CODIGO CONCATENADO]],[1]!REQUISICIONES[CANTIDAD])</f>
        <v>122</v>
      </c>
      <c r="O1348" s="42">
        <v>0</v>
      </c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66.2</v>
      </c>
      <c r="R1348" s="42">
        <f>+IFERROR(INVENTARIO[[#This Row],[STOCK (BALANCE)]]*INVENTARIO[[#This Row],[COSTO UNITARIO]],"")</f>
        <v>0</v>
      </c>
    </row>
    <row r="1349" spans="1:18" x14ac:dyDescent="0.25">
      <c r="A1349" s="37" t="str">
        <f>+[1]DATA_PRODUCTO!A1349</f>
        <v xml:space="preserve"> CC0036 (INTEGRADO UCN5801A)</v>
      </c>
      <c r="B1349" s="38">
        <f>IFERROR(_xlfn.XLOOKUP(INVENTARIO[[#This Row],[CODIGO CONCATENADO]],[1]!Tabla1[[CODIGO CONCATENADO ]],[1]!Tabla1[FECHA],,0,-1),"")</f>
        <v>45078</v>
      </c>
      <c r="C1349" s="38">
        <f>IFERROR(_xlfn.XLOOKUP(INVENTARIO[[#This Row],[CODIGO CONCATENADO]],[1]!Tabla1[[CODIGO CONCATENADO ]],[1]!Tabla1[FECHA],,0,-1),"")</f>
        <v>45078</v>
      </c>
      <c r="D1349" s="39" t="str">
        <f>+[1]!Tabla3[[#This Row],[Secuencia]]</f>
        <v>CC0036</v>
      </c>
      <c r="E1349" s="40" t="str">
        <f>+[1]!Tabla3[[#This Row],[Descripcion]]</f>
        <v>INTEGRADO UCN5801A</v>
      </c>
      <c r="F1349" s="39" t="str">
        <f>+[1]!Tabla3[[#This Row],[Categoria]]</f>
        <v>CENTRO CONTROL</v>
      </c>
      <c r="G1349" s="50">
        <f>+[1]!Tabla3[[#This Row],[Almacen]]</f>
        <v>0</v>
      </c>
      <c r="H1349" s="39" t="str">
        <f>+[1]!Tabla3[[#This Row],[Unidad de medida]]</f>
        <v>UNIDAD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34</v>
      </c>
      <c r="N1349" s="44">
        <f>+SUMIF([1]!REQUISICIONES[CODIGO CONCATENADO],INVENTARIO[[#This Row],[CODIGO CONCATENADO]],[1]!REQUISICIONES[CANTIDAD])</f>
        <v>34</v>
      </c>
      <c r="O1349" s="42">
        <v>0</v>
      </c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1536</v>
      </c>
      <c r="R1349" s="42">
        <f>+IFERROR(INVENTARIO[[#This Row],[STOCK (BALANCE)]]*INVENTARIO[[#This Row],[COSTO UNITARIO]],"")</f>
        <v>0</v>
      </c>
    </row>
    <row r="1350" spans="1:18" x14ac:dyDescent="0.25">
      <c r="A1350" s="37" t="str">
        <f>+[1]DATA_PRODUCTO!A1350</f>
        <v xml:space="preserve"> CC0037 (CAPACITOR  11000UF 35 VOLTIOS )</v>
      </c>
      <c r="B1350" s="38">
        <f>IFERROR(_xlfn.XLOOKUP(INVENTARIO[[#This Row],[CODIGO CONCATENADO]],[1]!Tabla1[[CODIGO CONCATENADO ]],[1]!Tabla1[FECHA],,0,-1),"")</f>
        <v>45078</v>
      </c>
      <c r="C1350" s="38">
        <f>IFERROR(_xlfn.XLOOKUP(INVENTARIO[[#This Row],[CODIGO CONCATENADO]],[1]!Tabla1[[CODIGO CONCATENADO ]],[1]!Tabla1[FECHA],,0,-1),"")</f>
        <v>45078</v>
      </c>
      <c r="D1350" s="39" t="str">
        <f>+[1]!Tabla3[[#This Row],[Secuencia]]</f>
        <v>CC0037</v>
      </c>
      <c r="E1350" s="40" t="str">
        <f>+[1]!Tabla3[[#This Row],[Descripcion]]</f>
        <v xml:space="preserve">CAPACITOR  11000UF 35 VOLTIOS </v>
      </c>
      <c r="F1350" s="39" t="str">
        <f>+[1]!Tabla3[[#This Row],[Categoria]]</f>
        <v>CENTRO CONTROL</v>
      </c>
      <c r="G1350" s="50">
        <f>+[1]!Tabla3[[#This Row],[Almacen]]</f>
        <v>0</v>
      </c>
      <c r="H1350" s="39" t="str">
        <f>+[1]!Tabla3[[#This Row],[Unidad de medida]]</f>
        <v>UNIDAD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23</v>
      </c>
      <c r="N1350" s="44">
        <f>+SUMIF([1]!REQUISICIONES[CODIGO CONCATENADO],INVENTARIO[[#This Row],[CODIGO CONCATENADO]],[1]!REQUISICIONES[CANTIDAD])</f>
        <v>23</v>
      </c>
      <c r="O1350" s="42">
        <v>0</v>
      </c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6773.72</v>
      </c>
      <c r="R1350" s="42">
        <f>+IFERROR(INVENTARIO[[#This Row],[STOCK (BALANCE)]]*INVENTARIO[[#This Row],[COSTO UNITARIO]],"")</f>
        <v>0</v>
      </c>
    </row>
    <row r="1351" spans="1:18" x14ac:dyDescent="0.25">
      <c r="A1351" s="37" t="str">
        <f>+[1]DATA_PRODUCTO!A1351</f>
        <v xml:space="preserve"> CC0038 (INTEGRADO MAX1232)</v>
      </c>
      <c r="B1351" s="38">
        <f>IFERROR(_xlfn.XLOOKUP(INVENTARIO[[#This Row],[CODIGO CONCATENADO]],[1]!Tabla1[[CODIGO CONCATENADO ]],[1]!Tabla1[FECHA],,0,-1),"")</f>
        <v>45078</v>
      </c>
      <c r="C1351" s="38">
        <f>IFERROR(_xlfn.XLOOKUP(INVENTARIO[[#This Row],[CODIGO CONCATENADO]],[1]!Tabla1[[CODIGO CONCATENADO ]],[1]!Tabla1[FECHA],,0,-1),"")</f>
        <v>45078</v>
      </c>
      <c r="D1351" s="39" t="str">
        <f>+[1]!Tabla3[[#This Row],[Secuencia]]</f>
        <v>CC0038</v>
      </c>
      <c r="E1351" s="40" t="str">
        <f>+[1]!Tabla3[[#This Row],[Descripcion]]</f>
        <v>INTEGRADO MAX1232</v>
      </c>
      <c r="F1351" s="39" t="str">
        <f>+[1]!Tabla3[[#This Row],[Categoria]]</f>
        <v>CENTRO CONTROL</v>
      </c>
      <c r="G1351" s="50">
        <f>+[1]!Tabla3[[#This Row],[Almacen]]</f>
        <v>0</v>
      </c>
      <c r="H1351" s="39" t="str">
        <f>+[1]!Tabla3[[#This Row],[Unidad de medida]]</f>
        <v>UNIDAD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173</v>
      </c>
      <c r="N1351" s="44">
        <f>+SUMIF([1]!REQUISICIONES[CODIGO CONCATENADO],INVENTARIO[[#This Row],[CODIGO CONCATENADO]],[1]!REQUISICIONES[CANTIDAD])</f>
        <v>173</v>
      </c>
      <c r="O1351" s="42">
        <v>0</v>
      </c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490.41</v>
      </c>
      <c r="R1351" s="42">
        <f>+IFERROR(INVENTARIO[[#This Row],[STOCK (BALANCE)]]*INVENTARIO[[#This Row],[COSTO UNITARIO]],"")</f>
        <v>0</v>
      </c>
    </row>
    <row r="1352" spans="1:18" x14ac:dyDescent="0.25">
      <c r="A1352" s="37" t="str">
        <f>+[1]DATA_PRODUCTO!A1352</f>
        <v xml:space="preserve"> CC0039 (INTEGRADO MX232CPE)</v>
      </c>
      <c r="B1352" s="38">
        <f>IFERROR(_xlfn.XLOOKUP(INVENTARIO[[#This Row],[CODIGO CONCATENADO]],[1]!Tabla1[[CODIGO CONCATENADO ]],[1]!Tabla1[FECHA],,0,-1),"")</f>
        <v>45078</v>
      </c>
      <c r="C1352" s="38">
        <f>IFERROR(_xlfn.XLOOKUP(INVENTARIO[[#This Row],[CODIGO CONCATENADO]],[1]!Tabla1[[CODIGO CONCATENADO ]],[1]!Tabla1[FECHA],,0,-1),"")</f>
        <v>45078</v>
      </c>
      <c r="D1352" s="39" t="str">
        <f>+[1]!Tabla3[[#This Row],[Secuencia]]</f>
        <v>CC0039</v>
      </c>
      <c r="E1352" s="40" t="str">
        <f>+[1]!Tabla3[[#This Row],[Descripcion]]</f>
        <v>INTEGRADO MX232CPE</v>
      </c>
      <c r="F1352" s="39" t="str">
        <f>+[1]!Tabla3[[#This Row],[Categoria]]</f>
        <v>CENTRO CONTROL</v>
      </c>
      <c r="G1352" s="50">
        <f>+[1]!Tabla3[[#This Row],[Almacen]]</f>
        <v>0</v>
      </c>
      <c r="H1352" s="39" t="str">
        <f>+[1]!Tabla3[[#This Row],[Unidad de medida]]</f>
        <v>UNIDAD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28</v>
      </c>
      <c r="N1352" s="44">
        <f>+SUMIF([1]!REQUISICIONES[CODIGO CONCATENADO],INVENTARIO[[#This Row],[CODIGO CONCATENADO]],[1]!REQUISICIONES[CANTIDAD])</f>
        <v>28</v>
      </c>
      <c r="O1352" s="42">
        <v>0</v>
      </c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167.15</v>
      </c>
      <c r="R1352" s="42">
        <f>+IFERROR(INVENTARIO[[#This Row],[STOCK (BALANCE)]]*INVENTARIO[[#This Row],[COSTO UNITARIO]],"")</f>
        <v>0</v>
      </c>
    </row>
    <row r="1353" spans="1:18" x14ac:dyDescent="0.25">
      <c r="A1353" s="37" t="str">
        <f>+[1]DATA_PRODUCTO!A1353</f>
        <v xml:space="preserve"> CC0040 (INTEGRADO M27C2001)</v>
      </c>
      <c r="B1353" s="38">
        <f>IFERROR(_xlfn.XLOOKUP(INVENTARIO[[#This Row],[CODIGO CONCATENADO]],[1]!Tabla1[[CODIGO CONCATENADO ]],[1]!Tabla1[FECHA],,0,-1),"")</f>
        <v>45078</v>
      </c>
      <c r="C1353" s="38">
        <f>IFERROR(_xlfn.XLOOKUP(INVENTARIO[[#This Row],[CODIGO CONCATENADO]],[1]!Tabla1[[CODIGO CONCATENADO ]],[1]!Tabla1[FECHA],,0,-1),"")</f>
        <v>45078</v>
      </c>
      <c r="D1353" s="39" t="str">
        <f>+[1]!Tabla3[[#This Row],[Secuencia]]</f>
        <v>CC0040</v>
      </c>
      <c r="E1353" s="40" t="str">
        <f>+[1]!Tabla3[[#This Row],[Descripcion]]</f>
        <v>INTEGRADO M27C2001</v>
      </c>
      <c r="F1353" s="39" t="str">
        <f>+[1]!Tabla3[[#This Row],[Categoria]]</f>
        <v>CENTRO CONTROL</v>
      </c>
      <c r="G1353" s="50">
        <f>+[1]!Tabla3[[#This Row],[Almacen]]</f>
        <v>0</v>
      </c>
      <c r="H1353" s="39" t="str">
        <f>+[1]!Tabla3[[#This Row],[Unidad de medida]]</f>
        <v>UNIDAD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12</v>
      </c>
      <c r="N1353" s="44">
        <f>+SUMIF([1]!REQUISICIONES[CODIGO CONCATENADO],INVENTARIO[[#This Row],[CODIGO CONCATENADO]],[1]!REQUISICIONES[CANTIDAD])</f>
        <v>12</v>
      </c>
      <c r="O1353" s="42">
        <v>0</v>
      </c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196.95</v>
      </c>
      <c r="R1353" s="42">
        <f>+IFERROR(INVENTARIO[[#This Row],[STOCK (BALANCE)]]*INVENTARIO[[#This Row],[COSTO UNITARIO]],"")</f>
        <v>0</v>
      </c>
    </row>
    <row r="1354" spans="1:18" x14ac:dyDescent="0.25">
      <c r="A1354" s="37" t="str">
        <f>+[1]DATA_PRODUCTO!A1354</f>
        <v xml:space="preserve"> CC0041 (INTEGRADO M48T12-150PC1)</v>
      </c>
      <c r="B1354" s="38">
        <f>IFERROR(_xlfn.XLOOKUP(INVENTARIO[[#This Row],[CODIGO CONCATENADO]],[1]!Tabla1[[CODIGO CONCATENADO ]],[1]!Tabla1[FECHA],,0,-1),"")</f>
        <v>45078</v>
      </c>
      <c r="C1354" s="38">
        <f>IFERROR(_xlfn.XLOOKUP(INVENTARIO[[#This Row],[CODIGO CONCATENADO]],[1]!Tabla1[[CODIGO CONCATENADO ]],[1]!Tabla1[FECHA],,0,-1),"")</f>
        <v>45078</v>
      </c>
      <c r="D1354" s="39" t="str">
        <f>+[1]!Tabla3[[#This Row],[Secuencia]]</f>
        <v>CC0041</v>
      </c>
      <c r="E1354" s="40" t="str">
        <f>+[1]!Tabla3[[#This Row],[Descripcion]]</f>
        <v>INTEGRADO M48T12-150PC1</v>
      </c>
      <c r="F1354" s="39" t="str">
        <f>+[1]!Tabla3[[#This Row],[Categoria]]</f>
        <v>CENTRO CONTROL</v>
      </c>
      <c r="G1354" s="50">
        <f>+[1]!Tabla3[[#This Row],[Almacen]]</f>
        <v>0</v>
      </c>
      <c r="H1354" s="39" t="str">
        <f>+[1]!Tabla3[[#This Row],[Unidad de medida]]</f>
        <v>UNIDAD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25</v>
      </c>
      <c r="N1354" s="44">
        <f>+SUMIF([1]!REQUISICIONES[CODIGO CONCATENADO],INVENTARIO[[#This Row],[CODIGO CONCATENADO]],[1]!REQUISICIONES[CANTIDAD])</f>
        <v>25</v>
      </c>
      <c r="O1354" s="42">
        <v>0</v>
      </c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1138.93</v>
      </c>
      <c r="R1354" s="42">
        <f>+IFERROR(INVENTARIO[[#This Row],[STOCK (BALANCE)]]*INVENTARIO[[#This Row],[COSTO UNITARIO]],"")</f>
        <v>0</v>
      </c>
    </row>
    <row r="1355" spans="1:18" x14ac:dyDescent="0.25">
      <c r="A1355" s="37" t="str">
        <f>+[1]DATA_PRODUCTO!A1355</f>
        <v xml:space="preserve"> CC0042 (INTEGRADO MC68681P)</v>
      </c>
      <c r="B1355" s="38">
        <f>IFERROR(_xlfn.XLOOKUP(INVENTARIO[[#This Row],[CODIGO CONCATENADO]],[1]!Tabla1[[CODIGO CONCATENADO ]],[1]!Tabla1[FECHA],,0,-1),"")</f>
        <v>45078</v>
      </c>
      <c r="C1355" s="38">
        <f>IFERROR(_xlfn.XLOOKUP(INVENTARIO[[#This Row],[CODIGO CONCATENADO]],[1]!Tabla1[[CODIGO CONCATENADO ]],[1]!Tabla1[FECHA],,0,-1),"")</f>
        <v>45078</v>
      </c>
      <c r="D1355" s="39" t="str">
        <f>+[1]!Tabla3[[#This Row],[Secuencia]]</f>
        <v>CC0042</v>
      </c>
      <c r="E1355" s="40" t="str">
        <f>+[1]!Tabla3[[#This Row],[Descripcion]]</f>
        <v>INTEGRADO MC68681P</v>
      </c>
      <c r="F1355" s="39" t="str">
        <f>+[1]!Tabla3[[#This Row],[Categoria]]</f>
        <v>CENTRO CONTROL</v>
      </c>
      <c r="G1355" s="50">
        <f>+[1]!Tabla3[[#This Row],[Almacen]]</f>
        <v>0</v>
      </c>
      <c r="H1355" s="39" t="str">
        <f>+[1]!Tabla3[[#This Row],[Unidad de medida]]</f>
        <v>UNIDAD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9</v>
      </c>
      <c r="N1355" s="44">
        <f>+SUMIF([1]!REQUISICIONES[CODIGO CONCATENADO],INVENTARIO[[#This Row],[CODIGO CONCATENADO]],[1]!REQUISICIONES[CANTIDAD])</f>
        <v>9</v>
      </c>
      <c r="O1355" s="42">
        <v>0</v>
      </c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491.07</v>
      </c>
      <c r="R1355" s="42">
        <f>+IFERROR(INVENTARIO[[#This Row],[STOCK (BALANCE)]]*INVENTARIO[[#This Row],[COSTO UNITARIO]],"")</f>
        <v>0</v>
      </c>
    </row>
    <row r="1356" spans="1:18" x14ac:dyDescent="0.25">
      <c r="A1356" s="37" t="str">
        <f>+[1]DATA_PRODUCTO!A1356</f>
        <v xml:space="preserve"> CC0043 (INTEGRADO A2731)</v>
      </c>
      <c r="B1356" s="38">
        <f>IFERROR(_xlfn.XLOOKUP(INVENTARIO[[#This Row],[CODIGO CONCATENADO]],[1]!Tabla1[[CODIGO CONCATENADO ]],[1]!Tabla1[FECHA],,0,-1),"")</f>
        <v>45078</v>
      </c>
      <c r="C1356" s="38">
        <f>IFERROR(_xlfn.XLOOKUP(INVENTARIO[[#This Row],[CODIGO CONCATENADO]],[1]!Tabla1[[CODIGO CONCATENADO ]],[1]!Tabla1[FECHA],,0,-1),"")</f>
        <v>45078</v>
      </c>
      <c r="D1356" s="39" t="str">
        <f>+[1]!Tabla3[[#This Row],[Secuencia]]</f>
        <v>CC0043</v>
      </c>
      <c r="E1356" s="40" t="str">
        <f>+[1]!Tabla3[[#This Row],[Descripcion]]</f>
        <v>INTEGRADO A2731</v>
      </c>
      <c r="F1356" s="39" t="str">
        <f>+[1]!Tabla3[[#This Row],[Categoria]]</f>
        <v>CENTRO CONTROL</v>
      </c>
      <c r="G1356" s="50">
        <f>+[1]!Tabla3[[#This Row],[Almacen]]</f>
        <v>0</v>
      </c>
      <c r="H1356" s="39" t="str">
        <f>+[1]!Tabla3[[#This Row],[Unidad de medida]]</f>
        <v>UNIDAD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50</v>
      </c>
      <c r="N1356" s="44">
        <f>+SUMIF([1]!REQUISICIONES[CODIGO CONCATENADO],INVENTARIO[[#This Row],[CODIGO CONCATENADO]],[1]!REQUISICIONES[CANTIDAD])</f>
        <v>50</v>
      </c>
      <c r="O1356" s="42">
        <v>0</v>
      </c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135.06</v>
      </c>
      <c r="R1356" s="42">
        <f>+IFERROR(INVENTARIO[[#This Row],[STOCK (BALANCE)]]*INVENTARIO[[#This Row],[COSTO UNITARIO]],"")</f>
        <v>0</v>
      </c>
    </row>
    <row r="1357" spans="1:18" x14ac:dyDescent="0.25">
      <c r="A1357" s="37" t="str">
        <f>+[1]DATA_PRODUCTO!A1357</f>
        <v xml:space="preserve"> CC0044 (INTEGRADO 74HCT00)</v>
      </c>
      <c r="B1357" s="38">
        <f>IFERROR(_xlfn.XLOOKUP(INVENTARIO[[#This Row],[CODIGO CONCATENADO]],[1]!Tabla1[[CODIGO CONCATENADO ]],[1]!Tabla1[FECHA],,0,-1),"")</f>
        <v>45078</v>
      </c>
      <c r="C1357" s="38">
        <f>IFERROR(_xlfn.XLOOKUP(INVENTARIO[[#This Row],[CODIGO CONCATENADO]],[1]!Tabla1[[CODIGO CONCATENADO ]],[1]!Tabla1[FECHA],,0,-1),"")</f>
        <v>45078</v>
      </c>
      <c r="D1357" s="39" t="str">
        <f>+[1]!Tabla3[[#This Row],[Secuencia]]</f>
        <v>CC0044</v>
      </c>
      <c r="E1357" s="40" t="str">
        <f>+[1]!Tabla3[[#This Row],[Descripcion]]</f>
        <v>INTEGRADO 74HCT00</v>
      </c>
      <c r="F1357" s="39" t="str">
        <f>+[1]!Tabla3[[#This Row],[Categoria]]</f>
        <v>CENTRO CONTROL</v>
      </c>
      <c r="G1357" s="50">
        <f>+[1]!Tabla3[[#This Row],[Almacen]]</f>
        <v>0</v>
      </c>
      <c r="H1357" s="39" t="str">
        <f>+[1]!Tabla3[[#This Row],[Unidad de medida]]</f>
        <v>UNIDAD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195</v>
      </c>
      <c r="N1357" s="44">
        <f>+SUMIF([1]!REQUISICIONES[CODIGO CONCATENADO],INVENTARIO[[#This Row],[CODIGO CONCATENADO]],[1]!REQUISICIONES[CANTIDAD])</f>
        <v>195</v>
      </c>
      <c r="O1357" s="42">
        <v>0</v>
      </c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98.47</v>
      </c>
      <c r="R1357" s="42">
        <f>+IFERROR(INVENTARIO[[#This Row],[STOCK (BALANCE)]]*INVENTARIO[[#This Row],[COSTO UNITARIO]],"")</f>
        <v>0</v>
      </c>
    </row>
    <row r="1358" spans="1:18" x14ac:dyDescent="0.25">
      <c r="A1358" s="37" t="str">
        <f>+[1]DATA_PRODUCTO!A1358</f>
        <v xml:space="preserve"> CC0045 (INTEGRADO TLO84CN)</v>
      </c>
      <c r="B1358" s="38">
        <f>IFERROR(_xlfn.XLOOKUP(INVENTARIO[[#This Row],[CODIGO CONCATENADO]],[1]!Tabla1[[CODIGO CONCATENADO ]],[1]!Tabla1[FECHA],,0,-1),"")</f>
        <v>45078</v>
      </c>
      <c r="C1358" s="38">
        <f>IFERROR(_xlfn.XLOOKUP(INVENTARIO[[#This Row],[CODIGO CONCATENADO]],[1]!Tabla1[[CODIGO CONCATENADO ]],[1]!Tabla1[FECHA],,0,-1),"")</f>
        <v>45078</v>
      </c>
      <c r="D1358" s="39" t="str">
        <f>+[1]!Tabla3[[#This Row],[Secuencia]]</f>
        <v>CC0045</v>
      </c>
      <c r="E1358" s="40" t="str">
        <f>+[1]!Tabla3[[#This Row],[Descripcion]]</f>
        <v>INTEGRADO TLO84CN</v>
      </c>
      <c r="F1358" s="39" t="str">
        <f>+[1]!Tabla3[[#This Row],[Categoria]]</f>
        <v>CENTRO CONTROL</v>
      </c>
      <c r="G1358" s="50">
        <f>+[1]!Tabla3[[#This Row],[Almacen]]</f>
        <v>0</v>
      </c>
      <c r="H1358" s="39" t="str">
        <f>+[1]!Tabla3[[#This Row],[Unidad de medida]]</f>
        <v>UNIDAD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153</v>
      </c>
      <c r="N1358" s="44">
        <f>+SUMIF([1]!REQUISICIONES[CODIGO CONCATENADO],INVENTARIO[[#This Row],[CODIGO CONCATENADO]],[1]!REQUISICIONES[CANTIDAD])</f>
        <v>153</v>
      </c>
      <c r="O1358" s="42">
        <v>0</v>
      </c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106.01</v>
      </c>
      <c r="R1358" s="42">
        <f>+IFERROR(INVENTARIO[[#This Row],[STOCK (BALANCE)]]*INVENTARIO[[#This Row],[COSTO UNITARIO]],"")</f>
        <v>0</v>
      </c>
    </row>
    <row r="1359" spans="1:18" x14ac:dyDescent="0.25">
      <c r="A1359" s="37" t="str">
        <f>+[1]DATA_PRODUCTO!A1359</f>
        <v xml:space="preserve"> CC0046 (TARJETA MPY ( MPY) (NUEVAS))</v>
      </c>
      <c r="B1359" s="38">
        <f>IFERROR(_xlfn.XLOOKUP(INVENTARIO[[#This Row],[CODIGO CONCATENADO]],[1]!Tabla1[[CODIGO CONCATENADO ]],[1]!Tabla1[FECHA],,0,-1),"")</f>
        <v>45079</v>
      </c>
      <c r="C1359" s="38">
        <f>IFERROR(_xlfn.XLOOKUP(INVENTARIO[[#This Row],[CODIGO CONCATENADO]],[1]!Tabla1[[CODIGO CONCATENADO ]],[1]!Tabla1[FECHA],,0,-1),"")</f>
        <v>45079</v>
      </c>
      <c r="D1359" s="39" t="str">
        <f>+[1]!Tabla3[[#This Row],[Secuencia]]</f>
        <v>CC0046</v>
      </c>
      <c r="E1359" s="40" t="str">
        <f>+[1]!Tabla3[[#This Row],[Descripcion]]</f>
        <v>TARJETA MPY ( MPY) (NUEVAS)</v>
      </c>
      <c r="F1359" s="39" t="str">
        <f>+[1]!Tabla3[[#This Row],[Categoria]]</f>
        <v>CENTRO CONTROL</v>
      </c>
      <c r="G1359" s="50">
        <f>+[1]!Tabla3[[#This Row],[Almacen]]</f>
        <v>0</v>
      </c>
      <c r="H1359" s="39" t="str">
        <f>+[1]!Tabla3[[#This Row],[Unidad de medida]]</f>
        <v>UNIDAD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3</v>
      </c>
      <c r="N1359" s="44">
        <f>+SUMIF([1]!REQUISICIONES[CODIGO CONCATENADO],INVENTARIO[[#This Row],[CODIGO CONCATENADO]],[1]!REQUISICIONES[CANTIDAD])</f>
        <v>3</v>
      </c>
      <c r="O1359" s="42">
        <v>0</v>
      </c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118413.64</v>
      </c>
      <c r="R1359" s="42">
        <f>+IFERROR(INVENTARIO[[#This Row],[STOCK (BALANCE)]]*INVENTARIO[[#This Row],[COSTO UNITARIO]],"")</f>
        <v>0</v>
      </c>
    </row>
    <row r="1360" spans="1:18" x14ac:dyDescent="0.25">
      <c r="A1360" s="37" t="str">
        <f>+[1]DATA_PRODUCTO!A1360</f>
        <v xml:space="preserve"> CC0047 (TARJETA TCP  (NUEVAS))</v>
      </c>
      <c r="B1360" s="38">
        <f>IFERROR(_xlfn.XLOOKUP(INVENTARIO[[#This Row],[CODIGO CONCATENADO]],[1]!Tabla1[[CODIGO CONCATENADO ]],[1]!Tabla1[FECHA],,0,-1),"")</f>
        <v>45079</v>
      </c>
      <c r="C1360" s="38">
        <f>IFERROR(_xlfn.XLOOKUP(INVENTARIO[[#This Row],[CODIGO CONCATENADO]],[1]!Tabla1[[CODIGO CONCATENADO ]],[1]!Tabla1[FECHA],,0,-1),"")</f>
        <v>45079</v>
      </c>
      <c r="D1360" s="39" t="str">
        <f>+[1]!Tabla3[[#This Row],[Secuencia]]</f>
        <v>CC0047</v>
      </c>
      <c r="E1360" s="40" t="str">
        <f>+[1]!Tabla3[[#This Row],[Descripcion]]</f>
        <v>TARJETA TCP  (NUEVAS)</v>
      </c>
      <c r="F1360" s="39" t="str">
        <f>+[1]!Tabla3[[#This Row],[Categoria]]</f>
        <v>CENTRO CONTROL</v>
      </c>
      <c r="G1360" s="50">
        <f>+[1]!Tabla3[[#This Row],[Almacen]]</f>
        <v>0</v>
      </c>
      <c r="H1360" s="39" t="str">
        <f>+[1]!Tabla3[[#This Row],[Unidad de medida]]</f>
        <v>UNIDAD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21</v>
      </c>
      <c r="N1360" s="44">
        <f>+SUMIF([1]!REQUISICIONES[CODIGO CONCATENADO],INVENTARIO[[#This Row],[CODIGO CONCATENADO]],[1]!REQUISICIONES[CANTIDAD])</f>
        <v>21</v>
      </c>
      <c r="O1360" s="42">
        <v>0</v>
      </c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104963.07</v>
      </c>
      <c r="R1360" s="42">
        <f>+IFERROR(INVENTARIO[[#This Row],[STOCK (BALANCE)]]*INVENTARIO[[#This Row],[COSTO UNITARIO]],"")</f>
        <v>0</v>
      </c>
    </row>
    <row r="1361" spans="1:18" x14ac:dyDescent="0.25">
      <c r="A1361" s="37" t="str">
        <f>+[1]DATA_PRODUCTO!A1361</f>
        <v xml:space="preserve"> CC0048 (TARJETA TGRY  (NUEVAS))</v>
      </c>
      <c r="B1361" s="38">
        <f>IFERROR(_xlfn.XLOOKUP(INVENTARIO[[#This Row],[CODIGO CONCATENADO]],[1]!Tabla1[[CODIGO CONCATENADO ]],[1]!Tabla1[FECHA],,0,-1),"")</f>
        <v>45079</v>
      </c>
      <c r="C1361" s="38">
        <f>IFERROR(_xlfn.XLOOKUP(INVENTARIO[[#This Row],[CODIGO CONCATENADO]],[1]!Tabla1[[CODIGO CONCATENADO ]],[1]!Tabla1[FECHA],,0,-1),"")</f>
        <v>45079</v>
      </c>
      <c r="D1361" s="39" t="str">
        <f>+[1]!Tabla3[[#This Row],[Secuencia]]</f>
        <v>CC0048</v>
      </c>
      <c r="E1361" s="40" t="str">
        <f>+[1]!Tabla3[[#This Row],[Descripcion]]</f>
        <v>TARJETA TGRY  (NUEVAS)</v>
      </c>
      <c r="F1361" s="39" t="str">
        <f>+[1]!Tabla3[[#This Row],[Categoria]]</f>
        <v>CENTRO CONTROL</v>
      </c>
      <c r="G1361" s="50">
        <f>+[1]!Tabla3[[#This Row],[Almacen]]</f>
        <v>0</v>
      </c>
      <c r="H1361" s="39" t="str">
        <f>+[1]!Tabla3[[#This Row],[Unidad de medida]]</f>
        <v>UNIDAD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21</v>
      </c>
      <c r="N1361" s="44">
        <f>+SUMIF([1]!REQUISICIONES[CODIGO CONCATENADO],INVENTARIO[[#This Row],[CODIGO CONCATENADO]],[1]!REQUISICIONES[CANTIDAD])</f>
        <v>21</v>
      </c>
      <c r="O1361" s="42">
        <v>0</v>
      </c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41197.54</v>
      </c>
      <c r="R1361" s="42">
        <f>+IFERROR(INVENTARIO[[#This Row],[STOCK (BALANCE)]]*INVENTARIO[[#This Row],[COSTO UNITARIO]],"")</f>
        <v>0</v>
      </c>
    </row>
    <row r="1362" spans="1:18" x14ac:dyDescent="0.25">
      <c r="A1362" s="37" t="str">
        <f>+[1]DATA_PRODUCTO!A1362</f>
        <v xml:space="preserve"> CC0049 (TARJETA FAY  (REFURBISHED))</v>
      </c>
      <c r="B1362" s="38">
        <f>IFERROR(_xlfn.XLOOKUP(INVENTARIO[[#This Row],[CODIGO CONCATENADO]],[1]!Tabla1[[CODIGO CONCATENADO ]],[1]!Tabla1[FECHA],,0,-1),"")</f>
        <v>45097</v>
      </c>
      <c r="C1362" s="38">
        <f>IFERROR(_xlfn.XLOOKUP(INVENTARIO[[#This Row],[CODIGO CONCATENADO]],[1]!Tabla1[[CODIGO CONCATENADO ]],[1]!Tabla1[FECHA],,0,-1),"")</f>
        <v>45097</v>
      </c>
      <c r="D1362" s="39" t="str">
        <f>+[1]!Tabla3[[#This Row],[Secuencia]]</f>
        <v>CC0049</v>
      </c>
      <c r="E1362" s="40" t="str">
        <f>+[1]!Tabla3[[#This Row],[Descripcion]]</f>
        <v>TARJETA FAY  (REFURBISHED)</v>
      </c>
      <c r="F1362" s="39" t="str">
        <f>+[1]!Tabla3[[#This Row],[Categoria]]</f>
        <v>CENTRO CONTROL</v>
      </c>
      <c r="G1362" s="50">
        <f>+[1]!Tabla3[[#This Row],[Almacen]]</f>
        <v>0</v>
      </c>
      <c r="H1362" s="39" t="str">
        <f>+[1]!Tabla3[[#This Row],[Unidad de medida]]</f>
        <v>UNIDAD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16</v>
      </c>
      <c r="N1362" s="44">
        <f>+SUMIF([1]!REQUISICIONES[CODIGO CONCATENADO],INVENTARIO[[#This Row],[CODIGO CONCATENADO]],[1]!REQUISICIONES[CANTIDAD])</f>
        <v>16</v>
      </c>
      <c r="O1362" s="42">
        <v>0</v>
      </c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30234.7</v>
      </c>
      <c r="R1362" s="42">
        <f>+IFERROR(INVENTARIO[[#This Row],[STOCK (BALANCE)]]*INVENTARIO[[#This Row],[COSTO UNITARIO]],"")</f>
        <v>0</v>
      </c>
    </row>
    <row r="1363" spans="1:18" x14ac:dyDescent="0.25">
      <c r="A1363" s="37" t="str">
        <f>+[1]DATA_PRODUCTO!A1363</f>
        <v xml:space="preserve"> CC0050 (TARJETA TMRY1  (REFURBISHED))</v>
      </c>
      <c r="B1363" s="38">
        <f>IFERROR(_xlfn.XLOOKUP(INVENTARIO[[#This Row],[CODIGO CONCATENADO]],[1]!Tabla1[[CODIGO CONCATENADO ]],[1]!Tabla1[FECHA],,0,-1),"")</f>
        <v>45097</v>
      </c>
      <c r="C1363" s="38">
        <f>IFERROR(_xlfn.XLOOKUP(INVENTARIO[[#This Row],[CODIGO CONCATENADO]],[1]!Tabla1[[CODIGO CONCATENADO ]],[1]!Tabla1[FECHA],,0,-1),"")</f>
        <v>45097</v>
      </c>
      <c r="D1363" s="39" t="str">
        <f>+[1]!Tabla3[[#This Row],[Secuencia]]</f>
        <v>CC0050</v>
      </c>
      <c r="E1363" s="40" t="str">
        <f>+[1]!Tabla3[[#This Row],[Descripcion]]</f>
        <v>TARJETA TMRY1  (REFURBISHED)</v>
      </c>
      <c r="F1363" s="39" t="str">
        <f>+[1]!Tabla3[[#This Row],[Categoria]]</f>
        <v>CENTRO CONTROL</v>
      </c>
      <c r="G1363" s="50">
        <f>+[1]!Tabla3[[#This Row],[Almacen]]</f>
        <v>0</v>
      </c>
      <c r="H1363" s="39" t="str">
        <f>+[1]!Tabla3[[#This Row],[Unidad de medida]]</f>
        <v>UNIDAD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16</v>
      </c>
      <c r="N1363" s="44">
        <f>+SUMIF([1]!REQUISICIONES[CODIGO CONCATENADO],INVENTARIO[[#This Row],[CODIGO CONCATENADO]],[1]!REQUISICIONES[CANTIDAD])</f>
        <v>16</v>
      </c>
      <c r="O1363" s="42">
        <v>0</v>
      </c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43794.53</v>
      </c>
      <c r="R1363" s="42">
        <f>+IFERROR(INVENTARIO[[#This Row],[STOCK (BALANCE)]]*INVENTARIO[[#This Row],[COSTO UNITARIO]],"")</f>
        <v>0</v>
      </c>
    </row>
    <row r="1364" spans="1:18" x14ac:dyDescent="0.25">
      <c r="A1364" s="37" t="str">
        <f>+[1]DATA_PRODUCTO!A1364</f>
        <v xml:space="preserve"> CC0051 (TARJETA TMRY2  (REFURBISHED))</v>
      </c>
      <c r="B1364" s="38">
        <f>IFERROR(_xlfn.XLOOKUP(INVENTARIO[[#This Row],[CODIGO CONCATENADO]],[1]!Tabla1[[CODIGO CONCATENADO ]],[1]!Tabla1[FECHA],,0,-1),"")</f>
        <v>45097</v>
      </c>
      <c r="C1364" s="38">
        <f>IFERROR(_xlfn.XLOOKUP(INVENTARIO[[#This Row],[CODIGO CONCATENADO]],[1]!Tabla1[[CODIGO CONCATENADO ]],[1]!Tabla1[FECHA],,0,-1),"")</f>
        <v>45097</v>
      </c>
      <c r="D1364" s="39" t="str">
        <f>+[1]!Tabla3[[#This Row],[Secuencia]]</f>
        <v>CC0051</v>
      </c>
      <c r="E1364" s="40" t="str">
        <f>+[1]!Tabla3[[#This Row],[Descripcion]]</f>
        <v>TARJETA TMRY2  (REFURBISHED)</v>
      </c>
      <c r="F1364" s="39" t="str">
        <f>+[1]!Tabla3[[#This Row],[Categoria]]</f>
        <v>CENTRO CONTROL</v>
      </c>
      <c r="G1364" s="50">
        <f>+[1]!Tabla3[[#This Row],[Almacen]]</f>
        <v>0</v>
      </c>
      <c r="H1364" s="39" t="str">
        <f>+[1]!Tabla3[[#This Row],[Unidad de medida]]</f>
        <v>UNIDAD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18</v>
      </c>
      <c r="N1364" s="44">
        <f>+SUMIF([1]!REQUISICIONES[CODIGO CONCATENADO],INVENTARIO[[#This Row],[CODIGO CONCATENADO]],[1]!REQUISICIONES[CANTIDAD])</f>
        <v>18</v>
      </c>
      <c r="O1364" s="42">
        <v>0</v>
      </c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41912.54</v>
      </c>
      <c r="R1364" s="42">
        <f>+IFERROR(INVENTARIO[[#This Row],[STOCK (BALANCE)]]*INVENTARIO[[#This Row],[COSTO UNITARIO]],"")</f>
        <v>0</v>
      </c>
    </row>
    <row r="1365" spans="1:18" x14ac:dyDescent="0.25">
      <c r="A1365" s="37" t="str">
        <f>+[1]DATA_PRODUCTO!A1365</f>
        <v xml:space="preserve"> CC0052 (TARJETA ESRY  (REFURBISHED))</v>
      </c>
      <c r="B1365" s="38">
        <f>IFERROR(_xlfn.XLOOKUP(INVENTARIO[[#This Row],[CODIGO CONCATENADO]],[1]!Tabla1[[CODIGO CONCATENADO ]],[1]!Tabla1[FECHA],,0,-1),"")</f>
        <v>45097</v>
      </c>
      <c r="C1365" s="38">
        <f>IFERROR(_xlfn.XLOOKUP(INVENTARIO[[#This Row],[CODIGO CONCATENADO]],[1]!Tabla1[[CODIGO CONCATENADO ]],[1]!Tabla1[FECHA],,0,-1),"")</f>
        <v>45097</v>
      </c>
      <c r="D1365" s="39" t="str">
        <f>+[1]!Tabla3[[#This Row],[Secuencia]]</f>
        <v>CC0052</v>
      </c>
      <c r="E1365" s="40" t="str">
        <f>+[1]!Tabla3[[#This Row],[Descripcion]]</f>
        <v>TARJETA ESRY  (REFURBISHED)</v>
      </c>
      <c r="F1365" s="39" t="str">
        <f>+[1]!Tabla3[[#This Row],[Categoria]]</f>
        <v>CENTRO CONTROL</v>
      </c>
      <c r="G1365" s="50">
        <f>+[1]!Tabla3[[#This Row],[Almacen]]</f>
        <v>0</v>
      </c>
      <c r="H1365" s="39" t="str">
        <f>+[1]!Tabla3[[#This Row],[Unidad de medida]]</f>
        <v>UNIDAD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9</v>
      </c>
      <c r="N1365" s="44">
        <f>+SUMIF([1]!REQUISICIONES[CODIGO CONCATENADO],INVENTARIO[[#This Row],[CODIGO CONCATENADO]],[1]!REQUISICIONES[CANTIDAD])</f>
        <v>9</v>
      </c>
      <c r="O1365" s="42">
        <v>0</v>
      </c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29432.48</v>
      </c>
      <c r="R1365" s="42">
        <f>+IFERROR(INVENTARIO[[#This Row],[STOCK (BALANCE)]]*INVENTARIO[[#This Row],[COSTO UNITARIO]],"")</f>
        <v>0</v>
      </c>
    </row>
    <row r="1366" spans="1:18" x14ac:dyDescent="0.25">
      <c r="A1366" s="37" t="str">
        <f>+[1]DATA_PRODUCTO!A1366</f>
        <v xml:space="preserve"> CC0053 (TARJETA MCY (MSY)  (REFURBISHED))</v>
      </c>
      <c r="B1366" s="38">
        <f>IFERROR(_xlfn.XLOOKUP(INVENTARIO[[#This Row],[CODIGO CONCATENADO]],[1]!Tabla1[[CODIGO CONCATENADO ]],[1]!Tabla1[FECHA],,0,-1),"")</f>
        <v>45097</v>
      </c>
      <c r="C1366" s="38">
        <f>IFERROR(_xlfn.XLOOKUP(INVENTARIO[[#This Row],[CODIGO CONCATENADO]],[1]!Tabla1[[CODIGO CONCATENADO ]],[1]!Tabla1[FECHA],,0,-1),"")</f>
        <v>45097</v>
      </c>
      <c r="D1366" s="39" t="str">
        <f>+[1]!Tabla3[[#This Row],[Secuencia]]</f>
        <v>CC0053</v>
      </c>
      <c r="E1366" s="40" t="str">
        <f>+[1]!Tabla3[[#This Row],[Descripcion]]</f>
        <v>TARJETA MCY (MSY)  (REFURBISHED)</v>
      </c>
      <c r="F1366" s="39" t="str">
        <f>+[1]!Tabla3[[#This Row],[Categoria]]</f>
        <v>CENTRO CONTROL</v>
      </c>
      <c r="G1366" s="50">
        <f>+[1]!Tabla3[[#This Row],[Almacen]]</f>
        <v>0</v>
      </c>
      <c r="H1366" s="39" t="str">
        <f>+[1]!Tabla3[[#This Row],[Unidad de medida]]</f>
        <v>UNIDAD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5</v>
      </c>
      <c r="N1366" s="44">
        <f>+SUMIF([1]!REQUISICIONES[CODIGO CONCATENADO],INVENTARIO[[#This Row],[CODIGO CONCATENADO]],[1]!REQUISICIONES[CANTIDAD])</f>
        <v>5</v>
      </c>
      <c r="O1366" s="42">
        <v>0</v>
      </c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75550.42</v>
      </c>
      <c r="R1366" s="42">
        <f>+IFERROR(INVENTARIO[[#This Row],[STOCK (BALANCE)]]*INVENTARIO[[#This Row],[COSTO UNITARIO]],"")</f>
        <v>0</v>
      </c>
    </row>
    <row r="1367" spans="1:18" x14ac:dyDescent="0.25">
      <c r="A1367" s="37" t="str">
        <f>+[1]DATA_PRODUCTO!A1367</f>
        <v xml:space="preserve"> TEG0011 (IMPRESORA INDUCTRIAL DE ROTULOS (SERIAL No.0094424))</v>
      </c>
      <c r="B1367" s="38">
        <f>IFERROR(_xlfn.XLOOKUP(INVENTARIO[[#This Row],[CODIGO CONCATENADO]],[1]!Tabla1[[CODIGO CONCATENADO ]],[1]!Tabla1[FECHA],,0,-1),"")</f>
        <v>45078</v>
      </c>
      <c r="C1367" s="38">
        <f>IFERROR(_xlfn.XLOOKUP(INVENTARIO[[#This Row],[CODIGO CONCATENADO]],[1]!Tabla1[[CODIGO CONCATENADO ]],[1]!Tabla1[FECHA],,0,-1),"")</f>
        <v>45078</v>
      </c>
      <c r="D1367" s="39" t="str">
        <f>+[1]!Tabla3[[#This Row],[Secuencia]]</f>
        <v>TEG0011</v>
      </c>
      <c r="E1367" s="40" t="str">
        <f>+[1]!Tabla3[[#This Row],[Descripcion]]</f>
        <v>IMPRESORA INDUCTRIAL DE ROTULOS (SERIAL No.0094424)</v>
      </c>
      <c r="F1367" s="39" t="str">
        <f>+[1]!Tabla3[[#This Row],[Categoria]]</f>
        <v>TEGNOLOGIA</v>
      </c>
      <c r="G1367" s="50">
        <f>+[1]!Tabla3[[#This Row],[Almacen]]</f>
        <v>0</v>
      </c>
      <c r="H1367" s="39" t="str">
        <f>+[1]!Tabla3[[#This Row],[Unidad de medida]]</f>
        <v>UNIDAD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1</v>
      </c>
      <c r="N1367" s="44">
        <f>+SUMIF([1]!REQUISICIONES[CODIGO CONCATENADO],INVENTARIO[[#This Row],[CODIGO CONCATENADO]],[1]!REQUISICIONES[CANTIDAD])</f>
        <v>1</v>
      </c>
      <c r="O1367" s="42">
        <v>0</v>
      </c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830000</v>
      </c>
      <c r="R1367" s="42">
        <f>+IFERROR(INVENTARIO[[#This Row],[STOCK (BALANCE)]]*INVENTARIO[[#This Row],[COSTO UNITARIO]],"")</f>
        <v>0</v>
      </c>
    </row>
    <row r="1368" spans="1:18" ht="60" x14ac:dyDescent="0.25">
      <c r="A1368" s="37" t="str">
        <f>+[1]DATA_PRODUCTO!A1368</f>
        <v xml:space="preserve"> TEG0012 (CPU DELL OPTIPLEX 7040 SFF 15-6500 8 GB 1 TBB, RFB INTEL  CORE i5-6500 3.20 GHZ - 8GB MEMORIA RAM 1TB DISCO DURO HDD- DVDRW 32 MB WINDOWS 10 PRO 64 - SFF MONITOR DELL LED E2020H 19.5 NUEVA FABRICANTE DELL)</v>
      </c>
      <c r="B1368" s="38">
        <f>IFERROR(_xlfn.XLOOKUP(INVENTARIO[[#This Row],[CODIGO CONCATENADO]],[1]!Tabla1[[CODIGO CONCATENADO ]],[1]!Tabla1[FECHA],,0,-1),"")</f>
        <v>45078</v>
      </c>
      <c r="C1368" s="38">
        <f>IFERROR(_xlfn.XLOOKUP(INVENTARIO[[#This Row],[CODIGO CONCATENADO]],[1]!Tabla1[[CODIGO CONCATENADO ]],[1]!Tabla1[FECHA],,0,-1),"")</f>
        <v>45078</v>
      </c>
      <c r="D1368" s="39" t="str">
        <f>+[1]!Tabla3[[#This Row],[Secuencia]]</f>
        <v>TEG0012</v>
      </c>
      <c r="E1368" s="40" t="str">
        <f>+[1]!Tabla3[[#This Row],[Descripcion]]</f>
        <v>CPU DELL OPTIPLEX 7040 SFF 15-6500 8 GB 1 TBB, RFB INTEL  CORE i5-6500 3.20 GHZ - 8GB MEMORIA RAM 1TB DISCO DURO HDD- DVDRW 32 MB WINDOWS 10 PRO 64 - SFF MONITOR DELL LED E2020H 19.5 NUEVA FABRICANTE DELL</v>
      </c>
      <c r="F1368" s="39" t="str">
        <f>+[1]!Tabla3[[#This Row],[Categoria]]</f>
        <v>TEGNOLOGIA</v>
      </c>
      <c r="G1368" s="50">
        <f>+[1]!Tabla3[[#This Row],[Almacen]]</f>
        <v>0</v>
      </c>
      <c r="H1368" s="39" t="str">
        <f>+[1]!Tabla3[[#This Row],[Unidad de medida]]</f>
        <v>UNIDAD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2</v>
      </c>
      <c r="N1368" s="44">
        <f>+SUMIF([1]!REQUISICIONES[CODIGO CONCATENADO],INVENTARIO[[#This Row],[CODIGO CONCATENADO]],[1]!REQUISICIONES[CANTIDAD])</f>
        <v>2</v>
      </c>
      <c r="O1368" s="42">
        <v>0</v>
      </c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60000</v>
      </c>
      <c r="R1368" s="42">
        <f>+IFERROR(INVENTARIO[[#This Row],[STOCK (BALANCE)]]*INVENTARIO[[#This Row],[COSTO UNITARIO]],"")</f>
        <v>0</v>
      </c>
    </row>
    <row r="1369" spans="1:18" x14ac:dyDescent="0.25">
      <c r="A1369" s="37" t="str">
        <f>+[1]DATA_PRODUCTO!A1369</f>
        <v xml:space="preserve"> TEG0013 (IMPRESORA EPSON ECOTANK L 5590 MULTIFUNCIONAL)</v>
      </c>
      <c r="B1369" s="38">
        <f>IFERROR(_xlfn.XLOOKUP(INVENTARIO[[#This Row],[CODIGO CONCATENADO]],[1]!Tabla1[[CODIGO CONCATENADO ]],[1]!Tabla1[FECHA],,0,-1),"")</f>
        <v>45078</v>
      </c>
      <c r="C1369" s="38">
        <f>IFERROR(_xlfn.XLOOKUP(INVENTARIO[[#This Row],[CODIGO CONCATENADO]],[1]!Tabla1[[CODIGO CONCATENADO ]],[1]!Tabla1[FECHA],,0,-1),"")</f>
        <v>45078</v>
      </c>
      <c r="D1369" s="39" t="str">
        <f>+[1]!Tabla3[[#This Row],[Secuencia]]</f>
        <v>TEG0013</v>
      </c>
      <c r="E1369" s="40" t="str">
        <f>+[1]!Tabla3[[#This Row],[Descripcion]]</f>
        <v>IMPRESORA EPSON ECOTANK L 5590 MULTIFUNCIONAL</v>
      </c>
      <c r="F1369" s="39" t="str">
        <f>+[1]!Tabla3[[#This Row],[Categoria]]</f>
        <v>TEGNOLOGIA</v>
      </c>
      <c r="G1369" s="50">
        <f>+[1]!Tabla3[[#This Row],[Almacen]]</f>
        <v>0</v>
      </c>
      <c r="H1369" s="39" t="str">
        <f>+[1]!Tabla3[[#This Row],[Unidad de medida]]</f>
        <v>UNIDAD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1</v>
      </c>
      <c r="N1369" s="44">
        <f>+SUMIF([1]!REQUISICIONES[CODIGO CONCATENADO],INVENTARIO[[#This Row],[CODIGO CONCATENADO]],[1]!REQUISICIONES[CANTIDAD])</f>
        <v>1</v>
      </c>
      <c r="O1369" s="42">
        <v>0</v>
      </c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43000</v>
      </c>
      <c r="R1369" s="42">
        <f>+IFERROR(INVENTARIO[[#This Row],[STOCK (BALANCE)]]*INVENTARIO[[#This Row],[COSTO UNITARIO]],"")</f>
        <v>0</v>
      </c>
    </row>
    <row r="1370" spans="1:18" x14ac:dyDescent="0.25">
      <c r="A1370" s="37" t="str">
        <f>+[1]DATA_PRODUCTO!A1370</f>
        <v xml:space="preserve"> INS0086 (BOTELLONES DE AGUA PLANETA AZUL DE 5 GALONES)</v>
      </c>
      <c r="B1370" s="38">
        <f>IFERROR(_xlfn.XLOOKUP(INVENTARIO[[#This Row],[CODIGO CONCATENADO]],[1]!Tabla1[[CODIGO CONCATENADO ]],[1]!Tabla1[FECHA],,0,-1),"")</f>
        <v>46020</v>
      </c>
      <c r="C1370" s="38">
        <f>IFERROR(_xlfn.XLOOKUP(INVENTARIO[[#This Row],[CODIGO CONCATENADO]],[1]!Tabla1[[CODIGO CONCATENADO ]],[1]!Tabla1[FECHA],,0,-1),"")</f>
        <v>46020</v>
      </c>
      <c r="D1370" s="39" t="str">
        <f>+[1]!Tabla3[[#This Row],[Secuencia]]</f>
        <v>INS0086</v>
      </c>
      <c r="E1370" s="40" t="str">
        <f>+[1]!Tabla3[[#This Row],[Descripcion]]</f>
        <v>BOTELLONES DE AGUA PLANETA AZUL DE 5 GALONES</v>
      </c>
      <c r="F1370" s="39" t="str">
        <f>+[1]!Tabla3[[#This Row],[Categoria]]</f>
        <v>INSUMOS</v>
      </c>
      <c r="G1370" s="50">
        <f>+[1]!Tabla3[[#This Row],[Almacen]]</f>
        <v>0</v>
      </c>
      <c r="H1370" s="39" t="str">
        <f>+[1]!Tabla3[[#This Row],[Unidad de medida]]</f>
        <v>UNIDAD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9548</v>
      </c>
      <c r="N1370" s="44">
        <f>+SUMIF([1]!REQUISICIONES[CODIGO CONCATENADO],INVENTARIO[[#This Row],[CODIGO CONCATENADO]],[1]!REQUISICIONES[CANTIDAD])</f>
        <v>9548</v>
      </c>
      <c r="O1370" s="42">
        <v>0</v>
      </c>
      <c r="P1370" s="44">
        <f>+INVENTARIO[[#This Row],[CANTIDAD INICIAL]]+INVENTARIO[[#This Row],[ENTRADAS]]-INVENTARIO[[#This Row],[SALIDAS]]+INVENTARIO[[#This Row],[AJUSTES]]</f>
        <v>0</v>
      </c>
      <c r="Q1370" s="42">
        <f>IFERROR(_xlfn.XLOOKUP(INVENTARIO[[#This Row],[CODIGO CONCATENADO]],[1]!Tabla1[[CODIGO CONCATENADO ]],[1]!Tabla1[COSTO],,0,-1),"")</f>
        <v>55</v>
      </c>
      <c r="R1370" s="42">
        <f>+IFERROR(INVENTARIO[[#This Row],[STOCK (BALANCE)]]*INVENTARIO[[#This Row],[COSTO UNITARIO]],"")</f>
        <v>0</v>
      </c>
    </row>
    <row r="1371" spans="1:18" x14ac:dyDescent="0.25">
      <c r="A1371" s="37" t="str">
        <f>+[1]DATA_PRODUCTO!A1371</f>
        <v xml:space="preserve"> TRA0035 (GALON DESGRASANTE AUTOMOTRIZ AB )</v>
      </c>
      <c r="B1371" s="38">
        <f>IFERROR(_xlfn.XLOOKUP(INVENTARIO[[#This Row],[CODIGO CONCATENADO]],[1]!Tabla1[[CODIGO CONCATENADO ]],[1]!Tabla1[FECHA],,0,-1),"")</f>
        <v>45103</v>
      </c>
      <c r="C1371" s="38">
        <f>IFERROR(_xlfn.XLOOKUP(INVENTARIO[[#This Row],[CODIGO CONCATENADO]],[1]!Tabla1[[CODIGO CONCATENADO ]],[1]!Tabla1[FECHA],,0,-1),"")</f>
        <v>45103</v>
      </c>
      <c r="D1371" s="39" t="str">
        <f>+[1]!Tabla3[[#This Row],[Secuencia]]</f>
        <v>TRA0035</v>
      </c>
      <c r="E1371" s="40" t="str">
        <f>+[1]!Tabla3[[#This Row],[Descripcion]]</f>
        <v xml:space="preserve">GALON DESGRASANTE AUTOMOTRIZ AB </v>
      </c>
      <c r="F1371" s="39" t="str">
        <f>+[1]!Tabla3[[#This Row],[Categoria]]</f>
        <v>TRANSPORTACIÒN</v>
      </c>
      <c r="G1371" s="50">
        <f>+[1]!Tabla3[[#This Row],[Almacen]]</f>
        <v>0</v>
      </c>
      <c r="H1371" s="39" t="str">
        <f>+[1]!Tabla3[[#This Row],[Unidad de medida]]</f>
        <v>GALON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10</v>
      </c>
      <c r="N1371" s="44">
        <f>+SUMIF([1]!REQUISICIONES[CODIGO CONCATENADO],INVENTARIO[[#This Row],[CODIGO CONCATENADO]],[1]!REQUISICIONES[CANTIDAD])</f>
        <v>12</v>
      </c>
      <c r="O1371" s="42">
        <v>0</v>
      </c>
      <c r="P1371" s="44">
        <f>+INVENTARIO[[#This Row],[CANTIDAD INICIAL]]+INVENTARIO[[#This Row],[ENTRADAS]]-INVENTARIO[[#This Row],[SALIDAS]]+INVENTARIO[[#This Row],[AJUSTES]]</f>
        <v>-2</v>
      </c>
      <c r="Q1371" s="42">
        <f>IFERROR(_xlfn.XLOOKUP(INVENTARIO[[#This Row],[CODIGO CONCATENADO]],[1]!Tabla1[[CODIGO CONCATENADO ]],[1]!Tabla1[COSTO],,0,-1),"")</f>
        <v>513</v>
      </c>
      <c r="R1371" s="42">
        <f>+IFERROR(INVENTARIO[[#This Row],[STOCK (BALANCE)]]*INVENTARIO[[#This Row],[COSTO UNITARIO]],"")</f>
        <v>-1026</v>
      </c>
    </row>
    <row r="1372" spans="1:18" x14ac:dyDescent="0.25">
      <c r="A1372" s="37" t="str">
        <f>+[1]DATA_PRODUCTO!A1372</f>
        <v xml:space="preserve"> TRA0036 (PINESPUMA EN LATA)</v>
      </c>
      <c r="B1372" s="38">
        <f>IFERROR(_xlfn.XLOOKUP(INVENTARIO[[#This Row],[CODIGO CONCATENADO]],[1]!Tabla1[[CODIGO CONCATENADO ]],[1]!Tabla1[FECHA],,0,-1),"")</f>
        <v>45103</v>
      </c>
      <c r="C1372" s="38">
        <f>IFERROR(_xlfn.XLOOKUP(INVENTARIO[[#This Row],[CODIGO CONCATENADO]],[1]!Tabla1[[CODIGO CONCATENADO ]],[1]!Tabla1[FECHA],,0,-1),"")</f>
        <v>45103</v>
      </c>
      <c r="D1372" s="39" t="str">
        <f>+[1]!Tabla3[[#This Row],[Secuencia]]</f>
        <v>TRA0036</v>
      </c>
      <c r="E1372" s="40" t="str">
        <f>+[1]!Tabla3[[#This Row],[Descripcion]]</f>
        <v>PINESPUMA EN LATA</v>
      </c>
      <c r="F1372" s="39" t="str">
        <f>+[1]!Tabla3[[#This Row],[Categoria]]</f>
        <v>TRANSPORTACIÒN</v>
      </c>
      <c r="G1372" s="50">
        <f>+[1]!Tabla3[[#This Row],[Almacen]]</f>
        <v>0</v>
      </c>
      <c r="H1372" s="39" t="str">
        <f>+[1]!Tabla3[[#This Row],[Unidad de medida]]</f>
        <v>UNIDAD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20</v>
      </c>
      <c r="N1372" s="44">
        <f>+SUMIF([1]!REQUISICIONES[CODIGO CONCATENADO],INVENTARIO[[#This Row],[CODIGO CONCATENADO]],[1]!REQUISICIONES[CANTIDAD])</f>
        <v>20</v>
      </c>
      <c r="O1372" s="42">
        <v>0</v>
      </c>
      <c r="P1372" s="44">
        <f>+INVENTARIO[[#This Row],[CANTIDAD INICIAL]]+INVENTARIO[[#This Row],[ENTRADAS]]-INVENTARIO[[#This Row],[SALIDAS]]+INVENTARIO[[#This Row],[AJUSTES]]</f>
        <v>0</v>
      </c>
      <c r="Q1372" s="42">
        <f>IFERROR(_xlfn.XLOOKUP(INVENTARIO[[#This Row],[CODIGO CONCATENADO]],[1]!Tabla1[[CODIGO CONCATENADO ]],[1]!Tabla1[COSTO],,0,-1),"")</f>
        <v>900</v>
      </c>
      <c r="R1372" s="42">
        <f>+IFERROR(INVENTARIO[[#This Row],[STOCK (BALANCE)]]*INVENTARIO[[#This Row],[COSTO UNITARIO]],"")</f>
        <v>0</v>
      </c>
    </row>
    <row r="1373" spans="1:18" x14ac:dyDescent="0.25">
      <c r="A1373" s="37" t="str">
        <f>+[1]DATA_PRODUCTO!A1373</f>
        <v xml:space="preserve"> TRA0037 (PROTECTOR PARA TABLEROS 16 ONZAS MENGUIARS)</v>
      </c>
      <c r="B1373" s="38">
        <f>IFERROR(_xlfn.XLOOKUP(INVENTARIO[[#This Row],[CODIGO CONCATENADO]],[1]!Tabla1[[CODIGO CONCATENADO ]],[1]!Tabla1[FECHA],,0,-1),"")</f>
        <v>45656</v>
      </c>
      <c r="C1373" s="38">
        <f>IFERROR(_xlfn.XLOOKUP(INVENTARIO[[#This Row],[CODIGO CONCATENADO]],[1]!Tabla1[[CODIGO CONCATENADO ]],[1]!Tabla1[FECHA],,0,-1),"")</f>
        <v>45656</v>
      </c>
      <c r="D1373" s="39" t="str">
        <f>+[1]!Tabla3[[#This Row],[Secuencia]]</f>
        <v>TRA0037</v>
      </c>
      <c r="E1373" s="40" t="str">
        <f>+[1]!Tabla3[[#This Row],[Descripcion]]</f>
        <v>PROTECTOR PARA TABLEROS 16 ONZAS MENGUIARS</v>
      </c>
      <c r="F1373" s="39" t="str">
        <f>+[1]!Tabla3[[#This Row],[Categoria]]</f>
        <v>TRANSPORTACIÒN</v>
      </c>
      <c r="G1373" s="50">
        <f>+[1]!Tabla3[[#This Row],[Almacen]]</f>
        <v>0</v>
      </c>
      <c r="H1373" s="39" t="str">
        <f>+[1]!Tabla3[[#This Row],[Unidad de medida]]</f>
        <v>UNIDAD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22</v>
      </c>
      <c r="N1373" s="44">
        <f>+SUMIF([1]!REQUISICIONES[CODIGO CONCATENADO],INVENTARIO[[#This Row],[CODIGO CONCATENADO]],[1]!REQUISICIONES[CANTIDAD])</f>
        <v>22</v>
      </c>
      <c r="O1373" s="42">
        <v>0</v>
      </c>
      <c r="P1373" s="44">
        <f>+INVENTARIO[[#This Row],[CANTIDAD INICIAL]]+INVENTARIO[[#This Row],[ENTRADAS]]-INVENTARIO[[#This Row],[SALIDAS]]+INVENTARIO[[#This Row],[AJUSTES]]</f>
        <v>0</v>
      </c>
      <c r="Q1373" s="42">
        <f>IFERROR(_xlfn.XLOOKUP(INVENTARIO[[#This Row],[CODIGO CONCATENADO]],[1]!Tabla1[[CODIGO CONCATENADO ]],[1]!Tabla1[COSTO],,0,-1),"")</f>
        <v>2295</v>
      </c>
      <c r="R1373" s="42">
        <f>+IFERROR(INVENTARIO[[#This Row],[STOCK (BALANCE)]]*INVENTARIO[[#This Row],[COSTO UNITARIO]],"")</f>
        <v>0</v>
      </c>
    </row>
    <row r="1374" spans="1:18" ht="30" x14ac:dyDescent="0.25">
      <c r="A1374" s="37" t="str">
        <f>+[1]DATA_PRODUCTO!A1374</f>
        <v xml:space="preserve"> TRA0038 (PROTECTOR PARA PROTEGER LEATHER SPRAY 16 ONZAS MENGUIARS)</v>
      </c>
      <c r="B1374" s="38">
        <f>IFERROR(_xlfn.XLOOKUP(INVENTARIO[[#This Row],[CODIGO CONCATENADO]],[1]!Tabla1[[CODIGO CONCATENADO ]],[1]!Tabla1[FECHA],,0,-1),"")</f>
        <v>45103</v>
      </c>
      <c r="C1374" s="38">
        <f>IFERROR(_xlfn.XLOOKUP(INVENTARIO[[#This Row],[CODIGO CONCATENADO]],[1]!Tabla1[[CODIGO CONCATENADO ]],[1]!Tabla1[FECHA],,0,-1),"")</f>
        <v>45103</v>
      </c>
      <c r="D1374" s="39" t="str">
        <f>+[1]!Tabla3[[#This Row],[Secuencia]]</f>
        <v>TRA0038</v>
      </c>
      <c r="E1374" s="40" t="str">
        <f>+[1]!Tabla3[[#This Row],[Descripcion]]</f>
        <v>PROTECTOR PARA PROTEGER LEATHER SPRAY 16 ONZAS MENGUIARS</v>
      </c>
      <c r="F1374" s="39" t="str">
        <f>+[1]!Tabla3[[#This Row],[Categoria]]</f>
        <v>TRANSPORTACIÒN</v>
      </c>
      <c r="G1374" s="50">
        <f>+[1]!Tabla3[[#This Row],[Almacen]]</f>
        <v>0</v>
      </c>
      <c r="H1374" s="39" t="str">
        <f>+[1]!Tabla3[[#This Row],[Unidad de medida]]</f>
        <v>UNIDAD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20</v>
      </c>
      <c r="N1374" s="44">
        <f>+SUMIF([1]!REQUISICIONES[CODIGO CONCATENADO],INVENTARIO[[#This Row],[CODIGO CONCATENADO]],[1]!REQUISICIONES[CANTIDAD])</f>
        <v>7</v>
      </c>
      <c r="O1374" s="42">
        <v>0</v>
      </c>
      <c r="P1374" s="44">
        <f>+INVENTARIO[[#This Row],[CANTIDAD INICIAL]]+INVENTARIO[[#This Row],[ENTRADAS]]-INVENTARIO[[#This Row],[SALIDAS]]+INVENTARIO[[#This Row],[AJUSTES]]</f>
        <v>13</v>
      </c>
      <c r="Q1374" s="42">
        <f>IFERROR(_xlfn.XLOOKUP(INVENTARIO[[#This Row],[CODIGO CONCATENADO]],[1]!Tabla1[[CODIGO CONCATENADO ]],[1]!Tabla1[COSTO],,0,-1),"")</f>
        <v>2070</v>
      </c>
      <c r="R1374" s="42">
        <f>+IFERROR(INVENTARIO[[#This Row],[STOCK (BALANCE)]]*INVENTARIO[[#This Row],[COSTO UNITARIO]],"")</f>
        <v>26910</v>
      </c>
    </row>
    <row r="1375" spans="1:18" x14ac:dyDescent="0.25">
      <c r="A1375" s="37" t="str">
        <f>+[1]DATA_PRODUCTO!A1375</f>
        <v xml:space="preserve"> TRA0039 (AMBIENTADOR EN SPRAY PARA AUTOS AIR FEBREZE 8.8 ONZAS)</v>
      </c>
      <c r="B1375" s="38">
        <f>IFERROR(_xlfn.XLOOKUP(INVENTARIO[[#This Row],[CODIGO CONCATENADO]],[1]!Tabla1[[CODIGO CONCATENADO ]],[1]!Tabla1[FECHA],,0,-1),"")</f>
        <v>45656</v>
      </c>
      <c r="C1375" s="38">
        <f>IFERROR(_xlfn.XLOOKUP(INVENTARIO[[#This Row],[CODIGO CONCATENADO]],[1]!Tabla1[[CODIGO CONCATENADO ]],[1]!Tabla1[FECHA],,0,-1),"")</f>
        <v>45656</v>
      </c>
      <c r="D1375" s="39" t="str">
        <f>+[1]!Tabla3[[#This Row],[Secuencia]]</f>
        <v>TRA0039</v>
      </c>
      <c r="E1375" s="40" t="str">
        <f>+[1]!Tabla3[[#This Row],[Descripcion]]</f>
        <v>AMBIENTADOR EN SPRAY PARA AUTOS AIR FEBREZE 8.8 ONZAS</v>
      </c>
      <c r="F1375" s="39" t="str">
        <f>+[1]!Tabla3[[#This Row],[Categoria]]</f>
        <v>TRANSPORTACIÒN</v>
      </c>
      <c r="G1375" s="50">
        <f>+[1]!Tabla3[[#This Row],[Almacen]]</f>
        <v>0</v>
      </c>
      <c r="H1375" s="39" t="str">
        <f>+[1]!Tabla3[[#This Row],[Unidad de medida]]</f>
        <v>UNIDAD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51</v>
      </c>
      <c r="N1375" s="44">
        <f>+SUMIF([1]!REQUISICIONES[CODIGO CONCATENADO],INVENTARIO[[#This Row],[CODIGO CONCATENADO]],[1]!REQUISICIONES[CANTIDAD])</f>
        <v>34</v>
      </c>
      <c r="O1375" s="42">
        <v>0</v>
      </c>
      <c r="P1375" s="44">
        <f>+INVENTARIO[[#This Row],[CANTIDAD INICIAL]]+INVENTARIO[[#This Row],[ENTRADAS]]-INVENTARIO[[#This Row],[SALIDAS]]+INVENTARIO[[#This Row],[AJUSTES]]</f>
        <v>17</v>
      </c>
      <c r="Q1375" s="42">
        <f>IFERROR(_xlfn.XLOOKUP(INVENTARIO[[#This Row],[CODIGO CONCATENADO]],[1]!Tabla1[[CODIGO CONCATENADO ]],[1]!Tabla1[COSTO],,0,-1),"")</f>
        <v>870</v>
      </c>
      <c r="R1375" s="42">
        <f>+IFERROR(INVENTARIO[[#This Row],[STOCK (BALANCE)]]*INVENTARIO[[#This Row],[COSTO UNITARIO]],"")</f>
        <v>14790</v>
      </c>
    </row>
    <row r="1376" spans="1:18" x14ac:dyDescent="0.25">
      <c r="A1376" s="37" t="str">
        <f>+[1]DATA_PRODUCTO!A1376</f>
        <v xml:space="preserve"> MOF0036 (SILLAS EJECUTIVA)</v>
      </c>
      <c r="B1376" s="38">
        <f>IFERROR(_xlfn.XLOOKUP(INVENTARIO[[#This Row],[CODIGO CONCATENADO]],[1]!Tabla1[[CODIGO CONCATENADO ]],[1]!Tabla1[FECHA],,0,-1),"")</f>
        <v>45104</v>
      </c>
      <c r="C1376" s="38">
        <f>IFERROR(_xlfn.XLOOKUP(INVENTARIO[[#This Row],[CODIGO CONCATENADO]],[1]!Tabla1[[CODIGO CONCATENADO ]],[1]!Tabla1[FECHA],,0,-1),"")</f>
        <v>45104</v>
      </c>
      <c r="D1376" s="39" t="str">
        <f>+[1]!Tabla3[[#This Row],[Secuencia]]</f>
        <v>MOF0036</v>
      </c>
      <c r="E1376" s="40" t="str">
        <f>+[1]!Tabla3[[#This Row],[Descripcion]]</f>
        <v>SILLAS EJECUTIVA</v>
      </c>
      <c r="F1376" s="39" t="str">
        <f>+[1]!Tabla3[[#This Row],[Categoria]]</f>
        <v>MOBILIARIO OFICINA</v>
      </c>
      <c r="G1376" s="50">
        <f>+[1]!Tabla3[[#This Row],[Almacen]]</f>
        <v>0</v>
      </c>
      <c r="H1376" s="39" t="str">
        <f>+[1]!Tabla3[[#This Row],[Unidad de medida]]</f>
        <v>UNIDAD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2</v>
      </c>
      <c r="N1376" s="44">
        <f>+SUMIF([1]!REQUISICIONES[CODIGO CONCATENADO],INVENTARIO[[#This Row],[CODIGO CONCATENADO]],[1]!REQUISICIONES[CANTIDAD])</f>
        <v>2</v>
      </c>
      <c r="O1376" s="42">
        <v>0</v>
      </c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20700</v>
      </c>
      <c r="R1376" s="42">
        <f>+IFERROR(INVENTARIO[[#This Row],[STOCK (BALANCE)]]*INVENTARIO[[#This Row],[COSTO UNITARIO]],"")</f>
        <v>0</v>
      </c>
    </row>
    <row r="1377" spans="1:18" x14ac:dyDescent="0.25">
      <c r="A1377" s="37" t="str">
        <f>+[1]DATA_PRODUCTO!A1377</f>
        <v xml:space="preserve"> MOF0037 (ESCRITORIO MACRO)</v>
      </c>
      <c r="B1377" s="38">
        <f>IFERROR(_xlfn.XLOOKUP(INVENTARIO[[#This Row],[CODIGO CONCATENADO]],[1]!Tabla1[[CODIGO CONCATENADO ]],[1]!Tabla1[FECHA],,0,-1),"")</f>
        <v>45104</v>
      </c>
      <c r="C1377" s="38">
        <f>IFERROR(_xlfn.XLOOKUP(INVENTARIO[[#This Row],[CODIGO CONCATENADO]],[1]!Tabla1[[CODIGO CONCATENADO ]],[1]!Tabla1[FECHA],,0,-1),"")</f>
        <v>45104</v>
      </c>
      <c r="D1377" s="39" t="str">
        <f>+[1]!Tabla3[[#This Row],[Secuencia]]</f>
        <v>MOF0037</v>
      </c>
      <c r="E1377" s="40" t="str">
        <f>+[1]!Tabla3[[#This Row],[Descripcion]]</f>
        <v>ESCRITORIO MACRO</v>
      </c>
      <c r="F1377" s="39" t="str">
        <f>+[1]!Tabla3[[#This Row],[Categoria]]</f>
        <v>MOBILIARIO OFICINA</v>
      </c>
      <c r="G1377" s="50">
        <f>+[1]!Tabla3[[#This Row],[Almacen]]</f>
        <v>0</v>
      </c>
      <c r="H1377" s="39" t="str">
        <f>+[1]!Tabla3[[#This Row],[Unidad de medida]]</f>
        <v>UNIDAD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2</v>
      </c>
      <c r="N1377" s="44">
        <f>+SUMIF([1]!REQUISICIONES[CODIGO CONCATENADO],INVENTARIO[[#This Row],[CODIGO CONCATENADO]],[1]!REQUISICIONES[CANTIDAD])</f>
        <v>2</v>
      </c>
      <c r="O1377" s="42">
        <v>0</v>
      </c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35500</v>
      </c>
      <c r="R1377" s="42">
        <f>+IFERROR(INVENTARIO[[#This Row],[STOCK (BALANCE)]]*INVENTARIO[[#This Row],[COSTO UNITARIO]],"")</f>
        <v>0</v>
      </c>
    </row>
    <row r="1378" spans="1:18" x14ac:dyDescent="0.25">
      <c r="A1378" s="37" t="str">
        <f>+[1]DATA_PRODUCTO!A1378</f>
        <v xml:space="preserve"> MOF0038 (BANCADA PARA RECIBIR VISITAS)</v>
      </c>
      <c r="B1378" s="38">
        <f>IFERROR(_xlfn.XLOOKUP(INVENTARIO[[#This Row],[CODIGO CONCATENADO]],[1]!Tabla1[[CODIGO CONCATENADO ]],[1]!Tabla1[FECHA],,0,-1),"")</f>
        <v>45104</v>
      </c>
      <c r="C1378" s="38">
        <f>IFERROR(_xlfn.XLOOKUP(INVENTARIO[[#This Row],[CODIGO CONCATENADO]],[1]!Tabla1[[CODIGO CONCATENADO ]],[1]!Tabla1[FECHA],,0,-1),"")</f>
        <v>45104</v>
      </c>
      <c r="D1378" s="39" t="str">
        <f>+[1]!Tabla3[[#This Row],[Secuencia]]</f>
        <v>MOF0038</v>
      </c>
      <c r="E1378" s="40" t="str">
        <f>+[1]!Tabla3[[#This Row],[Descripcion]]</f>
        <v>BANCADA PARA RECIBIR VISITAS</v>
      </c>
      <c r="F1378" s="39" t="str">
        <f>+[1]!Tabla3[[#This Row],[Categoria]]</f>
        <v>MOBILIARIO OFICINA</v>
      </c>
      <c r="G1378" s="50">
        <f>+[1]!Tabla3[[#This Row],[Almacen]]</f>
        <v>0</v>
      </c>
      <c r="H1378" s="39" t="str">
        <f>+[1]!Tabla3[[#This Row],[Unidad de medida]]</f>
        <v>UNIDAD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1</v>
      </c>
      <c r="N1378" s="44">
        <f>+SUMIF([1]!REQUISICIONES[CODIGO CONCATENADO],INVENTARIO[[#This Row],[CODIGO CONCATENADO]],[1]!REQUISICIONES[CANTIDAD])</f>
        <v>1</v>
      </c>
      <c r="O1378" s="42">
        <v>0</v>
      </c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27000</v>
      </c>
      <c r="R1378" s="42">
        <f>+IFERROR(INVENTARIO[[#This Row],[STOCK (BALANCE)]]*INVENTARIO[[#This Row],[COSTO UNITARIO]],"")</f>
        <v>0</v>
      </c>
    </row>
    <row r="1379" spans="1:18" x14ac:dyDescent="0.25">
      <c r="A1379" s="37" t="str">
        <f>+[1]DATA_PRODUCTO!A1379</f>
        <v xml:space="preserve"> MOF0039 (ARCHIVO DE ESCRITORIO RECTANGULAR DE 5 GABETAS)</v>
      </c>
      <c r="B1379" s="38">
        <f>IFERROR(_xlfn.XLOOKUP(INVENTARIO[[#This Row],[CODIGO CONCATENADO]],[1]!Tabla1[[CODIGO CONCATENADO ]],[1]!Tabla1[FECHA],,0,-1),"")</f>
        <v>45104</v>
      </c>
      <c r="C1379" s="38">
        <f>IFERROR(_xlfn.XLOOKUP(INVENTARIO[[#This Row],[CODIGO CONCATENADO]],[1]!Tabla1[[CODIGO CONCATENADO ]],[1]!Tabla1[FECHA],,0,-1),"")</f>
        <v>45104</v>
      </c>
      <c r="D1379" s="39" t="str">
        <f>+[1]!Tabla3[[#This Row],[Secuencia]]</f>
        <v>MOF0039</v>
      </c>
      <c r="E1379" s="40" t="str">
        <f>+[1]!Tabla3[[#This Row],[Descripcion]]</f>
        <v>ARCHIVO DE ESCRITORIO RECTANGULAR DE 5 GABETAS</v>
      </c>
      <c r="F1379" s="39" t="str">
        <f>+[1]!Tabla3[[#This Row],[Categoria]]</f>
        <v>MOBILIARIO OFICINA</v>
      </c>
      <c r="G1379" s="50">
        <f>+[1]!Tabla3[[#This Row],[Almacen]]</f>
        <v>0</v>
      </c>
      <c r="H1379" s="39" t="str">
        <f>+[1]!Tabla3[[#This Row],[Unidad de medida]]</f>
        <v>UNIDAD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1</v>
      </c>
      <c r="N1379" s="44">
        <f>+SUMIF([1]!REQUISICIONES[CODIGO CONCATENADO],INVENTARIO[[#This Row],[CODIGO CONCATENADO]],[1]!REQUISICIONES[CANTIDAD])</f>
        <v>1</v>
      </c>
      <c r="O1379" s="42">
        <v>0</v>
      </c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16250</v>
      </c>
      <c r="R1379" s="42">
        <f>+IFERROR(INVENTARIO[[#This Row],[STOCK (BALANCE)]]*INVENTARIO[[#This Row],[COSTO UNITARIO]],"")</f>
        <v>0</v>
      </c>
    </row>
    <row r="1380" spans="1:18" x14ac:dyDescent="0.25">
      <c r="A1380" s="37" t="str">
        <f>+[1]DATA_PRODUCTO!A1380</f>
        <v xml:space="preserve"> MOF0040 (ARCHIVO DE ESCRITORIO RECTANGULAR DE 3 GABETAS)</v>
      </c>
      <c r="B1380" s="38">
        <f>IFERROR(_xlfn.XLOOKUP(INVENTARIO[[#This Row],[CODIGO CONCATENADO]],[1]!Tabla1[[CODIGO CONCATENADO ]],[1]!Tabla1[FECHA],,0,-1),"")</f>
        <v>45104</v>
      </c>
      <c r="C1380" s="38">
        <f>IFERROR(_xlfn.XLOOKUP(INVENTARIO[[#This Row],[CODIGO CONCATENADO]],[1]!Tabla1[[CODIGO CONCATENADO ]],[1]!Tabla1[FECHA],,0,-1),"")</f>
        <v>45104</v>
      </c>
      <c r="D1380" s="39" t="str">
        <f>+[1]!Tabla3[[#This Row],[Secuencia]]</f>
        <v>MOF0040</v>
      </c>
      <c r="E1380" s="40" t="str">
        <f>+[1]!Tabla3[[#This Row],[Descripcion]]</f>
        <v>ARCHIVO DE ESCRITORIO RECTANGULAR DE 3 GABETAS</v>
      </c>
      <c r="F1380" s="39" t="str">
        <f>+[1]!Tabla3[[#This Row],[Categoria]]</f>
        <v>MOBILIARIO OFICINA</v>
      </c>
      <c r="G1380" s="50">
        <f>+[1]!Tabla3[[#This Row],[Almacen]]</f>
        <v>0</v>
      </c>
      <c r="H1380" s="39" t="str">
        <f>+[1]!Tabla3[[#This Row],[Unidad de medida]]</f>
        <v>UNIDAD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1</v>
      </c>
      <c r="N1380" s="44">
        <f>+SUMIF([1]!REQUISICIONES[CODIGO CONCATENADO],INVENTARIO[[#This Row],[CODIGO CONCATENADO]],[1]!REQUISICIONES[CANTIDAD])</f>
        <v>1</v>
      </c>
      <c r="O1380" s="42">
        <v>0</v>
      </c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13700</v>
      </c>
      <c r="R1380" s="42">
        <f>+IFERROR(INVENTARIO[[#This Row],[STOCK (BALANCE)]]*INVENTARIO[[#This Row],[COSTO UNITARIO]],"")</f>
        <v>0</v>
      </c>
    </row>
    <row r="1381" spans="1:18" x14ac:dyDescent="0.25">
      <c r="A1381" s="37" t="str">
        <f>+[1]DATA_PRODUCTO!A1381</f>
        <v xml:space="preserve"> MG0166 (FOLDER PARTITIONS 8 1/2X11 AZUL CLARO (OFM))</v>
      </c>
      <c r="B1381" s="38">
        <f>IFERROR(_xlfn.XLOOKUP(INVENTARIO[[#This Row],[CODIGO CONCATENADO]],[1]!Tabla1[[CODIGO CONCATENADO ]],[1]!Tabla1[FECHA],,0,-1),"")</f>
        <v>45473</v>
      </c>
      <c r="C1381" s="38">
        <f>IFERROR(_xlfn.XLOOKUP(INVENTARIO[[#This Row],[CODIGO CONCATENADO]],[1]!Tabla1[[CODIGO CONCATENADO ]],[1]!Tabla1[FECHA],,0,-1),"")</f>
        <v>45473</v>
      </c>
      <c r="D1381" s="39" t="str">
        <f>+[1]!Tabla3[[#This Row],[Secuencia]]</f>
        <v>MG0166</v>
      </c>
      <c r="E1381" s="40" t="str">
        <f>+[1]!Tabla3[[#This Row],[Descripcion]]</f>
        <v>FOLDER PARTITIONS 8 1/2X11 AZUL CLARO (OFM)</v>
      </c>
      <c r="F1381" s="39" t="str">
        <f>+[1]!Tabla3[[#This Row],[Categoria]]</f>
        <v>MATERIALES GASTABLE</v>
      </c>
      <c r="G1381" s="50">
        <f>+[1]!Tabla3[[#This Row],[Almacen]]</f>
        <v>0</v>
      </c>
      <c r="H1381" s="39" t="str">
        <f>+[1]!Tabla3[[#This Row],[Unidad de medida]]</f>
        <v>UNIDAD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672</v>
      </c>
      <c r="N1381" s="44">
        <f>+SUMIF([1]!REQUISICIONES[CODIGO CONCATENADO],INVENTARIO[[#This Row],[CODIGO CONCATENADO]],[1]!REQUISICIONES[CANTIDAD])</f>
        <v>672</v>
      </c>
      <c r="O1381" s="42">
        <v>0</v>
      </c>
      <c r="P1381" s="44">
        <f>+INVENTARIO[[#This Row],[CANTIDAD INICIAL]]+INVENTARIO[[#This Row],[ENTRADAS]]-INVENTARIO[[#This Row],[SALIDAS]]+INVENTARIO[[#This Row],[AJUSTES]]</f>
        <v>0</v>
      </c>
      <c r="Q1381" s="42">
        <f>IFERROR(_xlfn.XLOOKUP(INVENTARIO[[#This Row],[CODIGO CONCATENADO]],[1]!Tabla1[[CODIGO CONCATENADO ]],[1]!Tabla1[COSTO],,0,-1),"")</f>
        <v>150</v>
      </c>
      <c r="R1381" s="42">
        <f>+IFERROR(INVENTARIO[[#This Row],[STOCK (BALANCE)]]*INVENTARIO[[#This Row],[COSTO UNITARIO]],"")</f>
        <v>0</v>
      </c>
    </row>
    <row r="1382" spans="1:18" x14ac:dyDescent="0.25">
      <c r="A1382" s="37" t="str">
        <f>+[1]DATA_PRODUCTO!A1382</f>
        <v xml:space="preserve"> MG0167 (FOLDERS COLOR AZUL CLARO 8 1/2*11 (OFM))</v>
      </c>
      <c r="B1382" s="38">
        <f>IFERROR(_xlfn.XLOOKUP(INVENTARIO[[#This Row],[CODIGO CONCATENADO]],[1]!Tabla1[[CODIGO CONCATENADO ]],[1]!Tabla1[FECHA],,0,-1),"")</f>
        <v>46013</v>
      </c>
      <c r="C1382" s="38">
        <f>IFERROR(_xlfn.XLOOKUP(INVENTARIO[[#This Row],[CODIGO CONCATENADO]],[1]!Tabla1[[CODIGO CONCATENADO ]],[1]!Tabla1[FECHA],,0,-1),"")</f>
        <v>46013</v>
      </c>
      <c r="D1382" s="39" t="str">
        <f>+[1]!Tabla3[[#This Row],[Secuencia]]</f>
        <v>MG0167</v>
      </c>
      <c r="E1382" s="40" t="str">
        <f>+[1]!Tabla3[[#This Row],[Descripcion]]</f>
        <v>FOLDERS COLOR AZUL CLARO 8 1/2*11 (OFM)</v>
      </c>
      <c r="F1382" s="39" t="str">
        <f>+[1]!Tabla3[[#This Row],[Categoria]]</f>
        <v>MATERIALES GASTABLE</v>
      </c>
      <c r="G1382" s="50">
        <f>+[1]!Tabla3[[#This Row],[Almacen]]</f>
        <v>0</v>
      </c>
      <c r="H1382" s="39" t="str">
        <f>+[1]!Tabla3[[#This Row],[Unidad de medida]]</f>
        <v>UNIDAD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1253</v>
      </c>
      <c r="N1382" s="44">
        <f>+SUMIF([1]!REQUISICIONES[CODIGO CONCATENADO],INVENTARIO[[#This Row],[CODIGO CONCATENADO]],[1]!REQUISICIONES[CANTIDAD])</f>
        <v>953</v>
      </c>
      <c r="O1382" s="42">
        <v>0</v>
      </c>
      <c r="P1382" s="44">
        <f>+INVENTARIO[[#This Row],[CANTIDAD INICIAL]]+INVENTARIO[[#This Row],[ENTRADAS]]-INVENTARIO[[#This Row],[SALIDAS]]+INVENTARIO[[#This Row],[AJUSTES]]</f>
        <v>300</v>
      </c>
      <c r="Q1382" s="42">
        <f>IFERROR(_xlfn.XLOOKUP(INVENTARIO[[#This Row],[CODIGO CONCATENADO]],[1]!Tabla1[[CODIGO CONCATENADO ]],[1]!Tabla1[COSTO],,0,-1),"")</f>
        <v>8.25</v>
      </c>
      <c r="R1382" s="42">
        <f>+IFERROR(INVENTARIO[[#This Row],[STOCK (BALANCE)]]*INVENTARIO[[#This Row],[COSTO UNITARIO]],"")</f>
        <v>2475</v>
      </c>
    </row>
    <row r="1383" spans="1:18" x14ac:dyDescent="0.25">
      <c r="A1383" s="37" t="str">
        <f>+[1]DATA_PRODUCTO!A1383</f>
        <v xml:space="preserve"> MG0168 (FOLDERS COLOR MAMEY 8 1/2*11 (OFM))</v>
      </c>
      <c r="B1383" s="38">
        <f>IFERROR(_xlfn.XLOOKUP(INVENTARIO[[#This Row],[CODIGO CONCATENADO]],[1]!Tabla1[[CODIGO CONCATENADO ]],[1]!Tabla1[FECHA],,0,-1),"")</f>
        <v>45100</v>
      </c>
      <c r="C1383" s="38">
        <f>IFERROR(_xlfn.XLOOKUP(INVENTARIO[[#This Row],[CODIGO CONCATENADO]],[1]!Tabla1[[CODIGO CONCATENADO ]],[1]!Tabla1[FECHA],,0,-1),"")</f>
        <v>45100</v>
      </c>
      <c r="D1383" s="39" t="str">
        <f>+[1]!Tabla3[[#This Row],[Secuencia]]</f>
        <v>MG0168</v>
      </c>
      <c r="E1383" s="40" t="str">
        <f>+[1]!Tabla3[[#This Row],[Descripcion]]</f>
        <v>FOLDERS COLOR MAMEY 8 1/2*11 (OFM)</v>
      </c>
      <c r="F1383" s="39" t="str">
        <f>+[1]!Tabla3[[#This Row],[Categoria]]</f>
        <v>MATERIALES GASTABLE</v>
      </c>
      <c r="G1383" s="50">
        <f>+[1]!Tabla3[[#This Row],[Almacen]]</f>
        <v>0</v>
      </c>
      <c r="H1383" s="39" t="str">
        <f>+[1]!Tabla3[[#This Row],[Unidad de medida]]</f>
        <v>UNIDAD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1000</v>
      </c>
      <c r="N1383" s="44">
        <f>+SUMIF([1]!REQUISICIONES[CODIGO CONCATENADO],INVENTARIO[[#This Row],[CODIGO CONCATENADO]],[1]!REQUISICIONES[CANTIDAD])</f>
        <v>1000</v>
      </c>
      <c r="O1383" s="42">
        <v>0</v>
      </c>
      <c r="P1383" s="44">
        <f>+INVENTARIO[[#This Row],[CANTIDAD INICIAL]]+INVENTARIO[[#This Row],[ENTRADAS]]-INVENTARIO[[#This Row],[SALIDAS]]+INVENTARIO[[#This Row],[AJUSTES]]</f>
        <v>0</v>
      </c>
      <c r="Q1383" s="42">
        <f>IFERROR(_xlfn.XLOOKUP(INVENTARIO[[#This Row],[CODIGO CONCATENADO]],[1]!Tabla1[[CODIGO CONCATENADO ]],[1]!Tabla1[COSTO],,0,-1),"")</f>
        <v>8.25</v>
      </c>
      <c r="R1383" s="42">
        <f>+IFERROR(INVENTARIO[[#This Row],[STOCK (BALANCE)]]*INVENTARIO[[#This Row],[COSTO UNITARIO]],"")</f>
        <v>0</v>
      </c>
    </row>
    <row r="1384" spans="1:18" x14ac:dyDescent="0.25">
      <c r="A1384" s="37" t="str">
        <f>+[1]DATA_PRODUCTO!A1384</f>
        <v xml:space="preserve"> MG0169 (LIBRETA RAYADA 5X8 RED STAR (OFM))</v>
      </c>
      <c r="B1384" s="38">
        <f>IFERROR(_xlfn.XLOOKUP(INVENTARIO[[#This Row],[CODIGO CONCATENADO]],[1]!Tabla1[[CODIGO CONCATENADO ]],[1]!Tabla1[FECHA],,0,-1),"")</f>
        <v>45100</v>
      </c>
      <c r="C1384" s="38">
        <f>IFERROR(_xlfn.XLOOKUP(INVENTARIO[[#This Row],[CODIGO CONCATENADO]],[1]!Tabla1[[CODIGO CONCATENADO ]],[1]!Tabla1[FECHA],,0,-1),"")</f>
        <v>45100</v>
      </c>
      <c r="D1384" s="39" t="str">
        <f>+[1]!Tabla3[[#This Row],[Secuencia]]</f>
        <v>MG0169</v>
      </c>
      <c r="E1384" s="40" t="str">
        <f>+[1]!Tabla3[[#This Row],[Descripcion]]</f>
        <v>LIBRETA RAYADA 5X8 RED STAR (OFM)</v>
      </c>
      <c r="F1384" s="39" t="str">
        <f>+[1]!Tabla3[[#This Row],[Categoria]]</f>
        <v>MATERIALES GASTABLE</v>
      </c>
      <c r="G1384" s="50">
        <f>+[1]!Tabla3[[#This Row],[Almacen]]</f>
        <v>0</v>
      </c>
      <c r="H1384" s="39" t="str">
        <f>+[1]!Tabla3[[#This Row],[Unidad de medida]]</f>
        <v>UNIDAD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350</v>
      </c>
      <c r="N1384" s="44">
        <f>+SUMIF([1]!REQUISICIONES[CODIGO CONCATENADO],INVENTARIO[[#This Row],[CODIGO CONCATENADO]],[1]!REQUISICIONES[CANTIDAD])</f>
        <v>350</v>
      </c>
      <c r="O1384" s="42">
        <v>0</v>
      </c>
      <c r="P1384" s="44">
        <f>+INVENTARIO[[#This Row],[CANTIDAD INICIAL]]+INVENTARIO[[#This Row],[ENTRADAS]]-INVENTARIO[[#This Row],[SALIDAS]]+INVENTARIO[[#This Row],[AJUSTES]]</f>
        <v>0</v>
      </c>
      <c r="Q1384" s="42">
        <f>IFERROR(_xlfn.XLOOKUP(INVENTARIO[[#This Row],[CODIGO CONCATENADO]],[1]!Tabla1[[CODIGO CONCATENADO ]],[1]!Tabla1[COSTO],,0,-1),"")</f>
        <v>65.930000000000007</v>
      </c>
      <c r="R1384" s="42">
        <f>+IFERROR(INVENTARIO[[#This Row],[STOCK (BALANCE)]]*INVENTARIO[[#This Row],[COSTO UNITARIO]],"")</f>
        <v>0</v>
      </c>
    </row>
    <row r="1385" spans="1:18" x14ac:dyDescent="0.25">
      <c r="A1385" s="37" t="str">
        <f>+[1]DATA_PRODUCTO!A1385</f>
        <v xml:space="preserve"> MG0170 (LIBRETA RAYADA 8½ X 11 RED STAR (OFM))</v>
      </c>
      <c r="B1385" s="38">
        <f>IFERROR(_xlfn.XLOOKUP(INVENTARIO[[#This Row],[CODIGO CONCATENADO]],[1]!Tabla1[[CODIGO CONCATENADO ]],[1]!Tabla1[FECHA],,0,-1),"")</f>
        <v>45100</v>
      </c>
      <c r="C1385" s="38">
        <f>IFERROR(_xlfn.XLOOKUP(INVENTARIO[[#This Row],[CODIGO CONCATENADO]],[1]!Tabla1[[CODIGO CONCATENADO ]],[1]!Tabla1[FECHA],,0,-1),"")</f>
        <v>45100</v>
      </c>
      <c r="D1385" s="39" t="str">
        <f>+[1]!Tabla3[[#This Row],[Secuencia]]</f>
        <v>MG0170</v>
      </c>
      <c r="E1385" s="40" t="str">
        <f>+[1]!Tabla3[[#This Row],[Descripcion]]</f>
        <v>LIBRETA RAYADA 8½ X 11 RED STAR (OFM)</v>
      </c>
      <c r="F1385" s="39" t="str">
        <f>+[1]!Tabla3[[#This Row],[Categoria]]</f>
        <v>MATERIALES GASTABLE</v>
      </c>
      <c r="G1385" s="50">
        <f>+[1]!Tabla3[[#This Row],[Almacen]]</f>
        <v>0</v>
      </c>
      <c r="H1385" s="39" t="str">
        <f>+[1]!Tabla3[[#This Row],[Unidad de medida]]</f>
        <v>UNIDAD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200</v>
      </c>
      <c r="N1385" s="44">
        <f>+SUMIF([1]!REQUISICIONES[CODIGO CONCATENADO],INVENTARIO[[#This Row],[CODIGO CONCATENADO]],[1]!REQUISICIONES[CANTIDAD])</f>
        <v>200</v>
      </c>
      <c r="O1385" s="42">
        <v>0</v>
      </c>
      <c r="P1385" s="44">
        <f>+INVENTARIO[[#This Row],[CANTIDAD INICIAL]]+INVENTARIO[[#This Row],[ENTRADAS]]-INVENTARIO[[#This Row],[SALIDAS]]+INVENTARIO[[#This Row],[AJUSTES]]</f>
        <v>0</v>
      </c>
      <c r="Q1385" s="42">
        <f>IFERROR(_xlfn.XLOOKUP(INVENTARIO[[#This Row],[CODIGO CONCATENADO]],[1]!Tabla1[[CODIGO CONCATENADO ]],[1]!Tabla1[COSTO],,0,-1),"")</f>
        <v>92</v>
      </c>
      <c r="R1385" s="42">
        <f>+IFERROR(INVENTARIO[[#This Row],[STOCK (BALANCE)]]*INVENTARIO[[#This Row],[COSTO UNITARIO]],"")</f>
        <v>0</v>
      </c>
    </row>
    <row r="1386" spans="1:18" x14ac:dyDescent="0.25">
      <c r="A1386" s="37" t="str">
        <f>+[1]DATA_PRODUCTO!A1386</f>
        <v xml:space="preserve"> MG0171 (LIBRO RECORD DE 300 PAGINAS (OFM))</v>
      </c>
      <c r="B1386" s="38">
        <f>IFERROR(_xlfn.XLOOKUP(INVENTARIO[[#This Row],[CODIGO CONCATENADO]],[1]!Tabla1[[CODIGO CONCATENADO ]],[1]!Tabla1[FECHA],,0,-1),"")</f>
        <v>45100</v>
      </c>
      <c r="C1386" s="38">
        <f>IFERROR(_xlfn.XLOOKUP(INVENTARIO[[#This Row],[CODIGO CONCATENADO]],[1]!Tabla1[[CODIGO CONCATENADO ]],[1]!Tabla1[FECHA],,0,-1),"")</f>
        <v>45100</v>
      </c>
      <c r="D1386" s="39" t="str">
        <f>+[1]!Tabla3[[#This Row],[Secuencia]]</f>
        <v>MG0171</v>
      </c>
      <c r="E1386" s="40" t="str">
        <f>+[1]!Tabla3[[#This Row],[Descripcion]]</f>
        <v>LIBRO RECORD DE 300 PAGINAS (OFM)</v>
      </c>
      <c r="F1386" s="39" t="str">
        <f>+[1]!Tabla3[[#This Row],[Categoria]]</f>
        <v>MATERIALES GASTABLE</v>
      </c>
      <c r="G1386" s="50">
        <f>+[1]!Tabla3[[#This Row],[Almacen]]</f>
        <v>0</v>
      </c>
      <c r="H1386" s="39" t="str">
        <f>+[1]!Tabla3[[#This Row],[Unidad de medida]]</f>
        <v>UNIDAD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35</v>
      </c>
      <c r="N1386" s="44">
        <f>+SUMIF([1]!REQUISICIONES[CODIGO CONCATENADO],INVENTARIO[[#This Row],[CODIGO CONCATENADO]],[1]!REQUISICIONES[CANTIDAD])</f>
        <v>35</v>
      </c>
      <c r="O1386" s="42">
        <v>0</v>
      </c>
      <c r="P1386" s="44">
        <f>+INVENTARIO[[#This Row],[CANTIDAD INICIAL]]+INVENTARIO[[#This Row],[ENTRADAS]]-INVENTARIO[[#This Row],[SALIDAS]]+INVENTARIO[[#This Row],[AJUSTES]]</f>
        <v>0</v>
      </c>
      <c r="Q1386" s="42">
        <f>IFERROR(_xlfn.XLOOKUP(INVENTARIO[[#This Row],[CODIGO CONCATENADO]],[1]!Tabla1[[CODIGO CONCATENADO ]],[1]!Tabla1[COSTO],,0,-1),"")</f>
        <v>580</v>
      </c>
      <c r="R1386" s="42">
        <f>+IFERROR(INVENTARIO[[#This Row],[STOCK (BALANCE)]]*INVENTARIO[[#This Row],[COSTO UNITARIO]],"")</f>
        <v>0</v>
      </c>
    </row>
    <row r="1387" spans="1:18" x14ac:dyDescent="0.25">
      <c r="A1387" s="37" t="str">
        <f>+[1]DATA_PRODUCTO!A1387</f>
        <v xml:space="preserve"> MG0172 (LIBRO RECORD DE 500 PAGINAS (OFM))</v>
      </c>
      <c r="B1387" s="38">
        <f>IFERROR(_xlfn.XLOOKUP(INVENTARIO[[#This Row],[CODIGO CONCATENADO]],[1]!Tabla1[[CODIGO CONCATENADO ]],[1]!Tabla1[FECHA],,0,-1),"")</f>
        <v>45100</v>
      </c>
      <c r="C1387" s="38">
        <f>IFERROR(_xlfn.XLOOKUP(INVENTARIO[[#This Row],[CODIGO CONCATENADO]],[1]!Tabla1[[CODIGO CONCATENADO ]],[1]!Tabla1[FECHA],,0,-1),"")</f>
        <v>45100</v>
      </c>
      <c r="D1387" s="39" t="str">
        <f>+[1]!Tabla3[[#This Row],[Secuencia]]</f>
        <v>MG0172</v>
      </c>
      <c r="E1387" s="40" t="str">
        <f>+[1]!Tabla3[[#This Row],[Descripcion]]</f>
        <v>LIBRO RECORD DE 500 PAGINAS (OFM)</v>
      </c>
      <c r="F1387" s="39" t="str">
        <f>+[1]!Tabla3[[#This Row],[Categoria]]</f>
        <v>MATERIALES GASTABLE</v>
      </c>
      <c r="G1387" s="50">
        <f>+[1]!Tabla3[[#This Row],[Almacen]]</f>
        <v>0</v>
      </c>
      <c r="H1387" s="39" t="str">
        <f>+[1]!Tabla3[[#This Row],[Unidad de medida]]</f>
        <v>UNIDAD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30</v>
      </c>
      <c r="N1387" s="44">
        <f>+SUMIF([1]!REQUISICIONES[CODIGO CONCATENADO],INVENTARIO[[#This Row],[CODIGO CONCATENADO]],[1]!REQUISICIONES[CANTIDAD])</f>
        <v>30</v>
      </c>
      <c r="O1387" s="42">
        <v>0</v>
      </c>
      <c r="P1387" s="44">
        <f>+INVENTARIO[[#This Row],[CANTIDAD INICIAL]]+INVENTARIO[[#This Row],[ENTRADAS]]-INVENTARIO[[#This Row],[SALIDAS]]+INVENTARIO[[#This Row],[AJUSTES]]</f>
        <v>0</v>
      </c>
      <c r="Q1387" s="42">
        <f>IFERROR(_xlfn.XLOOKUP(INVENTARIO[[#This Row],[CODIGO CONCATENADO]],[1]!Tabla1[[CODIGO CONCATENADO ]],[1]!Tabla1[COSTO],,0,-1),"")</f>
        <v>750</v>
      </c>
      <c r="R1387" s="42">
        <f>+IFERROR(INVENTARIO[[#This Row],[STOCK (BALANCE)]]*INVENTARIO[[#This Row],[COSTO UNITARIO]],"")</f>
        <v>0</v>
      </c>
    </row>
    <row r="1388" spans="1:18" x14ac:dyDescent="0.25">
      <c r="A1388" s="37" t="str">
        <f>+[1]DATA_PRODUCTO!A1388</f>
        <v xml:space="preserve"> MG0173 (POST-IT  3*3 AMARILLO (NOTAS ADHESIVAS) (OFM))</v>
      </c>
      <c r="B1388" s="38">
        <f>IFERROR(_xlfn.XLOOKUP(INVENTARIO[[#This Row],[CODIGO CONCATENADO]],[1]!Tabla1[[CODIGO CONCATENADO ]],[1]!Tabla1[FECHA],,0,-1),"")</f>
        <v>45100</v>
      </c>
      <c r="C1388" s="38">
        <f>IFERROR(_xlfn.XLOOKUP(INVENTARIO[[#This Row],[CODIGO CONCATENADO]],[1]!Tabla1[[CODIGO CONCATENADO ]],[1]!Tabla1[FECHA],,0,-1),"")</f>
        <v>45100</v>
      </c>
      <c r="D1388" s="39" t="str">
        <f>+[1]!Tabla3[[#This Row],[Secuencia]]</f>
        <v>MG0173</v>
      </c>
      <c r="E1388" s="40" t="str">
        <f>+[1]!Tabla3[[#This Row],[Descripcion]]</f>
        <v>POST-IT  3*3 AMARILLO (NOTAS ADHESIVAS) (OFM)</v>
      </c>
      <c r="F1388" s="39" t="str">
        <f>+[1]!Tabla3[[#This Row],[Categoria]]</f>
        <v>MATERIALES GASTABLE</v>
      </c>
      <c r="G1388" s="50">
        <f>+[1]!Tabla3[[#This Row],[Almacen]]</f>
        <v>0</v>
      </c>
      <c r="H1388" s="39" t="str">
        <f>+[1]!Tabla3[[#This Row],[Unidad de medida]]</f>
        <v>UNIDAD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3500</v>
      </c>
      <c r="N1388" s="44">
        <f>+SUMIF([1]!REQUISICIONES[CODIGO CONCATENADO],INVENTARIO[[#This Row],[CODIGO CONCATENADO]],[1]!REQUISICIONES[CANTIDAD])</f>
        <v>3500</v>
      </c>
      <c r="O1388" s="42">
        <v>0</v>
      </c>
      <c r="P1388" s="44">
        <f>+INVENTARIO[[#This Row],[CANTIDAD INICIAL]]+INVENTARIO[[#This Row],[ENTRADAS]]-INVENTARIO[[#This Row],[SALIDAS]]+INVENTARIO[[#This Row],[AJUSTES]]</f>
        <v>0</v>
      </c>
      <c r="Q1388" s="42">
        <f>IFERROR(_xlfn.XLOOKUP(INVENTARIO[[#This Row],[CODIGO CONCATENADO]],[1]!Tabla1[[CODIGO CONCATENADO ]],[1]!Tabla1[COSTO],,0,-1),"")</f>
        <v>72.031999999999996</v>
      </c>
      <c r="R1388" s="42">
        <f>+IFERROR(INVENTARIO[[#This Row],[STOCK (BALANCE)]]*INVENTARIO[[#This Row],[COSTO UNITARIO]],"")</f>
        <v>0</v>
      </c>
    </row>
    <row r="1389" spans="1:18" x14ac:dyDescent="0.25">
      <c r="A1389" s="37" t="str">
        <f>+[1]DATA_PRODUCTO!A1389</f>
        <v xml:space="preserve"> MG0174 (POST-IT  5*3 AMARILLO (NOTAS ADHESIVAS) (OFM))</v>
      </c>
      <c r="B1389" s="38">
        <f>IFERROR(_xlfn.XLOOKUP(INVENTARIO[[#This Row],[CODIGO CONCATENADO]],[1]!Tabla1[[CODIGO CONCATENADO ]],[1]!Tabla1[FECHA],,0,-1),"")</f>
        <v>45100</v>
      </c>
      <c r="C1389" s="38">
        <f>IFERROR(_xlfn.XLOOKUP(INVENTARIO[[#This Row],[CODIGO CONCATENADO]],[1]!Tabla1[[CODIGO CONCATENADO ]],[1]!Tabla1[FECHA],,0,-1),"")</f>
        <v>45100</v>
      </c>
      <c r="D1389" s="39" t="str">
        <f>+[1]!Tabla3[[#This Row],[Secuencia]]</f>
        <v>MG0174</v>
      </c>
      <c r="E1389" s="40" t="str">
        <f>+[1]!Tabla3[[#This Row],[Descripcion]]</f>
        <v>POST-IT  5*3 AMARILLO (NOTAS ADHESIVAS) (OFM)</v>
      </c>
      <c r="F1389" s="39" t="str">
        <f>+[1]!Tabla3[[#This Row],[Categoria]]</f>
        <v>MATERIALES GASTABLE</v>
      </c>
      <c r="G1389" s="50">
        <f>+[1]!Tabla3[[#This Row],[Almacen]]</f>
        <v>0</v>
      </c>
      <c r="H1389" s="39" t="str">
        <f>+[1]!Tabla3[[#This Row],[Unidad de medida]]</f>
        <v>UNIDAD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400</v>
      </c>
      <c r="N1389" s="44">
        <f>+SUMIF([1]!REQUISICIONES[CODIGO CONCATENADO],INVENTARIO[[#This Row],[CODIGO CONCATENADO]],[1]!REQUISICIONES[CANTIDAD])</f>
        <v>219</v>
      </c>
      <c r="O1389" s="42">
        <v>0</v>
      </c>
      <c r="P1389" s="44">
        <f>+INVENTARIO[[#This Row],[CANTIDAD INICIAL]]+INVENTARIO[[#This Row],[ENTRADAS]]-INVENTARIO[[#This Row],[SALIDAS]]+INVENTARIO[[#This Row],[AJUSTES]]</f>
        <v>181</v>
      </c>
      <c r="Q1389" s="42">
        <f>IFERROR(_xlfn.XLOOKUP(INVENTARIO[[#This Row],[CODIGO CONCATENADO]],[1]!Tabla1[[CODIGO CONCATENADO ]],[1]!Tabla1[COSTO],,0,-1),"")</f>
        <v>70</v>
      </c>
      <c r="R1389" s="42">
        <f>+IFERROR(INVENTARIO[[#This Row],[STOCK (BALANCE)]]*INVENTARIO[[#This Row],[COSTO UNITARIO]],"")</f>
        <v>12670</v>
      </c>
    </row>
    <row r="1390" spans="1:18" x14ac:dyDescent="0.25">
      <c r="A1390" s="37" t="str">
        <f>+[1]DATA_PRODUCTO!A1390</f>
        <v xml:space="preserve"> MG0175 (RESMA DE PAPEL 8½ X 11  )</v>
      </c>
      <c r="B1390" s="38">
        <f>IFERROR(_xlfn.XLOOKUP(INVENTARIO[[#This Row],[CODIGO CONCATENADO]],[1]!Tabla1[[CODIGO CONCATENADO ]],[1]!Tabla1[FECHA],,0,-1),"")</f>
        <v>45719</v>
      </c>
      <c r="C1390" s="38">
        <f>IFERROR(_xlfn.XLOOKUP(INVENTARIO[[#This Row],[CODIGO CONCATENADO]],[1]!Tabla1[[CODIGO CONCATENADO ]],[1]!Tabla1[FECHA],,0,-1),"")</f>
        <v>45719</v>
      </c>
      <c r="D1390" s="39" t="str">
        <f>+[1]!Tabla3[[#This Row],[Secuencia]]</f>
        <v>MG0175</v>
      </c>
      <c r="E1390" s="40" t="str">
        <f>+[1]!Tabla3[[#This Row],[Descripcion]]</f>
        <v xml:space="preserve">RESMA DE PAPEL 8½ X 11  </v>
      </c>
      <c r="F1390" s="39" t="str">
        <f>+[1]!Tabla3[[#This Row],[Categoria]]</f>
        <v>MATERIALES GASTABLE</v>
      </c>
      <c r="G1390" s="50">
        <f>+[1]!Tabla3[[#This Row],[Almacen]]</f>
        <v>0</v>
      </c>
      <c r="H1390" s="39" t="str">
        <f>+[1]!Tabla3[[#This Row],[Unidad de medida]]</f>
        <v>UNIDAD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5142</v>
      </c>
      <c r="N1390" s="44">
        <f>+SUMIF([1]!REQUISICIONES[CODIGO CONCATENADO],INVENTARIO[[#This Row],[CODIGO CONCATENADO]],[1]!REQUISICIONES[CANTIDAD])</f>
        <v>5142</v>
      </c>
      <c r="O1390" s="42">
        <v>0</v>
      </c>
      <c r="P1390" s="44">
        <f>+INVENTARIO[[#This Row],[CANTIDAD INICIAL]]+INVENTARIO[[#This Row],[ENTRADAS]]-INVENTARIO[[#This Row],[SALIDAS]]+INVENTARIO[[#This Row],[AJUSTES]]</f>
        <v>0</v>
      </c>
      <c r="Q1390" s="42">
        <f>IFERROR(_xlfn.XLOOKUP(INVENTARIO[[#This Row],[CODIGO CONCATENADO]],[1]!Tabla1[[CODIGO CONCATENADO ]],[1]!Tabla1[COSTO],,0,-1),"")</f>
        <v>169.74</v>
      </c>
      <c r="R1390" s="42">
        <f>+IFERROR(INVENTARIO[[#This Row],[STOCK (BALANCE)]]*INVENTARIO[[#This Row],[COSTO UNITARIO]],"")</f>
        <v>0</v>
      </c>
    </row>
    <row r="1391" spans="1:18" x14ac:dyDescent="0.25">
      <c r="A1391" s="37" t="str">
        <f>+[1]DATA_PRODUCTO!A1391</f>
        <v xml:space="preserve"> MG0176 (RESMA DE PAPEL NAVIAGATOR PLATINIUM  8½ X 14 (OFM))</v>
      </c>
      <c r="B1391" s="38">
        <f>IFERROR(_xlfn.XLOOKUP(INVENTARIO[[#This Row],[CODIGO CONCATENADO]],[1]!Tabla1[[CODIGO CONCATENADO ]],[1]!Tabla1[FECHA],,0,-1),"")</f>
        <v>45473</v>
      </c>
      <c r="C1391" s="38">
        <f>IFERROR(_xlfn.XLOOKUP(INVENTARIO[[#This Row],[CODIGO CONCATENADO]],[1]!Tabla1[[CODIGO CONCATENADO ]],[1]!Tabla1[FECHA],,0,-1),"")</f>
        <v>45473</v>
      </c>
      <c r="D1391" s="39" t="str">
        <f>+[1]!Tabla3[[#This Row],[Secuencia]]</f>
        <v>MG0176</v>
      </c>
      <c r="E1391" s="40" t="str">
        <f>+[1]!Tabla3[[#This Row],[Descripcion]]</f>
        <v>RESMA DE PAPEL NAVIAGATOR PLATINIUM  8½ X 14 (OFM)</v>
      </c>
      <c r="F1391" s="39" t="str">
        <f>+[1]!Tabla3[[#This Row],[Categoria]]</f>
        <v>MATERIALES GASTABLE</v>
      </c>
      <c r="G1391" s="50">
        <f>+[1]!Tabla3[[#This Row],[Almacen]]</f>
        <v>0</v>
      </c>
      <c r="H1391" s="39" t="str">
        <f>+[1]!Tabla3[[#This Row],[Unidad de medida]]</f>
        <v>UNIDAD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252</v>
      </c>
      <c r="N1391" s="44">
        <f>+SUMIF([1]!REQUISICIONES[CODIGO CONCATENADO],INVENTARIO[[#This Row],[CODIGO CONCATENADO]],[1]!REQUISICIONES[CANTIDAD])</f>
        <v>252</v>
      </c>
      <c r="O1391" s="42">
        <v>0</v>
      </c>
      <c r="P1391" s="44">
        <f>+INVENTARIO[[#This Row],[CANTIDAD INICIAL]]+INVENTARIO[[#This Row],[ENTRADAS]]-INVENTARIO[[#This Row],[SALIDAS]]+INVENTARIO[[#This Row],[AJUSTES]]</f>
        <v>0</v>
      </c>
      <c r="Q1391" s="42">
        <f>IFERROR(_xlfn.XLOOKUP(INVENTARIO[[#This Row],[CODIGO CONCATENADO]],[1]!Tabla1[[CODIGO CONCATENADO ]],[1]!Tabla1[COSTO],,0,-1),"")</f>
        <v>438</v>
      </c>
      <c r="R1391" s="42">
        <f>+IFERROR(INVENTARIO[[#This Row],[STOCK (BALANCE)]]*INVENTARIO[[#This Row],[COSTO UNITARIO]],"")</f>
        <v>0</v>
      </c>
    </row>
    <row r="1392" spans="1:18" x14ac:dyDescent="0.25">
      <c r="A1392" s="37" t="str">
        <f>+[1]DATA_PRODUCTO!A1392</f>
        <v xml:space="preserve"> MG0177 (RESMA DE PAPEL 81/2x11 ( HOJA DE HILO)  (OFM))</v>
      </c>
      <c r="B1392" s="38">
        <f>IFERROR(_xlfn.XLOOKUP(INVENTARIO[[#This Row],[CODIGO CONCATENADO]],[1]!Tabla1[[CODIGO CONCATENADO ]],[1]!Tabla1[FECHA],,0,-1),"")</f>
        <v>45100</v>
      </c>
      <c r="C1392" s="38">
        <f>IFERROR(_xlfn.XLOOKUP(INVENTARIO[[#This Row],[CODIGO CONCATENADO]],[1]!Tabla1[[CODIGO CONCATENADO ]],[1]!Tabla1[FECHA],,0,-1),"")</f>
        <v>45100</v>
      </c>
      <c r="D1392" s="39" t="str">
        <f>+[1]!Tabla3[[#This Row],[Secuencia]]</f>
        <v>MG0177</v>
      </c>
      <c r="E1392" s="40" t="str">
        <f>+[1]!Tabla3[[#This Row],[Descripcion]]</f>
        <v>RESMA DE PAPEL 81/2x11 ( HOJA DE HILO)  (OFM)</v>
      </c>
      <c r="F1392" s="39" t="str">
        <f>+[1]!Tabla3[[#This Row],[Categoria]]</f>
        <v>MATERIALES GASTABLE</v>
      </c>
      <c r="G1392" s="50">
        <f>+[1]!Tabla3[[#This Row],[Almacen]]</f>
        <v>0</v>
      </c>
      <c r="H1392" s="39" t="str">
        <f>+[1]!Tabla3[[#This Row],[Unidad de medida]]</f>
        <v>UNIDAD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10</v>
      </c>
      <c r="N1392" s="44">
        <f>+SUMIF([1]!REQUISICIONES[CODIGO CONCATENADO],INVENTARIO[[#This Row],[CODIGO CONCATENADO]],[1]!REQUISICIONES[CANTIDAD])</f>
        <v>10</v>
      </c>
      <c r="O1392" s="42">
        <v>0</v>
      </c>
      <c r="P1392" s="44">
        <f>+INVENTARIO[[#This Row],[CANTIDAD INICIAL]]+INVENTARIO[[#This Row],[ENTRADAS]]-INVENTARIO[[#This Row],[SALIDAS]]+INVENTARIO[[#This Row],[AJUSTES]]</f>
        <v>0</v>
      </c>
      <c r="Q1392" s="42">
        <f>IFERROR(_xlfn.XLOOKUP(INVENTARIO[[#This Row],[CODIGO CONCATENADO]],[1]!Tabla1[[CODIGO CONCATENADO ]],[1]!Tabla1[COSTO],,0,-1),"")</f>
        <v>1101.69</v>
      </c>
      <c r="R1392" s="42">
        <f>+IFERROR(INVENTARIO[[#This Row],[STOCK (BALANCE)]]*INVENTARIO[[#This Row],[COSTO UNITARIO]],"")</f>
        <v>0</v>
      </c>
    </row>
    <row r="1393" spans="1:18" x14ac:dyDescent="0.25">
      <c r="A1393" s="37" t="str">
        <f>+[1]DATA_PRODUCTO!A1393</f>
        <v xml:space="preserve"> MG0178 (RESMA DE CARTONITE 8 1/2 X 11 (OFM))</v>
      </c>
      <c r="B1393" s="38">
        <f>IFERROR(_xlfn.XLOOKUP(INVENTARIO[[#This Row],[CODIGO CONCATENADO]],[1]!Tabla1[[CODIGO CONCATENADO ]],[1]!Tabla1[FECHA],,0,-1),"")</f>
        <v>46013</v>
      </c>
      <c r="C1393" s="38">
        <f>IFERROR(_xlfn.XLOOKUP(INVENTARIO[[#This Row],[CODIGO CONCATENADO]],[1]!Tabla1[[CODIGO CONCATENADO ]],[1]!Tabla1[FECHA],,0,-1),"")</f>
        <v>46013</v>
      </c>
      <c r="D1393" s="39" t="str">
        <f>+[1]!Tabla3[[#This Row],[Secuencia]]</f>
        <v>MG0178</v>
      </c>
      <c r="E1393" s="40" t="str">
        <f>+[1]!Tabla3[[#This Row],[Descripcion]]</f>
        <v>RESMA DE CARTONITE 8 1/2 X 11 (OFM)</v>
      </c>
      <c r="F1393" s="39" t="str">
        <f>+[1]!Tabla3[[#This Row],[Categoria]]</f>
        <v>MATERIALES GASTABLE</v>
      </c>
      <c r="G1393" s="50">
        <f>+[1]!Tabla3[[#This Row],[Almacen]]</f>
        <v>0</v>
      </c>
      <c r="H1393" s="39" t="str">
        <f>+[1]!Tabla3[[#This Row],[Unidad de medida]]</f>
        <v>UNIDAD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47</v>
      </c>
      <c r="N1393" s="44">
        <f>+SUMIF([1]!REQUISICIONES[CODIGO CONCATENADO],INVENTARIO[[#This Row],[CODIGO CONCATENADO]],[1]!REQUISICIONES[CANTIDAD])</f>
        <v>31</v>
      </c>
      <c r="O1393" s="42">
        <v>0</v>
      </c>
      <c r="P1393" s="44">
        <f>+INVENTARIO[[#This Row],[CANTIDAD INICIAL]]+INVENTARIO[[#This Row],[ENTRADAS]]-INVENTARIO[[#This Row],[SALIDAS]]+INVENTARIO[[#This Row],[AJUSTES]]</f>
        <v>16</v>
      </c>
      <c r="Q1393" s="42">
        <f>IFERROR(_xlfn.XLOOKUP(INVENTARIO[[#This Row],[CODIGO CONCATENADO]],[1]!Tabla1[[CODIGO CONCATENADO ]],[1]!Tabla1[COSTO],,0,-1),"")</f>
        <v>613</v>
      </c>
      <c r="R1393" s="42">
        <f>+IFERROR(INVENTARIO[[#This Row],[STOCK (BALANCE)]]*INVENTARIO[[#This Row],[COSTO UNITARIO]],"")</f>
        <v>9808</v>
      </c>
    </row>
    <row r="1394" spans="1:18" x14ac:dyDescent="0.25">
      <c r="A1394" s="37" t="str">
        <f>+[1]DATA_PRODUCTO!A1394</f>
        <v xml:space="preserve"> MG0179 (RESMA DE PAPEL 81/2x11 ( HOJA DE HILO)  TIMBRADO CREMA)</v>
      </c>
      <c r="B1394" s="38">
        <f>IFERROR(_xlfn.XLOOKUP(INVENTARIO[[#This Row],[CODIGO CONCATENADO]],[1]!Tabla1[[CODIGO CONCATENADO ]],[1]!Tabla1[FECHA],,0,-1),"")</f>
        <v>45706</v>
      </c>
      <c r="C1394" s="38">
        <f>IFERROR(_xlfn.XLOOKUP(INVENTARIO[[#This Row],[CODIGO CONCATENADO]],[1]!Tabla1[[CODIGO CONCATENADO ]],[1]!Tabla1[FECHA],,0,-1),"")</f>
        <v>45706</v>
      </c>
      <c r="D1394" s="39" t="str">
        <f>+[1]!Tabla3[[#This Row],[Secuencia]]</f>
        <v>MG0179</v>
      </c>
      <c r="E1394" s="40" t="str">
        <f>+[1]!Tabla3[[#This Row],[Descripcion]]</f>
        <v>RESMA DE PAPEL 81/2x11 ( HOJA DE HILO)  TIMBRADO CREMA</v>
      </c>
      <c r="F1394" s="39" t="str">
        <f>+[1]!Tabla3[[#This Row],[Categoria]]</f>
        <v>MATERIALES GASTABLE</v>
      </c>
      <c r="G1394" s="50">
        <f>+[1]!Tabla3[[#This Row],[Almacen]]</f>
        <v>0</v>
      </c>
      <c r="H1394" s="39" t="str">
        <f>+[1]!Tabla3[[#This Row],[Unidad de medida]]</f>
        <v>UNIDAD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56</v>
      </c>
      <c r="N1394" s="44">
        <f>+SUMIF([1]!REQUISICIONES[CODIGO CONCATENADO],INVENTARIO[[#This Row],[CODIGO CONCATENADO]],[1]!REQUISICIONES[CANTIDAD])</f>
        <v>46</v>
      </c>
      <c r="O1394" s="42">
        <v>0</v>
      </c>
      <c r="P1394" s="44">
        <f>+INVENTARIO[[#This Row],[CANTIDAD INICIAL]]+INVENTARIO[[#This Row],[ENTRADAS]]-INVENTARIO[[#This Row],[SALIDAS]]+INVENTARIO[[#This Row],[AJUSTES]]</f>
        <v>10</v>
      </c>
      <c r="Q1394" s="42">
        <f>IFERROR(_xlfn.XLOOKUP(INVENTARIO[[#This Row],[CODIGO CONCATENADO]],[1]!Tabla1[[CODIGO CONCATENADO ]],[1]!Tabla1[COSTO],,0,-1),"")</f>
        <v>2500</v>
      </c>
      <c r="R1394" s="42">
        <f>+IFERROR(INVENTARIO[[#This Row],[STOCK (BALANCE)]]*INVENTARIO[[#This Row],[COSTO UNITARIO]],"")</f>
        <v>25000</v>
      </c>
    </row>
    <row r="1395" spans="1:18" ht="30" x14ac:dyDescent="0.25">
      <c r="A1395" s="37" t="str">
        <f>+[1]DATA_PRODUCTO!A1395</f>
        <v xml:space="preserve"> MG0180 (SEPARADORES DE CARPETA DE CINCO PESTAÑAS MULTICOLOR (OFM))</v>
      </c>
      <c r="B1395" s="38">
        <f>IFERROR(_xlfn.XLOOKUP(INVENTARIO[[#This Row],[CODIGO CONCATENADO]],[1]!Tabla1[[CODIGO CONCATENADO ]],[1]!Tabla1[FECHA],,0,-1),"")</f>
        <v>45656</v>
      </c>
      <c r="C1395" s="38">
        <f>IFERROR(_xlfn.XLOOKUP(INVENTARIO[[#This Row],[CODIGO CONCATENADO]],[1]!Tabla1[[CODIGO CONCATENADO ]],[1]!Tabla1[FECHA],,0,-1),"")</f>
        <v>45656</v>
      </c>
      <c r="D1395" s="39" t="str">
        <f>+[1]!Tabla3[[#This Row],[Secuencia]]</f>
        <v>MG0180</v>
      </c>
      <c r="E1395" s="40" t="str">
        <f>+[1]!Tabla3[[#This Row],[Descripcion]]</f>
        <v>SEPARADORES DE CARPETA DE CINCO PESTAÑAS MULTICOLOR (OFM)</v>
      </c>
      <c r="F1395" s="39" t="str">
        <f>+[1]!Tabla3[[#This Row],[Categoria]]</f>
        <v>MATERIALES GASTABLE</v>
      </c>
      <c r="G1395" s="50">
        <f>+[1]!Tabla3[[#This Row],[Almacen]]</f>
        <v>0</v>
      </c>
      <c r="H1395" s="39" t="str">
        <f>+[1]!Tabla3[[#This Row],[Unidad de medida]]</f>
        <v>UNIDAD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152</v>
      </c>
      <c r="N1395" s="44">
        <f>+SUMIF([1]!REQUISICIONES[CODIGO CONCATENADO],INVENTARIO[[#This Row],[CODIGO CONCATENADO]],[1]!REQUISICIONES[CANTIDAD])</f>
        <v>97</v>
      </c>
      <c r="O1395" s="42">
        <v>0</v>
      </c>
      <c r="P1395" s="44">
        <f>+INVENTARIO[[#This Row],[CANTIDAD INICIAL]]+INVENTARIO[[#This Row],[ENTRADAS]]-INVENTARIO[[#This Row],[SALIDAS]]+INVENTARIO[[#This Row],[AJUSTES]]</f>
        <v>55</v>
      </c>
      <c r="Q1395" s="42">
        <f>IFERROR(_xlfn.XLOOKUP(INVENTARIO[[#This Row],[CODIGO CONCATENADO]],[1]!Tabla1[[CODIGO CONCATENADO ]],[1]!Tabla1[COSTO],,0,-1),"")</f>
        <v>85</v>
      </c>
      <c r="R1395" s="42">
        <f>+IFERROR(INVENTARIO[[#This Row],[STOCK (BALANCE)]]*INVENTARIO[[#This Row],[COSTO UNITARIO]],"")</f>
        <v>4675</v>
      </c>
    </row>
    <row r="1396" spans="1:18" x14ac:dyDescent="0.25">
      <c r="A1396" s="37" t="str">
        <f>+[1]DATA_PRODUCTO!A1396</f>
        <v xml:space="preserve"> MG0181 (SOBRE MANILA 10X13 AMARILLO  500/1  (OFM))</v>
      </c>
      <c r="B1396" s="38">
        <f>IFERROR(_xlfn.XLOOKUP(INVENTARIO[[#This Row],[CODIGO CONCATENADO]],[1]!Tabla1[[CODIGO CONCATENADO ]],[1]!Tabla1[FECHA],,0,-1),"")</f>
        <v>45100</v>
      </c>
      <c r="C1396" s="38">
        <f>IFERROR(_xlfn.XLOOKUP(INVENTARIO[[#This Row],[CODIGO CONCATENADO]],[1]!Tabla1[[CODIGO CONCATENADO ]],[1]!Tabla1[FECHA],,0,-1),"")</f>
        <v>45100</v>
      </c>
      <c r="D1396" s="39" t="str">
        <f>+[1]!Tabla3[[#This Row],[Secuencia]]</f>
        <v>MG0181</v>
      </c>
      <c r="E1396" s="40" t="str">
        <f>+[1]!Tabla3[[#This Row],[Descripcion]]</f>
        <v>SOBRE MANILA 10X13 AMARILLO  500/1  (OFM)</v>
      </c>
      <c r="F1396" s="39" t="str">
        <f>+[1]!Tabla3[[#This Row],[Categoria]]</f>
        <v>MATERIALES GASTABLE</v>
      </c>
      <c r="G1396" s="50">
        <f>+[1]!Tabla3[[#This Row],[Almacen]]</f>
        <v>0</v>
      </c>
      <c r="H1396" s="39" t="str">
        <f>+[1]!Tabla3[[#This Row],[Unidad de medida]]</f>
        <v>UNIDAD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1500</v>
      </c>
      <c r="N1396" s="44">
        <f>+SUMIF([1]!REQUISICIONES[CODIGO CONCATENADO],INVENTARIO[[#This Row],[CODIGO CONCATENADO]],[1]!REQUISICIONES[CANTIDAD])</f>
        <v>1250</v>
      </c>
      <c r="O1396" s="42">
        <v>0</v>
      </c>
      <c r="P1396" s="44">
        <f>+INVENTARIO[[#This Row],[CANTIDAD INICIAL]]+INVENTARIO[[#This Row],[ENTRADAS]]-INVENTARIO[[#This Row],[SALIDAS]]+INVENTARIO[[#This Row],[AJUSTES]]</f>
        <v>250</v>
      </c>
      <c r="Q1396" s="42">
        <f>IFERROR(_xlfn.XLOOKUP(INVENTARIO[[#This Row],[CODIGO CONCATENADO]],[1]!Tabla1[[CODIGO CONCATENADO ]],[1]!Tabla1[COSTO],,0,-1),"")</f>
        <v>12.88134</v>
      </c>
      <c r="R1396" s="42">
        <f>+IFERROR(INVENTARIO[[#This Row],[STOCK (BALANCE)]]*INVENTARIO[[#This Row],[COSTO UNITARIO]],"")</f>
        <v>3220.335</v>
      </c>
    </row>
    <row r="1397" spans="1:18" ht="30" x14ac:dyDescent="0.25">
      <c r="A1397" s="37" t="str">
        <f>+[1]DATA_PRODUCTO!A1397</f>
        <v xml:space="preserve"> MG0182 (SOBRE MANILA 10X13 BLANCOS (INSTITUCIONALES)  500/1  (OFM))</v>
      </c>
      <c r="B1397" s="38">
        <f>IFERROR(_xlfn.XLOOKUP(INVENTARIO[[#This Row],[CODIGO CONCATENADO]],[1]!Tabla1[[CODIGO CONCATENADO ]],[1]!Tabla1[FECHA],,0,-1),"")</f>
        <v>45307</v>
      </c>
      <c r="C1397" s="38">
        <f>IFERROR(_xlfn.XLOOKUP(INVENTARIO[[#This Row],[CODIGO CONCATENADO]],[1]!Tabla1[[CODIGO CONCATENADO ]],[1]!Tabla1[FECHA],,0,-1),"")</f>
        <v>45307</v>
      </c>
      <c r="D1397" s="39" t="str">
        <f>+[1]!Tabla3[[#This Row],[Secuencia]]</f>
        <v>MG0182</v>
      </c>
      <c r="E1397" s="40" t="str">
        <f>+[1]!Tabla3[[#This Row],[Descripcion]]</f>
        <v>SOBRE MANILA 10X13 BLANCOS (INSTITUCIONALES)  500/1  (OFM)</v>
      </c>
      <c r="F1397" s="39" t="str">
        <f>+[1]!Tabla3[[#This Row],[Categoria]]</f>
        <v>MATERIALES GASTABLE</v>
      </c>
      <c r="G1397" s="50">
        <f>+[1]!Tabla3[[#This Row],[Almacen]]</f>
        <v>0</v>
      </c>
      <c r="H1397" s="39" t="str">
        <f>+[1]!Tabla3[[#This Row],[Unidad de medida]]</f>
        <v>UNIDAD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4000</v>
      </c>
      <c r="N1397" s="44">
        <f>+SUMIF([1]!REQUISICIONES[CODIGO CONCATENADO],INVENTARIO[[#This Row],[CODIGO CONCATENADO]],[1]!REQUISICIONES[CANTIDAD])</f>
        <v>2300</v>
      </c>
      <c r="O1397" s="42">
        <v>0</v>
      </c>
      <c r="P1397" s="44">
        <f>+INVENTARIO[[#This Row],[CANTIDAD INICIAL]]+INVENTARIO[[#This Row],[ENTRADAS]]-INVENTARIO[[#This Row],[SALIDAS]]+INVENTARIO[[#This Row],[AJUSTES]]</f>
        <v>1700</v>
      </c>
      <c r="Q1397" s="42">
        <f>IFERROR(_xlfn.XLOOKUP(INVENTARIO[[#This Row],[CODIGO CONCATENADO]],[1]!Tabla1[[CODIGO CONCATENADO ]],[1]!Tabla1[COSTO],,0,-1),"")</f>
        <v>8</v>
      </c>
      <c r="R1397" s="42">
        <f>+IFERROR(INVENTARIO[[#This Row],[STOCK (BALANCE)]]*INVENTARIO[[#This Row],[COSTO UNITARIO]],"")</f>
        <v>13600</v>
      </c>
    </row>
    <row r="1398" spans="1:18" x14ac:dyDescent="0.25">
      <c r="A1398" s="37" t="str">
        <f>+[1]DATA_PRODUCTO!A1398</f>
        <v xml:space="preserve"> MG0183 (SOBRE MANILA 10X15 AMARILLO 500/1 (OFM))</v>
      </c>
      <c r="B1398" s="38">
        <f>IFERROR(_xlfn.XLOOKUP(INVENTARIO[[#This Row],[CODIGO CONCATENADO]],[1]!Tabla1[[CODIGO CONCATENADO ]],[1]!Tabla1[FECHA],,0,-1),"")</f>
        <v>45100</v>
      </c>
      <c r="C1398" s="38">
        <f>IFERROR(_xlfn.XLOOKUP(INVENTARIO[[#This Row],[CODIGO CONCATENADO]],[1]!Tabla1[[CODIGO CONCATENADO ]],[1]!Tabla1[FECHA],,0,-1),"")</f>
        <v>45100</v>
      </c>
      <c r="D1398" s="39" t="str">
        <f>+[1]!Tabla3[[#This Row],[Secuencia]]</f>
        <v>MG0183</v>
      </c>
      <c r="E1398" s="40" t="str">
        <f>+[1]!Tabla3[[#This Row],[Descripcion]]</f>
        <v>SOBRE MANILA 10X15 AMARILLO 500/1 (OFM)</v>
      </c>
      <c r="F1398" s="39" t="str">
        <f>+[1]!Tabla3[[#This Row],[Categoria]]</f>
        <v>MATERIALES GASTABLE</v>
      </c>
      <c r="G1398" s="50">
        <f>+[1]!Tabla3[[#This Row],[Almacen]]</f>
        <v>0</v>
      </c>
      <c r="H1398" s="39" t="str">
        <f>+[1]!Tabla3[[#This Row],[Unidad de medida]]</f>
        <v>UNIDAD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1500</v>
      </c>
      <c r="N1398" s="44">
        <f>+SUMIF([1]!REQUISICIONES[CODIGO CONCATENADO],INVENTARIO[[#This Row],[CODIGO CONCATENADO]],[1]!REQUISICIONES[CANTIDAD])</f>
        <v>350</v>
      </c>
      <c r="O1398" s="42">
        <v>0</v>
      </c>
      <c r="P1398" s="44">
        <f>+INVENTARIO[[#This Row],[CANTIDAD INICIAL]]+INVENTARIO[[#This Row],[ENTRADAS]]-INVENTARIO[[#This Row],[SALIDAS]]+INVENTARIO[[#This Row],[AJUSTES]]</f>
        <v>1150</v>
      </c>
      <c r="Q1398" s="42">
        <f>IFERROR(_xlfn.XLOOKUP(INVENTARIO[[#This Row],[CODIGO CONCATENADO]],[1]!Tabla1[[CODIGO CONCATENADO ]],[1]!Tabla1[COSTO],,0,-1),"")</f>
        <v>9.6</v>
      </c>
      <c r="R1398" s="42">
        <f>+IFERROR(INVENTARIO[[#This Row],[STOCK (BALANCE)]]*INVENTARIO[[#This Row],[COSTO UNITARIO]],"")</f>
        <v>11040</v>
      </c>
    </row>
    <row r="1399" spans="1:18" x14ac:dyDescent="0.25">
      <c r="A1399" s="37" t="str">
        <f>+[1]DATA_PRODUCTO!A1399</f>
        <v xml:space="preserve"> MG0184 (SOBRE MANILA 9X12 AMARILLO (OFM))</v>
      </c>
      <c r="B1399" s="38">
        <f>IFERROR(_xlfn.XLOOKUP(INVENTARIO[[#This Row],[CODIGO CONCATENADO]],[1]!Tabla1[[CODIGO CONCATENADO ]],[1]!Tabla1[FECHA],,0,-1),"")</f>
        <v>45100</v>
      </c>
      <c r="C1399" s="38">
        <f>IFERROR(_xlfn.XLOOKUP(INVENTARIO[[#This Row],[CODIGO CONCATENADO]],[1]!Tabla1[[CODIGO CONCATENADO ]],[1]!Tabla1[FECHA],,0,-1),"")</f>
        <v>45100</v>
      </c>
      <c r="D1399" s="39" t="str">
        <f>+[1]!Tabla3[[#This Row],[Secuencia]]</f>
        <v>MG0184</v>
      </c>
      <c r="E1399" s="40" t="str">
        <f>+[1]!Tabla3[[#This Row],[Descripcion]]</f>
        <v>SOBRE MANILA 9X12 AMARILLO (OFM)</v>
      </c>
      <c r="F1399" s="39" t="str">
        <f>+[1]!Tabla3[[#This Row],[Categoria]]</f>
        <v>MATERIALES GASTABLE</v>
      </c>
      <c r="G1399" s="50">
        <f>+[1]!Tabla3[[#This Row],[Almacen]]</f>
        <v>0</v>
      </c>
      <c r="H1399" s="39" t="str">
        <f>+[1]!Tabla3[[#This Row],[Unidad de medida]]</f>
        <v>UNIDAD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3000</v>
      </c>
      <c r="N1399" s="44">
        <f>+SUMIF([1]!REQUISICIONES[CODIGO CONCATENADO],INVENTARIO[[#This Row],[CODIGO CONCATENADO]],[1]!REQUISICIONES[CANTIDAD])</f>
        <v>3000</v>
      </c>
      <c r="O1399" s="42">
        <v>0</v>
      </c>
      <c r="P1399" s="44">
        <f>+INVENTARIO[[#This Row],[CANTIDAD INICIAL]]+INVENTARIO[[#This Row],[ENTRADAS]]-INVENTARIO[[#This Row],[SALIDAS]]+INVENTARIO[[#This Row],[AJUSTES]]</f>
        <v>0</v>
      </c>
      <c r="Q1399" s="42">
        <f>IFERROR(_xlfn.XLOOKUP(INVENTARIO[[#This Row],[CODIGO CONCATENADO]],[1]!Tabla1[[CODIGO CONCATENADO ]],[1]!Tabla1[COSTO],,0,-1),"")</f>
        <v>11.58474</v>
      </c>
      <c r="R1399" s="42">
        <f>+IFERROR(INVENTARIO[[#This Row],[STOCK (BALANCE)]]*INVENTARIO[[#This Row],[COSTO UNITARIO]],"")</f>
        <v>0</v>
      </c>
    </row>
    <row r="1400" spans="1:18" x14ac:dyDescent="0.25">
      <c r="A1400" s="37" t="str">
        <f>+[1]DATA_PRODUCTO!A1400</f>
        <v xml:space="preserve"> MG0185 (SOBRE MANILA 9X12 BLANCO (OFM))</v>
      </c>
      <c r="B1400" s="38">
        <f>IFERROR(_xlfn.XLOOKUP(INVENTARIO[[#This Row],[CODIGO CONCATENADO]],[1]!Tabla1[[CODIGO CONCATENADO ]],[1]!Tabla1[FECHA],,0,-1),"")</f>
        <v>46013</v>
      </c>
      <c r="C1400" s="38">
        <f>IFERROR(_xlfn.XLOOKUP(INVENTARIO[[#This Row],[CODIGO CONCATENADO]],[1]!Tabla1[[CODIGO CONCATENADO ]],[1]!Tabla1[FECHA],,0,-1),"")</f>
        <v>46013</v>
      </c>
      <c r="D1400" s="39" t="str">
        <f>+[1]!Tabla3[[#This Row],[Secuencia]]</f>
        <v>MG0185</v>
      </c>
      <c r="E1400" s="40" t="str">
        <f>+[1]!Tabla3[[#This Row],[Descripcion]]</f>
        <v>SOBRE MANILA 9X12 BLANCO (OFM)</v>
      </c>
      <c r="F1400" s="39" t="str">
        <f>+[1]!Tabla3[[#This Row],[Categoria]]</f>
        <v>MATERIALES GASTABLE</v>
      </c>
      <c r="G1400" s="50">
        <f>+[1]!Tabla3[[#This Row],[Almacen]]</f>
        <v>0</v>
      </c>
      <c r="H1400" s="39" t="str">
        <f>+[1]!Tabla3[[#This Row],[Unidad de medida]]</f>
        <v>UNIDAD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1522</v>
      </c>
      <c r="N1400" s="44">
        <f>+SUMIF([1]!REQUISICIONES[CODIGO CONCATENADO],INVENTARIO[[#This Row],[CODIGO CONCATENADO]],[1]!REQUISICIONES[CANTIDAD])</f>
        <v>90</v>
      </c>
      <c r="O1400" s="42">
        <v>0</v>
      </c>
      <c r="P1400" s="44">
        <f>+INVENTARIO[[#This Row],[CANTIDAD INICIAL]]+INVENTARIO[[#This Row],[ENTRADAS]]-INVENTARIO[[#This Row],[SALIDAS]]+INVENTARIO[[#This Row],[AJUSTES]]</f>
        <v>1432</v>
      </c>
      <c r="Q1400" s="42">
        <f>IFERROR(_xlfn.XLOOKUP(INVENTARIO[[#This Row],[CODIGO CONCATENADO]],[1]!Tabla1[[CODIGO CONCATENADO ]],[1]!Tabla1[COSTO],,0,-1),"")</f>
        <v>8</v>
      </c>
      <c r="R1400" s="42">
        <f>+IFERROR(INVENTARIO[[#This Row],[STOCK (BALANCE)]]*INVENTARIO[[#This Row],[COSTO UNITARIO]],"")</f>
        <v>11456</v>
      </c>
    </row>
    <row r="1401" spans="1:18" x14ac:dyDescent="0.25">
      <c r="A1401" s="37" t="str">
        <f>+[1]DATA_PRODUCTO!A1401</f>
        <v xml:space="preserve"> MG0186 (SOBRE PARA CARTA (BLANCO) (OFM))</v>
      </c>
      <c r="B1401" s="38">
        <f>IFERROR(_xlfn.XLOOKUP(INVENTARIO[[#This Row],[CODIGO CONCATENADO]],[1]!Tabla1[[CODIGO CONCATENADO ]],[1]!Tabla1[FECHA],,0,-1),"")</f>
        <v>45706</v>
      </c>
      <c r="C1401" s="38">
        <f>IFERROR(_xlfn.XLOOKUP(INVENTARIO[[#This Row],[CODIGO CONCATENADO]],[1]!Tabla1[[CODIGO CONCATENADO ]],[1]!Tabla1[FECHA],,0,-1),"")</f>
        <v>45706</v>
      </c>
      <c r="D1401" s="39" t="str">
        <f>+[1]!Tabla3[[#This Row],[Secuencia]]</f>
        <v>MG0186</v>
      </c>
      <c r="E1401" s="40" t="str">
        <f>+[1]!Tabla3[[#This Row],[Descripcion]]</f>
        <v>SOBRE PARA CARTA (BLANCO) (OFM)</v>
      </c>
      <c r="F1401" s="39" t="str">
        <f>+[1]!Tabla3[[#This Row],[Categoria]]</f>
        <v>MATERIALES GASTABLE</v>
      </c>
      <c r="G1401" s="50">
        <f>+[1]!Tabla3[[#This Row],[Almacen]]</f>
        <v>0</v>
      </c>
      <c r="H1401" s="39" t="str">
        <f>+[1]!Tabla3[[#This Row],[Unidad de medida]]</f>
        <v>UNIDAD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11000</v>
      </c>
      <c r="N1401" s="44">
        <f>+SUMIF([1]!REQUISICIONES[CODIGO CONCATENADO],INVENTARIO[[#This Row],[CODIGO CONCATENADO]],[1]!REQUISICIONES[CANTIDAD])</f>
        <v>7050</v>
      </c>
      <c r="O1401" s="42">
        <v>0</v>
      </c>
      <c r="P1401" s="44">
        <f>+INVENTARIO[[#This Row],[CANTIDAD INICIAL]]+INVENTARIO[[#This Row],[ENTRADAS]]-INVENTARIO[[#This Row],[SALIDAS]]+INVENTARIO[[#This Row],[AJUSTES]]</f>
        <v>3950</v>
      </c>
      <c r="Q1401" s="42">
        <f>IFERROR(_xlfn.XLOOKUP(INVENTARIO[[#This Row],[CODIGO CONCATENADO]],[1]!Tabla1[[CODIGO CONCATENADO ]],[1]!Tabla1[COSTO],,0,-1),"")</f>
        <v>1.5</v>
      </c>
      <c r="R1401" s="42">
        <f>+IFERROR(INVENTARIO[[#This Row],[STOCK (BALANCE)]]*INVENTARIO[[#This Row],[COSTO UNITARIO]],"")</f>
        <v>5925</v>
      </c>
    </row>
    <row r="1402" spans="1:18" x14ac:dyDescent="0.25">
      <c r="A1402" s="37" t="str">
        <f>+[1]DATA_PRODUCTO!A1402</f>
        <v xml:space="preserve"> MG0187 (SOBRE PARA CARTA (BLANCO) INSTITUCIONALES (OFM))</v>
      </c>
      <c r="B1402" s="38">
        <f>IFERROR(_xlfn.XLOOKUP(INVENTARIO[[#This Row],[CODIGO CONCATENADO]],[1]!Tabla1[[CODIGO CONCATENADO ]],[1]!Tabla1[FECHA],,0,-1),"")</f>
        <v>45100</v>
      </c>
      <c r="C1402" s="38">
        <f>IFERROR(_xlfn.XLOOKUP(INVENTARIO[[#This Row],[CODIGO CONCATENADO]],[1]!Tabla1[[CODIGO CONCATENADO ]],[1]!Tabla1[FECHA],,0,-1),"")</f>
        <v>45100</v>
      </c>
      <c r="D1402" s="39" t="str">
        <f>+[1]!Tabla3[[#This Row],[Secuencia]]</f>
        <v>MG0187</v>
      </c>
      <c r="E1402" s="40" t="str">
        <f>+[1]!Tabla3[[#This Row],[Descripcion]]</f>
        <v>SOBRE PARA CARTA (BLANCO) INSTITUCIONALES (OFM)</v>
      </c>
      <c r="F1402" s="39" t="str">
        <f>+[1]!Tabla3[[#This Row],[Categoria]]</f>
        <v>MATERIALES GASTABLE</v>
      </c>
      <c r="G1402" s="50">
        <f>+[1]!Tabla3[[#This Row],[Almacen]]</f>
        <v>0</v>
      </c>
      <c r="H1402" s="39" t="str">
        <f>+[1]!Tabla3[[#This Row],[Unidad de medida]]</f>
        <v>UNIDAD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2000</v>
      </c>
      <c r="N1402" s="44">
        <f>+SUMIF([1]!REQUISICIONES[CODIGO CONCATENADO],INVENTARIO[[#This Row],[CODIGO CONCATENADO]],[1]!REQUISICIONES[CANTIDAD])</f>
        <v>1700</v>
      </c>
      <c r="O1402" s="42">
        <v>0</v>
      </c>
      <c r="P1402" s="44">
        <f>+INVENTARIO[[#This Row],[CANTIDAD INICIAL]]+INVENTARIO[[#This Row],[ENTRADAS]]-INVENTARIO[[#This Row],[SALIDAS]]+INVENTARIO[[#This Row],[AJUSTES]]</f>
        <v>300</v>
      </c>
      <c r="Q1402" s="42">
        <f>IFERROR(_xlfn.XLOOKUP(INVENTARIO[[#This Row],[CODIGO CONCATENADO]],[1]!Tabla1[[CODIGO CONCATENADO ]],[1]!Tabla1[COSTO],,0,-1),"")</f>
        <v>9</v>
      </c>
      <c r="R1402" s="42">
        <f>+IFERROR(INVENTARIO[[#This Row],[STOCK (BALANCE)]]*INVENTARIO[[#This Row],[COSTO UNITARIO]],"")</f>
        <v>2700</v>
      </c>
    </row>
    <row r="1403" spans="1:18" x14ac:dyDescent="0.25">
      <c r="A1403" s="37" t="str">
        <f>+[1]DATA_PRODUCTO!A1403</f>
        <v xml:space="preserve"> CC0054 (TARJETA MPY  (REFURBISHED))</v>
      </c>
      <c r="B1403" s="38">
        <f>IFERROR(_xlfn.XLOOKUP(INVENTARIO[[#This Row],[CODIGO CONCATENADO]],[1]!Tabla1[[CODIGO CONCATENADO ]],[1]!Tabla1[FECHA],,0,-1),"")</f>
        <v>45078</v>
      </c>
      <c r="C1403" s="38">
        <f>IFERROR(_xlfn.XLOOKUP(INVENTARIO[[#This Row],[CODIGO CONCATENADO]],[1]!Tabla1[[CODIGO CONCATENADO ]],[1]!Tabla1[FECHA],,0,-1),"")</f>
        <v>45078</v>
      </c>
      <c r="D1403" s="39" t="str">
        <f>+[1]!Tabla3[[#This Row],[Secuencia]]</f>
        <v>CC0054</v>
      </c>
      <c r="E1403" s="40" t="str">
        <f>+[1]!Tabla3[[#This Row],[Descripcion]]</f>
        <v>TARJETA MPY  (REFURBISHED)</v>
      </c>
      <c r="F1403" s="39" t="str">
        <f>+[1]!Tabla3[[#This Row],[Categoria]]</f>
        <v>CENTRO CONTROL</v>
      </c>
      <c r="G1403" s="50">
        <f>+[1]!Tabla3[[#This Row],[Almacen]]</f>
        <v>0</v>
      </c>
      <c r="H1403" s="39" t="str">
        <f>+[1]!Tabla3[[#This Row],[Unidad de medida]]</f>
        <v>UNIDAD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2</v>
      </c>
      <c r="N1403" s="44">
        <f>+SUMIF([1]!REQUISICIONES[CODIGO CONCATENADO],INVENTARIO[[#This Row],[CODIGO CONCATENADO]],[1]!REQUISICIONES[CANTIDAD])</f>
        <v>2</v>
      </c>
      <c r="O1403" s="42">
        <v>0</v>
      </c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88810.23</v>
      </c>
      <c r="R1403" s="42">
        <f>+IFERROR(INVENTARIO[[#This Row],[STOCK (BALANCE)]]*INVENTARIO[[#This Row],[COSTO UNITARIO]],"")</f>
        <v>0</v>
      </c>
    </row>
    <row r="1404" spans="1:18" x14ac:dyDescent="0.25">
      <c r="A1404" s="37" t="str">
        <f>+[1]DATA_PRODUCTO!A1404</f>
        <v xml:space="preserve"> MG0188 (FOLDER MANILA  8½ X 11 ( UND ) (OFM))</v>
      </c>
      <c r="B1404" s="38">
        <f>IFERROR(_xlfn.XLOOKUP(INVENTARIO[[#This Row],[CODIGO CONCATENADO]],[1]!Tabla1[[CODIGO CONCATENADO ]],[1]!Tabla1[FECHA],,0,-1),"")</f>
        <v>45100</v>
      </c>
      <c r="C1404" s="38">
        <f>IFERROR(_xlfn.XLOOKUP(INVENTARIO[[#This Row],[CODIGO CONCATENADO]],[1]!Tabla1[[CODIGO CONCATENADO ]],[1]!Tabla1[FECHA],,0,-1),"")</f>
        <v>45100</v>
      </c>
      <c r="D1404" s="39" t="str">
        <f>+[1]!Tabla3[[#This Row],[Secuencia]]</f>
        <v>MG0188</v>
      </c>
      <c r="E1404" s="40" t="str">
        <f>+[1]!Tabla3[[#This Row],[Descripcion]]</f>
        <v>FOLDER MANILA  8½ X 11 ( UND ) (OFM)</v>
      </c>
      <c r="F1404" s="39" t="str">
        <f>+[1]!Tabla3[[#This Row],[Categoria]]</f>
        <v>MATERIALES GASTABLE</v>
      </c>
      <c r="G1404" s="50">
        <f>+[1]!Tabla3[[#This Row],[Almacen]]</f>
        <v>0</v>
      </c>
      <c r="H1404" s="39" t="str">
        <f>+[1]!Tabla3[[#This Row],[Unidad de medida]]</f>
        <v>UNIDAD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10000</v>
      </c>
      <c r="N1404" s="44">
        <f>+SUMIF([1]!REQUISICIONES[CODIGO CONCATENADO],INVENTARIO[[#This Row],[CODIGO CONCATENADO]],[1]!REQUISICIONES[CANTIDAD])</f>
        <v>10000</v>
      </c>
      <c r="O1404" s="42">
        <v>0</v>
      </c>
      <c r="P1404" s="44">
        <f>+INVENTARIO[[#This Row],[CANTIDAD INICIAL]]+INVENTARIO[[#This Row],[ENTRADAS]]-INVENTARIO[[#This Row],[SALIDAS]]+INVENTARIO[[#This Row],[AJUSTES]]</f>
        <v>0</v>
      </c>
      <c r="Q1404" s="42">
        <f>IFERROR(_xlfn.XLOOKUP(INVENTARIO[[#This Row],[CODIGO CONCATENADO]],[1]!Tabla1[[CODIGO CONCATENADO ]],[1]!Tabla1[COSTO],,0,-1),"")</f>
        <v>6.9</v>
      </c>
      <c r="R1404" s="42">
        <f>+IFERROR(INVENTARIO[[#This Row],[STOCK (BALANCE)]]*INVENTARIO[[#This Row],[COSTO UNITARIO]],"")</f>
        <v>0</v>
      </c>
    </row>
    <row r="1405" spans="1:18" x14ac:dyDescent="0.25">
      <c r="A1405" s="37" t="str">
        <f>+[1]DATA_PRODUCTO!A1405</f>
        <v xml:space="preserve"> MG0189 (FOLDER 8½ X 14 ( UND ) (OFM))</v>
      </c>
      <c r="B1405" s="38">
        <f>IFERROR(_xlfn.XLOOKUP(INVENTARIO[[#This Row],[CODIGO CONCATENADO]],[1]!Tabla1[[CODIGO CONCATENADO ]],[1]!Tabla1[FECHA],,0,-1),"")</f>
        <v>45100</v>
      </c>
      <c r="C1405" s="38">
        <f>IFERROR(_xlfn.XLOOKUP(INVENTARIO[[#This Row],[CODIGO CONCATENADO]],[1]!Tabla1[[CODIGO CONCATENADO ]],[1]!Tabla1[FECHA],,0,-1),"")</f>
        <v>45100</v>
      </c>
      <c r="D1405" s="39" t="str">
        <f>+[1]!Tabla3[[#This Row],[Secuencia]]</f>
        <v>MG0189</v>
      </c>
      <c r="E1405" s="40" t="str">
        <f>+[1]!Tabla3[[#This Row],[Descripcion]]</f>
        <v>FOLDER 8½ X 14 ( UND ) (OFM)</v>
      </c>
      <c r="F1405" s="39" t="str">
        <f>+[1]!Tabla3[[#This Row],[Categoria]]</f>
        <v>MATERIALES GASTABLE</v>
      </c>
      <c r="G1405" s="50">
        <f>+[1]!Tabla3[[#This Row],[Almacen]]</f>
        <v>0</v>
      </c>
      <c r="H1405" s="39" t="str">
        <f>+[1]!Tabla3[[#This Row],[Unidad de medida]]</f>
        <v>UNIDAD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2000</v>
      </c>
      <c r="N1405" s="44">
        <f>+SUMIF([1]!REQUISICIONES[CODIGO CONCATENADO],INVENTARIO[[#This Row],[CODIGO CONCATENADO]],[1]!REQUISICIONES[CANTIDAD])</f>
        <v>2000</v>
      </c>
      <c r="O1405" s="42">
        <v>0</v>
      </c>
      <c r="P1405" s="44">
        <f>+INVENTARIO[[#This Row],[CANTIDAD INICIAL]]+INVENTARIO[[#This Row],[ENTRADAS]]-INVENTARIO[[#This Row],[SALIDAS]]+INVENTARIO[[#This Row],[AJUSTES]]</f>
        <v>0</v>
      </c>
      <c r="Q1405" s="42">
        <f>IFERROR(_xlfn.XLOOKUP(INVENTARIO[[#This Row],[CODIGO CONCATENADO]],[1]!Tabla1[[CODIGO CONCATENADO ]],[1]!Tabla1[COSTO],,0,-1),"")</f>
        <v>9.9</v>
      </c>
      <c r="R1405" s="42">
        <f>+IFERROR(INVENTARIO[[#This Row],[STOCK (BALANCE)]]*INVENTARIO[[#This Row],[COSTO UNITARIO]],"")</f>
        <v>0</v>
      </c>
    </row>
    <row r="1406" spans="1:18" x14ac:dyDescent="0.25">
      <c r="A1406" s="37" t="str">
        <f>+[1]DATA_PRODUCTO!A1406</f>
        <v xml:space="preserve"> CC0055 (TARJETA TCP (REFURBISHED))</v>
      </c>
      <c r="B1406" s="38">
        <f>IFERROR(_xlfn.XLOOKUP(INVENTARIO[[#This Row],[CODIGO CONCATENADO]],[1]!Tabla1[[CODIGO CONCATENADO ]],[1]!Tabla1[FECHA],,0,-1),"")</f>
        <v>45078</v>
      </c>
      <c r="C1406" s="38">
        <f>IFERROR(_xlfn.XLOOKUP(INVENTARIO[[#This Row],[CODIGO CONCATENADO]],[1]!Tabla1[[CODIGO CONCATENADO ]],[1]!Tabla1[FECHA],,0,-1),"")</f>
        <v>45078</v>
      </c>
      <c r="D1406" s="39" t="str">
        <f>+[1]!Tabla3[[#This Row],[Secuencia]]</f>
        <v>CC0055</v>
      </c>
      <c r="E1406" s="40" t="str">
        <f>+[1]!Tabla3[[#This Row],[Descripcion]]</f>
        <v>TARJETA TCP (REFURBISHED)</v>
      </c>
      <c r="F1406" s="39" t="str">
        <f>+[1]!Tabla3[[#This Row],[Categoria]]</f>
        <v>CENTRO CONTROL</v>
      </c>
      <c r="G1406" s="50">
        <f>+[1]!Tabla3[[#This Row],[Almacen]]</f>
        <v>0</v>
      </c>
      <c r="H1406" s="39" t="str">
        <f>+[1]!Tabla3[[#This Row],[Unidad de medida]]</f>
        <v>UNIDAD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16</v>
      </c>
      <c r="N1406" s="44">
        <f>+SUMIF([1]!REQUISICIONES[CODIGO CONCATENADO],INVENTARIO[[#This Row],[CODIGO CONCATENADO]],[1]!REQUISICIONES[CANTIDAD])</f>
        <v>16</v>
      </c>
      <c r="O1406" s="42">
        <v>0</v>
      </c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78722.31</v>
      </c>
      <c r="R1406" s="42">
        <f>+IFERROR(INVENTARIO[[#This Row],[STOCK (BALANCE)]]*INVENTARIO[[#This Row],[COSTO UNITARIO]],"")</f>
        <v>0</v>
      </c>
    </row>
    <row r="1407" spans="1:18" x14ac:dyDescent="0.25">
      <c r="A1407" s="37" t="str">
        <f>+[1]DATA_PRODUCTO!A1407</f>
        <v xml:space="preserve"> CC0056 (TARJETA TGRY (REFURBISHED))</v>
      </c>
      <c r="B1407" s="38">
        <f>IFERROR(_xlfn.XLOOKUP(INVENTARIO[[#This Row],[CODIGO CONCATENADO]],[1]!Tabla1[[CODIGO CONCATENADO ]],[1]!Tabla1[FECHA],,0,-1),"")</f>
        <v>45078</v>
      </c>
      <c r="C1407" s="38">
        <f>IFERROR(_xlfn.XLOOKUP(INVENTARIO[[#This Row],[CODIGO CONCATENADO]],[1]!Tabla1[[CODIGO CONCATENADO ]],[1]!Tabla1[FECHA],,0,-1),"")</f>
        <v>45078</v>
      </c>
      <c r="D1407" s="39" t="str">
        <f>+[1]!Tabla3[[#This Row],[Secuencia]]</f>
        <v>CC0056</v>
      </c>
      <c r="E1407" s="40" t="str">
        <f>+[1]!Tabla3[[#This Row],[Descripcion]]</f>
        <v>TARJETA TGRY (REFURBISHED)</v>
      </c>
      <c r="F1407" s="39" t="str">
        <f>+[1]!Tabla3[[#This Row],[Categoria]]</f>
        <v>CENTRO CONTROL</v>
      </c>
      <c r="G1407" s="50">
        <f>+[1]!Tabla3[[#This Row],[Almacen]]</f>
        <v>0</v>
      </c>
      <c r="H1407" s="39" t="str">
        <f>+[1]!Tabla3[[#This Row],[Unidad de medida]]</f>
        <v>UNIDAD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43</v>
      </c>
      <c r="N1407" s="44">
        <f>+SUMIF([1]!REQUISICIONES[CODIGO CONCATENADO],INVENTARIO[[#This Row],[CODIGO CONCATENADO]],[1]!REQUISICIONES[CANTIDAD])</f>
        <v>43</v>
      </c>
      <c r="O1407" s="42">
        <v>0</v>
      </c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30898.16</v>
      </c>
      <c r="R1407" s="42">
        <f>+IFERROR(INVENTARIO[[#This Row],[STOCK (BALANCE)]]*INVENTARIO[[#This Row],[COSTO UNITARIO]],"")</f>
        <v>0</v>
      </c>
    </row>
    <row r="1408" spans="1:18" x14ac:dyDescent="0.25">
      <c r="A1408" s="37" t="str">
        <f>+[1]DATA_PRODUCTO!A1408</f>
        <v xml:space="preserve"> MAY0085 (DISPENSADOR PARA AMBIENTADOR AUTOMATICO)</v>
      </c>
      <c r="B1408" s="38">
        <f>IFERROR(_xlfn.XLOOKUP(INVENTARIO[[#This Row],[CODIGO CONCATENADO]],[1]!Tabla1[[CODIGO CONCATENADO ]],[1]!Tabla1[FECHA],,0,-1),"")</f>
        <v>45105</v>
      </c>
      <c r="C1408" s="38">
        <f>IFERROR(_xlfn.XLOOKUP(INVENTARIO[[#This Row],[CODIGO CONCATENADO]],[1]!Tabla1[[CODIGO CONCATENADO ]],[1]!Tabla1[FECHA],,0,-1),"")</f>
        <v>45105</v>
      </c>
      <c r="D1408" s="39" t="str">
        <f>+[1]!Tabla3[[#This Row],[Secuencia]]</f>
        <v>MAY0085</v>
      </c>
      <c r="E1408" s="40" t="str">
        <f>+[1]!Tabla3[[#This Row],[Descripcion]]</f>
        <v>DISPENSADOR PARA AMBIENTADOR AUTOMATICO</v>
      </c>
      <c r="F1408" s="39" t="str">
        <f>+[1]!Tabla3[[#This Row],[Categoria]]</f>
        <v>MAYORDOMÍA</v>
      </c>
      <c r="G1408" s="50">
        <f>+[1]!Tabla3[[#This Row],[Almacen]]</f>
        <v>0</v>
      </c>
      <c r="H1408" s="39" t="str">
        <f>+[1]!Tabla3[[#This Row],[Unidad de medida]]</f>
        <v>UNIDAD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5</v>
      </c>
      <c r="N1408" s="44">
        <f>+SUMIF([1]!REQUISICIONES[CODIGO CONCATENADO],INVENTARIO[[#This Row],[CODIGO CONCATENADO]],[1]!REQUISICIONES[CANTIDAD])</f>
        <v>5</v>
      </c>
      <c r="O1408" s="42">
        <v>0</v>
      </c>
      <c r="P1408" s="44">
        <f>+INVENTARIO[[#This Row],[CANTIDAD INICIAL]]+INVENTARIO[[#This Row],[ENTRADAS]]-INVENTARIO[[#This Row],[SALIDAS]]+INVENTARIO[[#This Row],[AJUSTES]]</f>
        <v>0</v>
      </c>
      <c r="Q1408" s="42">
        <f>IFERROR(_xlfn.XLOOKUP(INVENTARIO[[#This Row],[CODIGO CONCATENADO]],[1]!Tabla1[[CODIGO CONCATENADO ]],[1]!Tabla1[COSTO],,0,-1),"")</f>
        <v>750</v>
      </c>
      <c r="R1408" s="42">
        <f>+IFERROR(INVENTARIO[[#This Row],[STOCK (BALANCE)]]*INVENTARIO[[#This Row],[COSTO UNITARIO]],"")</f>
        <v>0</v>
      </c>
    </row>
    <row r="1409" spans="1:18" ht="30" x14ac:dyDescent="0.25">
      <c r="A1409" s="37" t="str">
        <f>+[1]DATA_PRODUCTO!A1409</f>
        <v xml:space="preserve"> EQU0058 (MAQUINA APLICADORA DE BITUMEN TEXEQ-RBM 300D SERIAL: 001362,001363 )</v>
      </c>
      <c r="B1409" s="38">
        <f>IFERROR(_xlfn.XLOOKUP(INVENTARIO[[#This Row],[CODIGO CONCATENADO]],[1]!Tabla1[[CODIGO CONCATENADO ]],[1]!Tabla1[FECHA],,0,-1),"")</f>
        <v>45111</v>
      </c>
      <c r="C1409" s="38">
        <f>IFERROR(_xlfn.XLOOKUP(INVENTARIO[[#This Row],[CODIGO CONCATENADO]],[1]!Tabla1[[CODIGO CONCATENADO ]],[1]!Tabla1[FECHA],,0,-1),"")</f>
        <v>45111</v>
      </c>
      <c r="D1409" s="39" t="str">
        <f>+[1]!Tabla3[[#This Row],[Secuencia]]</f>
        <v>EQU0058</v>
      </c>
      <c r="E1409" s="40" t="str">
        <f>+[1]!Tabla3[[#This Row],[Descripcion]]</f>
        <v xml:space="preserve">MAQUINA APLICADORA DE BITUMEN TEXEQ-RBM 300D SERIAL: 001362,001363 </v>
      </c>
      <c r="F1409" s="39" t="str">
        <f>+[1]!Tabla3[[#This Row],[Categoria]]</f>
        <v xml:space="preserve">EQUIPOS </v>
      </c>
      <c r="G1409" s="50">
        <f>+[1]!Tabla3[[#This Row],[Almacen]]</f>
        <v>0</v>
      </c>
      <c r="H1409" s="39" t="str">
        <f>+[1]!Tabla3[[#This Row],[Unidad de medida]]</f>
        <v>UNIDAD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1</v>
      </c>
      <c r="N1409" s="44">
        <f>+SUMIF([1]!REQUISICIONES[CODIGO CONCATENADO],INVENTARIO[[#This Row],[CODIGO CONCATENADO]],[1]!REQUISICIONES[CANTIDAD])</f>
        <v>1</v>
      </c>
      <c r="O1409" s="42">
        <v>0</v>
      </c>
      <c r="P1409" s="44">
        <f>+INVENTARIO[[#This Row],[CANTIDAD INICIAL]]+INVENTARIO[[#This Row],[ENTRADAS]]-INVENTARIO[[#This Row],[SALIDAS]]+INVENTARIO[[#This Row],[AJUSTES]]</f>
        <v>0</v>
      </c>
      <c r="Q1409" s="42">
        <f>IFERROR(_xlfn.XLOOKUP(INVENTARIO[[#This Row],[CODIGO CONCATENADO]],[1]!Tabla1[[CODIGO CONCATENADO ]],[1]!Tabla1[COSTO],,0,-1),"")</f>
        <v>1047562</v>
      </c>
      <c r="R1409" s="42">
        <f>+IFERROR(INVENTARIO[[#This Row],[STOCK (BALANCE)]]*INVENTARIO[[#This Row],[COSTO UNITARIO]],"")</f>
        <v>0</v>
      </c>
    </row>
    <row r="1410" spans="1:18" x14ac:dyDescent="0.25">
      <c r="A1410" s="37" t="str">
        <f>+[1]DATA_PRODUCTO!A1410</f>
        <v xml:space="preserve"> PIN0074 (CAJA DE ADHESIVO BITUMINOUS DE 45 LIBRAS)</v>
      </c>
      <c r="B1410" s="38">
        <f>IFERROR(_xlfn.XLOOKUP(INVENTARIO[[#This Row],[CODIGO CONCATENADO]],[1]!Tabla1[[CODIGO CONCATENADO ]],[1]!Tabla1[FECHA],,0,-1),"")</f>
        <v>45112</v>
      </c>
      <c r="C1410" s="38">
        <f>IFERROR(_xlfn.XLOOKUP(INVENTARIO[[#This Row],[CODIGO CONCATENADO]],[1]!Tabla1[[CODIGO CONCATENADO ]],[1]!Tabla1[FECHA],,0,-1),"")</f>
        <v>45112</v>
      </c>
      <c r="D1410" s="39" t="str">
        <f>+[1]!Tabla3[[#This Row],[Secuencia]]</f>
        <v>PIN0074</v>
      </c>
      <c r="E1410" s="40" t="str">
        <f>+[1]!Tabla3[[#This Row],[Descripcion]]</f>
        <v>CAJA DE ADHESIVO BITUMINOUS DE 45 LIBRAS</v>
      </c>
      <c r="F1410" s="39" t="str">
        <f>+[1]!Tabla3[[#This Row],[Categoria]]</f>
        <v>PINTURA</v>
      </c>
      <c r="G1410" s="50">
        <f>+[1]!Tabla3[[#This Row],[Almacen]]</f>
        <v>0</v>
      </c>
      <c r="H1410" s="39" t="str">
        <f>+[1]!Tabla3[[#This Row],[Unidad de medida]]</f>
        <v xml:space="preserve">CAJAS 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40</v>
      </c>
      <c r="N1410" s="44">
        <f>+SUMIF([1]!REQUISICIONES[CODIGO CONCATENADO],INVENTARIO[[#This Row],[CODIGO CONCATENADO]],[1]!REQUISICIONES[CANTIDAD])</f>
        <v>8</v>
      </c>
      <c r="O1410" s="42">
        <v>0</v>
      </c>
      <c r="P1410" s="44">
        <f>+INVENTARIO[[#This Row],[CANTIDAD INICIAL]]+INVENTARIO[[#This Row],[ENTRADAS]]-INVENTARIO[[#This Row],[SALIDAS]]+INVENTARIO[[#This Row],[AJUSTES]]</f>
        <v>32</v>
      </c>
      <c r="Q1410" s="42">
        <f>IFERROR(_xlfn.XLOOKUP(INVENTARIO[[#This Row],[CODIGO CONCATENADO]],[1]!Tabla1[[CODIGO CONCATENADO ]],[1]!Tabla1[COSTO],,0,-1),"")</f>
        <v>11779.661</v>
      </c>
      <c r="R1410" s="42">
        <f>+IFERROR(INVENTARIO[[#This Row],[STOCK (BALANCE)]]*INVENTARIO[[#This Row],[COSTO UNITARIO]],"")</f>
        <v>376949.152</v>
      </c>
    </row>
    <row r="1411" spans="1:18" x14ac:dyDescent="0.25">
      <c r="A1411" s="37" t="str">
        <f>+[1]DATA_PRODUCTO!A1411</f>
        <v xml:space="preserve"> MAY0086 (ZAFACON PLASTICOS 5 LTS. VAIVEN (NEGROS))</v>
      </c>
      <c r="B1411" s="38">
        <f>IFERROR(_xlfn.XLOOKUP(INVENTARIO[[#This Row],[CODIGO CONCATENADO]],[1]!Tabla1[[CODIGO CONCATENADO ]],[1]!Tabla1[FECHA],,0,-1),"")</f>
        <v>45117</v>
      </c>
      <c r="C1411" s="38">
        <f>IFERROR(_xlfn.XLOOKUP(INVENTARIO[[#This Row],[CODIGO CONCATENADO]],[1]!Tabla1[[CODIGO CONCATENADO ]],[1]!Tabla1[FECHA],,0,-1),"")</f>
        <v>45117</v>
      </c>
      <c r="D1411" s="39" t="str">
        <f>+[1]!Tabla3[[#This Row],[Secuencia]]</f>
        <v>MAY0086</v>
      </c>
      <c r="E1411" s="40" t="str">
        <f>+[1]!Tabla3[[#This Row],[Descripcion]]</f>
        <v>ZAFACON PLASTICOS 5 LTS. VAIVEN (NEGROS)</v>
      </c>
      <c r="F1411" s="39" t="str">
        <f>+[1]!Tabla3[[#This Row],[Categoria]]</f>
        <v>MAYORDOMÍA</v>
      </c>
      <c r="G1411" s="50">
        <f>+[1]!Tabla3[[#This Row],[Almacen]]</f>
        <v>0</v>
      </c>
      <c r="H1411" s="39" t="str">
        <f>+[1]!Tabla3[[#This Row],[Unidad de medida]]</f>
        <v>UNIDAD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10</v>
      </c>
      <c r="N1411" s="44">
        <f>+SUMIF([1]!REQUISICIONES[CODIGO CONCATENADO],INVENTARIO[[#This Row],[CODIGO CONCATENADO]],[1]!REQUISICIONES[CANTIDAD])</f>
        <v>10</v>
      </c>
      <c r="O1411" s="42">
        <v>0</v>
      </c>
      <c r="P1411" s="44">
        <f>+INVENTARIO[[#This Row],[CANTIDAD INICIAL]]+INVENTARIO[[#This Row],[ENTRADAS]]-INVENTARIO[[#This Row],[SALIDAS]]+INVENTARIO[[#This Row],[AJUSTES]]</f>
        <v>0</v>
      </c>
      <c r="Q1411" s="42">
        <f>IFERROR(_xlfn.XLOOKUP(INVENTARIO[[#This Row],[CODIGO CONCATENADO]],[1]!Tabla1[[CODIGO CONCATENADO ]],[1]!Tabla1[COSTO],,0,-1),"")</f>
        <v>480</v>
      </c>
      <c r="R1411" s="42">
        <f>+IFERROR(INVENTARIO[[#This Row],[STOCK (BALANCE)]]*INVENTARIO[[#This Row],[COSTO UNITARIO]],"")</f>
        <v>0</v>
      </c>
    </row>
    <row r="1412" spans="1:18" ht="30" x14ac:dyDescent="0.25">
      <c r="A1412" s="37" t="str">
        <f>+[1]DATA_PRODUCTO!A1412</f>
        <v xml:space="preserve"> MAY0087 (ZAFACON PLASTICO 25 LTS. CON TAPA Y PEDAL (BLANCOS MEDIANOS))</v>
      </c>
      <c r="B1412" s="38">
        <f>IFERROR(_xlfn.XLOOKUP(INVENTARIO[[#This Row],[CODIGO CONCATENADO]],[1]!Tabla1[[CODIGO CONCATENADO ]],[1]!Tabla1[FECHA],,0,-1),"")</f>
        <v>45117</v>
      </c>
      <c r="C1412" s="38">
        <f>IFERROR(_xlfn.XLOOKUP(INVENTARIO[[#This Row],[CODIGO CONCATENADO]],[1]!Tabla1[[CODIGO CONCATENADO ]],[1]!Tabla1[FECHA],,0,-1),"")</f>
        <v>45117</v>
      </c>
      <c r="D1412" s="39" t="str">
        <f>+[1]!Tabla3[[#This Row],[Secuencia]]</f>
        <v>MAY0087</v>
      </c>
      <c r="E1412" s="40" t="str">
        <f>+[1]!Tabla3[[#This Row],[Descripcion]]</f>
        <v>ZAFACON PLASTICO 25 LTS. CON TAPA Y PEDAL (BLANCOS MEDIANOS)</v>
      </c>
      <c r="F1412" s="39" t="str">
        <f>+[1]!Tabla3[[#This Row],[Categoria]]</f>
        <v>MAYORDOMÍA</v>
      </c>
      <c r="G1412" s="50">
        <f>+[1]!Tabla3[[#This Row],[Almacen]]</f>
        <v>0</v>
      </c>
      <c r="H1412" s="39" t="str">
        <f>+[1]!Tabla3[[#This Row],[Unidad de medida]]</f>
        <v>UNIDAD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10</v>
      </c>
      <c r="N1412" s="44">
        <f>+SUMIF([1]!REQUISICIONES[CODIGO CONCATENADO],INVENTARIO[[#This Row],[CODIGO CONCATENADO]],[1]!REQUISICIONES[CANTIDAD])</f>
        <v>10</v>
      </c>
      <c r="O1412" s="42">
        <v>0</v>
      </c>
      <c r="P1412" s="44">
        <f>+INVENTARIO[[#This Row],[CANTIDAD INICIAL]]+INVENTARIO[[#This Row],[ENTRADAS]]-INVENTARIO[[#This Row],[SALIDAS]]+INVENTARIO[[#This Row],[AJUSTES]]</f>
        <v>0</v>
      </c>
      <c r="Q1412" s="42">
        <f>IFERROR(_xlfn.XLOOKUP(INVENTARIO[[#This Row],[CODIGO CONCATENADO]],[1]!Tabla1[[CODIGO CONCATENADO ]],[1]!Tabla1[COSTO],,0,-1),"")</f>
        <v>395</v>
      </c>
      <c r="R1412" s="42">
        <f>+IFERROR(INVENTARIO[[#This Row],[STOCK (BALANCE)]]*INVENTARIO[[#This Row],[COSTO UNITARIO]],"")</f>
        <v>0</v>
      </c>
    </row>
    <row r="1413" spans="1:18" x14ac:dyDescent="0.25">
      <c r="A1413" s="37" t="str">
        <f>+[1]DATA_PRODUCTO!A1413</f>
        <v xml:space="preserve"> MG0190 (TRITURADORA DE PAPEL GBC)</v>
      </c>
      <c r="B1413" s="38">
        <f>IFERROR(_xlfn.XLOOKUP(INVENTARIO[[#This Row],[CODIGO CONCATENADO]],[1]!Tabla1[[CODIGO CONCATENADO ]],[1]!Tabla1[FECHA],,0,-1),"")</f>
        <v>45130</v>
      </c>
      <c r="C1413" s="38">
        <f>IFERROR(_xlfn.XLOOKUP(INVENTARIO[[#This Row],[CODIGO CONCATENADO]],[1]!Tabla1[[CODIGO CONCATENADO ]],[1]!Tabla1[FECHA],,0,-1),"")</f>
        <v>45130</v>
      </c>
      <c r="D1413" s="39" t="str">
        <f>+[1]!Tabla3[[#This Row],[Secuencia]]</f>
        <v>MG0190</v>
      </c>
      <c r="E1413" s="40" t="str">
        <f>+[1]!Tabla3[[#This Row],[Descripcion]]</f>
        <v>TRITURADORA DE PAPEL GBC</v>
      </c>
      <c r="F1413" s="39" t="str">
        <f>+[1]!Tabla3[[#This Row],[Categoria]]</f>
        <v>MATERIALES GASTABLE</v>
      </c>
      <c r="G1413" s="50">
        <f>+[1]!Tabla3[[#This Row],[Almacen]]</f>
        <v>0</v>
      </c>
      <c r="H1413" s="39" t="str">
        <f>+[1]!Tabla3[[#This Row],[Unidad de medida]]</f>
        <v>UNIDAD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5</v>
      </c>
      <c r="N1413" s="44">
        <f>+SUMIF([1]!REQUISICIONES[CODIGO CONCATENADO],INVENTARIO[[#This Row],[CODIGO CONCATENADO]],[1]!REQUISICIONES[CANTIDAD])</f>
        <v>5</v>
      </c>
      <c r="O1413" s="42">
        <v>0</v>
      </c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34677.97</v>
      </c>
      <c r="R1413" s="42">
        <f>+IFERROR(INVENTARIO[[#This Row],[STOCK (BALANCE)]]*INVENTARIO[[#This Row],[COSTO UNITARIO]],"")</f>
        <v>0</v>
      </c>
    </row>
    <row r="1414" spans="1:18" x14ac:dyDescent="0.25">
      <c r="A1414" s="37" t="str">
        <f>+[1]DATA_PRODUCTO!A1414</f>
        <v xml:space="preserve"> COM0100 (VASOS TERMICOS DE 35 ONZAS (DIA DEL PADRE))</v>
      </c>
      <c r="B1414" s="38">
        <f>IFERROR(_xlfn.XLOOKUP(INVENTARIO[[#This Row],[CODIGO CONCATENADO]],[1]!Tabla1[[CODIGO CONCATENADO ]],[1]!Tabla1[FECHA],,0,-1),"")</f>
        <v>45134</v>
      </c>
      <c r="C1414" s="38">
        <f>IFERROR(_xlfn.XLOOKUP(INVENTARIO[[#This Row],[CODIGO CONCATENADO]],[1]!Tabla1[[CODIGO CONCATENADO ]],[1]!Tabla1[FECHA],,0,-1),"")</f>
        <v>45134</v>
      </c>
      <c r="D1414" s="39" t="str">
        <f>+[1]!Tabla3[[#This Row],[Secuencia]]</f>
        <v>COM0100</v>
      </c>
      <c r="E1414" s="40" t="str">
        <f>+[1]!Tabla3[[#This Row],[Descripcion]]</f>
        <v>VASOS TERMICOS DE 35 ONZAS (DIA DEL PADRE)</v>
      </c>
      <c r="F1414" s="39" t="str">
        <f>+[1]!Tabla3[[#This Row],[Categoria]]</f>
        <v>COMUNICACIONES</v>
      </c>
      <c r="G1414" s="50">
        <f>+[1]!Tabla3[[#This Row],[Almacen]]</f>
        <v>0</v>
      </c>
      <c r="H1414" s="39" t="str">
        <f>+[1]!Tabla3[[#This Row],[Unidad de medida]]</f>
        <v>UNIDAD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300</v>
      </c>
      <c r="N1414" s="44">
        <f>+SUMIF([1]!REQUISICIONES[CODIGO CONCATENADO],INVENTARIO[[#This Row],[CODIGO CONCATENADO]],[1]!REQUISICIONES[CANTIDAD])</f>
        <v>300</v>
      </c>
      <c r="O1414" s="42">
        <v>0</v>
      </c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1388</v>
      </c>
      <c r="R1414" s="42">
        <f>+IFERROR(INVENTARIO[[#This Row],[STOCK (BALANCE)]]*INVENTARIO[[#This Row],[COSTO UNITARIO]],"")</f>
        <v>0</v>
      </c>
    </row>
    <row r="1415" spans="1:18" x14ac:dyDescent="0.25">
      <c r="A1415" s="37" t="str">
        <f>+[1]DATA_PRODUCTO!A1415</f>
        <v xml:space="preserve"> COM0101 (JARRA DE CRISTAL COM ASA DE 25 ONZAS (DIA DEL PADRE))</v>
      </c>
      <c r="B1415" s="38">
        <f>IFERROR(_xlfn.XLOOKUP(INVENTARIO[[#This Row],[CODIGO CONCATENADO]],[1]!Tabla1[[CODIGO CONCATENADO ]],[1]!Tabla1[FECHA],,0,-1),"")</f>
        <v>45134</v>
      </c>
      <c r="C1415" s="38">
        <f>IFERROR(_xlfn.XLOOKUP(INVENTARIO[[#This Row],[CODIGO CONCATENADO]],[1]!Tabla1[[CODIGO CONCATENADO ]],[1]!Tabla1[FECHA],,0,-1),"")</f>
        <v>45134</v>
      </c>
      <c r="D1415" s="39" t="str">
        <f>+[1]!Tabla3[[#This Row],[Secuencia]]</f>
        <v>COM0101</v>
      </c>
      <c r="E1415" s="40" t="str">
        <f>+[1]!Tabla3[[#This Row],[Descripcion]]</f>
        <v>JARRA DE CRISTAL COM ASA DE 25 ONZAS (DIA DEL PADRE)</v>
      </c>
      <c r="F1415" s="39" t="str">
        <f>+[1]!Tabla3[[#This Row],[Categoria]]</f>
        <v>COMUNICACIONES</v>
      </c>
      <c r="G1415" s="50">
        <f>+[1]!Tabla3[[#This Row],[Almacen]]</f>
        <v>0</v>
      </c>
      <c r="H1415" s="39" t="str">
        <f>+[1]!Tabla3[[#This Row],[Unidad de medida]]</f>
        <v>UNIDAD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260</v>
      </c>
      <c r="N1415" s="44">
        <f>+SUMIF([1]!REQUISICIONES[CODIGO CONCATENADO],INVENTARIO[[#This Row],[CODIGO CONCATENADO]],[1]!REQUISICIONES[CANTIDAD])</f>
        <v>260</v>
      </c>
      <c r="O1415" s="42">
        <v>0</v>
      </c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1261</v>
      </c>
      <c r="R1415" s="42">
        <f>+IFERROR(INVENTARIO[[#This Row],[STOCK (BALANCE)]]*INVENTARIO[[#This Row],[COSTO UNITARIO]],"")</f>
        <v>0</v>
      </c>
    </row>
    <row r="1416" spans="1:18" x14ac:dyDescent="0.25">
      <c r="A1416" s="37" t="str">
        <f>+[1]DATA_PRODUCTO!A1416</f>
        <v xml:space="preserve"> TEG0014 (FUENTE ALIMENTACION DATA CARD)</v>
      </c>
      <c r="B1416" s="38">
        <f>IFERROR(_xlfn.XLOOKUP(INVENTARIO[[#This Row],[CODIGO CONCATENADO]],[1]!Tabla1[[CODIGO CONCATENADO ]],[1]!Tabla1[FECHA],,0,-1),"")</f>
        <v>45135</v>
      </c>
      <c r="C1416" s="38">
        <f>IFERROR(_xlfn.XLOOKUP(INVENTARIO[[#This Row],[CODIGO CONCATENADO]],[1]!Tabla1[[CODIGO CONCATENADO ]],[1]!Tabla1[FECHA],,0,-1),"")</f>
        <v>45135</v>
      </c>
      <c r="D1416" s="39" t="str">
        <f>+[1]!Tabla3[[#This Row],[Secuencia]]</f>
        <v>TEG0014</v>
      </c>
      <c r="E1416" s="40" t="str">
        <f>+[1]!Tabla3[[#This Row],[Descripcion]]</f>
        <v>FUENTE ALIMENTACION DATA CARD</v>
      </c>
      <c r="F1416" s="39" t="str">
        <f>+[1]!Tabla3[[#This Row],[Categoria]]</f>
        <v>TEGNOLOGIA</v>
      </c>
      <c r="G1416" s="50">
        <f>+[1]!Tabla3[[#This Row],[Almacen]]</f>
        <v>0</v>
      </c>
      <c r="H1416" s="39" t="str">
        <f>+[1]!Tabla3[[#This Row],[Unidad de medida]]</f>
        <v>UNIDAD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1</v>
      </c>
      <c r="N1416" s="44">
        <f>+SUMIF([1]!REQUISICIONES[CODIGO CONCATENADO],INVENTARIO[[#This Row],[CODIGO CONCATENADO]],[1]!REQUISICIONES[CANTIDAD])</f>
        <v>1</v>
      </c>
      <c r="O1416" s="42">
        <v>0</v>
      </c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15420.65</v>
      </c>
      <c r="R1416" s="42">
        <f>+IFERROR(INVENTARIO[[#This Row],[STOCK (BALANCE)]]*INVENTARIO[[#This Row],[COSTO UNITARIO]],"")</f>
        <v>0</v>
      </c>
    </row>
    <row r="1417" spans="1:18" x14ac:dyDescent="0.25">
      <c r="A1417" s="37" t="str">
        <f>+[1]DATA_PRODUCTO!A1417</f>
        <v xml:space="preserve"> ELE0140 (LAMPARA LED DE PANEL SUPERFICIE)</v>
      </c>
      <c r="B1417" s="38">
        <f>IFERROR(_xlfn.XLOOKUP(INVENTARIO[[#This Row],[CODIGO CONCATENADO]],[1]!Tabla1[[CODIGO CONCATENADO ]],[1]!Tabla1[FECHA],,0,-1),"")</f>
        <v>45134</v>
      </c>
      <c r="C1417" s="38">
        <f>IFERROR(_xlfn.XLOOKUP(INVENTARIO[[#This Row],[CODIGO CONCATENADO]],[1]!Tabla1[[CODIGO CONCATENADO ]],[1]!Tabla1[FECHA],,0,-1),"")</f>
        <v>45134</v>
      </c>
      <c r="D1417" s="39" t="str">
        <f>+[1]!Tabla3[[#This Row],[Secuencia]]</f>
        <v>ELE0140</v>
      </c>
      <c r="E1417" s="40" t="str">
        <f>+[1]!Tabla3[[#This Row],[Descripcion]]</f>
        <v>LAMPARA LED DE PANEL SUPERFICIE</v>
      </c>
      <c r="F1417" s="39" t="str">
        <f>+[1]!Tabla3[[#This Row],[Categoria]]</f>
        <v>ELÉCTRICO</v>
      </c>
      <c r="G1417" s="50">
        <f>+[1]!Tabla3[[#This Row],[Almacen]]</f>
        <v>0</v>
      </c>
      <c r="H1417" s="39" t="str">
        <f>+[1]!Tabla3[[#This Row],[Unidad de medida]]</f>
        <v>UNIDAD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4</v>
      </c>
      <c r="N1417" s="44">
        <f>+SUMIF([1]!REQUISICIONES[CODIGO CONCATENADO],INVENTARIO[[#This Row],[CODIGO CONCATENADO]],[1]!REQUISICIONES[CANTIDAD])</f>
        <v>4</v>
      </c>
      <c r="O1417" s="42">
        <v>0</v>
      </c>
      <c r="P1417" s="44">
        <f>+INVENTARIO[[#This Row],[CANTIDAD INICIAL]]+INVENTARIO[[#This Row],[ENTRADAS]]-INVENTARIO[[#This Row],[SALIDAS]]+INVENTARIO[[#This Row],[AJUSTES]]</f>
        <v>0</v>
      </c>
      <c r="Q1417" s="42">
        <f>IFERROR(_xlfn.XLOOKUP(INVENTARIO[[#This Row],[CODIGO CONCATENADO]],[1]!Tabla1[[CODIGO CONCATENADO ]],[1]!Tabla1[COSTO],,0,-1),"")</f>
        <v>385</v>
      </c>
      <c r="R1417" s="42">
        <f>+IFERROR(INVENTARIO[[#This Row],[STOCK (BALANCE)]]*INVENTARIO[[#This Row],[COSTO UNITARIO]],"")</f>
        <v>0</v>
      </c>
    </row>
    <row r="1418" spans="1:18" x14ac:dyDescent="0.25">
      <c r="A1418" s="37" t="str">
        <f>+[1]DATA_PRODUCTO!A1418</f>
        <v xml:space="preserve"> ELE0141 (LAMPARA LED PANEL 6OX60)</v>
      </c>
      <c r="B1418" s="38">
        <f>IFERROR(_xlfn.XLOOKUP(INVENTARIO[[#This Row],[CODIGO CONCATENADO]],[1]!Tabla1[[CODIGO CONCATENADO ]],[1]!Tabla1[FECHA],,0,-1),"")</f>
        <v>45134</v>
      </c>
      <c r="C1418" s="38">
        <f>IFERROR(_xlfn.XLOOKUP(INVENTARIO[[#This Row],[CODIGO CONCATENADO]],[1]!Tabla1[[CODIGO CONCATENADO ]],[1]!Tabla1[FECHA],,0,-1),"")</f>
        <v>45134</v>
      </c>
      <c r="D1418" s="39" t="str">
        <f>+[1]!Tabla3[[#This Row],[Secuencia]]</f>
        <v>ELE0141</v>
      </c>
      <c r="E1418" s="40" t="str">
        <f>+[1]!Tabla3[[#This Row],[Descripcion]]</f>
        <v>LAMPARA LED PANEL 6OX60</v>
      </c>
      <c r="F1418" s="39" t="str">
        <f>+[1]!Tabla3[[#This Row],[Categoria]]</f>
        <v>ELÉCTRICO</v>
      </c>
      <c r="G1418" s="50">
        <f>+[1]!Tabla3[[#This Row],[Almacen]]</f>
        <v>0</v>
      </c>
      <c r="H1418" s="39" t="str">
        <f>+[1]!Tabla3[[#This Row],[Unidad de medida]]</f>
        <v>UNIDAD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1</v>
      </c>
      <c r="N1418" s="44">
        <f>+SUMIF([1]!REQUISICIONES[CODIGO CONCATENADO],INVENTARIO[[#This Row],[CODIGO CONCATENADO]],[1]!REQUISICIONES[CANTIDAD])</f>
        <v>1</v>
      </c>
      <c r="O1418" s="42">
        <v>0</v>
      </c>
      <c r="P1418" s="44">
        <f>+INVENTARIO[[#This Row],[CANTIDAD INICIAL]]+INVENTARIO[[#This Row],[ENTRADAS]]-INVENTARIO[[#This Row],[SALIDAS]]+INVENTARIO[[#This Row],[AJUSTES]]</f>
        <v>0</v>
      </c>
      <c r="Q1418" s="42">
        <f>IFERROR(_xlfn.XLOOKUP(INVENTARIO[[#This Row],[CODIGO CONCATENADO]],[1]!Tabla1[[CODIGO CONCATENADO ]],[1]!Tabla1[COSTO],,0,-1),"")</f>
        <v>1430</v>
      </c>
      <c r="R1418" s="42">
        <f>+IFERROR(INVENTARIO[[#This Row],[STOCK (BALANCE)]]*INVENTARIO[[#This Row],[COSTO UNITARIO]],"")</f>
        <v>0</v>
      </c>
    </row>
    <row r="1419" spans="1:18" x14ac:dyDescent="0.25">
      <c r="A1419" s="37" t="str">
        <f>+[1]DATA_PRODUCTO!A1419</f>
        <v xml:space="preserve"> EQU0059 (CARPA METAL 3X3 METROS )</v>
      </c>
      <c r="B1419" s="38">
        <f>IFERROR(_xlfn.XLOOKUP(INVENTARIO[[#This Row],[CODIGO CONCATENADO]],[1]!Tabla1[[CODIGO CONCATENADO ]],[1]!Tabla1[FECHA],,0,-1),"")</f>
        <v>45155</v>
      </c>
      <c r="C1419" s="38">
        <f>IFERROR(_xlfn.XLOOKUP(INVENTARIO[[#This Row],[CODIGO CONCATENADO]],[1]!Tabla1[[CODIGO CONCATENADO ]],[1]!Tabla1[FECHA],,0,-1),"")</f>
        <v>45155</v>
      </c>
      <c r="D1419" s="39" t="str">
        <f>+[1]!Tabla3[[#This Row],[Secuencia]]</f>
        <v>EQU0059</v>
      </c>
      <c r="E1419" s="40" t="str">
        <f>+[1]!Tabla3[[#This Row],[Descripcion]]</f>
        <v xml:space="preserve">CARPA METAL 3X3 METROS </v>
      </c>
      <c r="F1419" s="39" t="str">
        <f>+[1]!Tabla3[[#This Row],[Categoria]]</f>
        <v xml:space="preserve">EQUIPOS </v>
      </c>
      <c r="G1419" s="50">
        <f>+[1]!Tabla3[[#This Row],[Almacen]]</f>
        <v>0</v>
      </c>
      <c r="H1419" s="39" t="str">
        <f>+[1]!Tabla3[[#This Row],[Unidad de medida]]</f>
        <v>UNIDAD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3</v>
      </c>
      <c r="N1419" s="44">
        <f>+SUMIF([1]!REQUISICIONES[CODIGO CONCATENADO],INVENTARIO[[#This Row],[CODIGO CONCATENADO]],[1]!REQUISICIONES[CANTIDAD])</f>
        <v>3</v>
      </c>
      <c r="O1419" s="42">
        <v>0</v>
      </c>
      <c r="P1419" s="44">
        <f>+INVENTARIO[[#This Row],[CANTIDAD INICIAL]]+INVENTARIO[[#This Row],[ENTRADAS]]-INVENTARIO[[#This Row],[SALIDAS]]+INVENTARIO[[#This Row],[AJUSTES]]</f>
        <v>0</v>
      </c>
      <c r="Q1419" s="42">
        <f>IFERROR(_xlfn.XLOOKUP(INVENTARIO[[#This Row],[CODIGO CONCATENADO]],[1]!Tabla1[[CODIGO CONCATENADO ]],[1]!Tabla1[COSTO],,0,-1),"")</f>
        <v>31376</v>
      </c>
      <c r="R1419" s="42">
        <f>+IFERROR(INVENTARIO[[#This Row],[STOCK (BALANCE)]]*INVENTARIO[[#This Row],[COSTO UNITARIO]],"")</f>
        <v>0</v>
      </c>
    </row>
    <row r="1420" spans="1:18" x14ac:dyDescent="0.25">
      <c r="A1420" s="37" t="str">
        <f>+[1]DATA_PRODUCTO!A1420</f>
        <v xml:space="preserve"> MAY0088 (TOALLITAS HUMEDAS )</v>
      </c>
      <c r="B1420" s="38">
        <f>IFERROR(_xlfn.XLOOKUP(INVENTARIO[[#This Row],[CODIGO CONCATENADO]],[1]!Tabla1[[CODIGO CONCATENADO ]],[1]!Tabla1[FECHA],,0,-1),"")</f>
        <v>45166</v>
      </c>
      <c r="C1420" s="38">
        <f>IFERROR(_xlfn.XLOOKUP(INVENTARIO[[#This Row],[CODIGO CONCATENADO]],[1]!Tabla1[[CODIGO CONCATENADO ]],[1]!Tabla1[FECHA],,0,-1),"")</f>
        <v>45166</v>
      </c>
      <c r="D1420" s="39" t="str">
        <f>+[1]!Tabla3[[#This Row],[Secuencia]]</f>
        <v>MAY0088</v>
      </c>
      <c r="E1420" s="40" t="str">
        <f>+[1]!Tabla3[[#This Row],[Descripcion]]</f>
        <v xml:space="preserve">TOALLITAS HUMEDAS </v>
      </c>
      <c r="F1420" s="39" t="str">
        <f>+[1]!Tabla3[[#This Row],[Categoria]]</f>
        <v>MAYORDOMÍA</v>
      </c>
      <c r="G1420" s="50">
        <f>+[1]!Tabla3[[#This Row],[Almacen]]</f>
        <v>0</v>
      </c>
      <c r="H1420" s="39" t="str">
        <f>+[1]!Tabla3[[#This Row],[Unidad de medida]]</f>
        <v>CAJA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2</v>
      </c>
      <c r="N1420" s="44">
        <f>+SUMIF([1]!REQUISICIONES[CODIGO CONCATENADO],INVENTARIO[[#This Row],[CODIGO CONCATENADO]],[1]!REQUISICIONES[CANTIDAD])</f>
        <v>2</v>
      </c>
      <c r="O1420" s="42">
        <v>0</v>
      </c>
      <c r="P1420" s="44">
        <f>+INVENTARIO[[#This Row],[CANTIDAD INICIAL]]+INVENTARIO[[#This Row],[ENTRADAS]]-INVENTARIO[[#This Row],[SALIDAS]]+INVENTARIO[[#This Row],[AJUSTES]]</f>
        <v>0</v>
      </c>
      <c r="Q1420" s="42">
        <f>IFERROR(_xlfn.XLOOKUP(INVENTARIO[[#This Row],[CODIGO CONCATENADO]],[1]!Tabla1[[CODIGO CONCATENADO ]],[1]!Tabla1[COSTO],,0,-1),"")</f>
        <v>1100</v>
      </c>
      <c r="R1420" s="42">
        <f>+IFERROR(INVENTARIO[[#This Row],[STOCK (BALANCE)]]*INVENTARIO[[#This Row],[COSTO UNITARIO]],"")</f>
        <v>0</v>
      </c>
    </row>
    <row r="1421" spans="1:18" ht="30" x14ac:dyDescent="0.25">
      <c r="A1421" s="37" t="str">
        <f>+[1]DATA_PRODUCTO!A1421</f>
        <v xml:space="preserve"> INT0079 (MARBETES 10X15 SOBREIMPRESION, FLEXOGRAFIA, MICROFOLIO)</v>
      </c>
      <c r="B1421" s="38">
        <f>IFERROR(_xlfn.XLOOKUP(INVENTARIO[[#This Row],[CODIGO CONCATENADO]],[1]!Tabla1[[CODIGO CONCATENADO ]],[1]!Tabla1[FECHA],,0,-1),"")</f>
        <v>45168</v>
      </c>
      <c r="C1421" s="38">
        <f>IFERROR(_xlfn.XLOOKUP(INVENTARIO[[#This Row],[CODIGO CONCATENADO]],[1]!Tabla1[[CODIGO CONCATENADO ]],[1]!Tabla1[FECHA],,0,-1),"")</f>
        <v>45168</v>
      </c>
      <c r="D1421" s="39" t="str">
        <f>+[1]!Tabla3[[#This Row],[Secuencia]]</f>
        <v>INT0079</v>
      </c>
      <c r="E1421" s="40" t="str">
        <f>+[1]!Tabla3[[#This Row],[Descripcion]]</f>
        <v>MARBETES 10X15 SOBREIMPRESION, FLEXOGRAFIA, MICROFOLIO</v>
      </c>
      <c r="F1421" s="39" t="str">
        <f>+[1]!Tabla3[[#This Row],[Categoria]]</f>
        <v>INSTITUCIONALES</v>
      </c>
      <c r="G1421" s="50">
        <f>+[1]!Tabla3[[#This Row],[Almacen]]</f>
        <v>0</v>
      </c>
      <c r="H1421" s="39" t="str">
        <f>+[1]!Tabla3[[#This Row],[Unidad de medida]]</f>
        <v>UNIDAD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1000</v>
      </c>
      <c r="N1421" s="44">
        <f>+SUMIF([1]!REQUISICIONES[CODIGO CONCATENADO],INVENTARIO[[#This Row],[CODIGO CONCATENADO]],[1]!REQUISICIONES[CANTIDAD])</f>
        <v>1000</v>
      </c>
      <c r="O1421" s="42">
        <v>0</v>
      </c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1139.83</v>
      </c>
      <c r="R1421" s="42">
        <f>+IFERROR(INVENTARIO[[#This Row],[STOCK (BALANCE)]]*INVENTARIO[[#This Row],[COSTO UNITARIO]],"")</f>
        <v>0</v>
      </c>
    </row>
    <row r="1422" spans="1:18" x14ac:dyDescent="0.25">
      <c r="A1422" s="37" t="str">
        <f>+[1]DATA_PRODUCTO!A1422</f>
        <v xml:space="preserve"> TRA0040 (BATERIAS (27AD850/15/12))</v>
      </c>
      <c r="B1422" s="38">
        <f>IFERROR(_xlfn.XLOOKUP(INVENTARIO[[#This Row],[CODIGO CONCATENADO]],[1]!Tabla1[[CODIGO CONCATENADO ]],[1]!Tabla1[FECHA],,0,-1),"")</f>
        <v>45169</v>
      </c>
      <c r="C1422" s="38">
        <f>IFERROR(_xlfn.XLOOKUP(INVENTARIO[[#This Row],[CODIGO CONCATENADO]],[1]!Tabla1[[CODIGO CONCATENADO ]],[1]!Tabla1[FECHA],,0,-1),"")</f>
        <v>45169</v>
      </c>
      <c r="D1422" s="39" t="str">
        <f>+[1]!Tabla3[[#This Row],[Secuencia]]</f>
        <v>TRA0040</v>
      </c>
      <c r="E1422" s="40" t="str">
        <f>+[1]!Tabla3[[#This Row],[Descripcion]]</f>
        <v>BATERIAS (27AD850/15/12)</v>
      </c>
      <c r="F1422" s="39" t="str">
        <f>+[1]!Tabla3[[#This Row],[Categoria]]</f>
        <v>TRANSPORTACIÒN</v>
      </c>
      <c r="G1422" s="50">
        <f>+[1]!Tabla3[[#This Row],[Almacen]]</f>
        <v>0</v>
      </c>
      <c r="H1422" s="39" t="str">
        <f>+[1]!Tabla3[[#This Row],[Unidad de medida]]</f>
        <v>UNIDAD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10</v>
      </c>
      <c r="N1422" s="44">
        <f>+SUMIF([1]!REQUISICIONES[CODIGO CONCATENADO],INVENTARIO[[#This Row],[CODIGO CONCATENADO]],[1]!REQUISICIONES[CANTIDAD])</f>
        <v>10</v>
      </c>
      <c r="O1422" s="42">
        <v>0</v>
      </c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11300</v>
      </c>
      <c r="R1422" s="42">
        <f>+IFERROR(INVENTARIO[[#This Row],[STOCK (BALANCE)]]*INVENTARIO[[#This Row],[COSTO UNITARIO]],"")</f>
        <v>0</v>
      </c>
    </row>
    <row r="1423" spans="1:18" x14ac:dyDescent="0.25">
      <c r="A1423" s="37" t="str">
        <f>+[1]DATA_PRODUCTO!A1423</f>
        <v xml:space="preserve"> TRA0041 (BATERIAS (24AD600/13/12))</v>
      </c>
      <c r="B1423" s="38">
        <f>IFERROR(_xlfn.XLOOKUP(INVENTARIO[[#This Row],[CODIGO CONCATENADO]],[1]!Tabla1[[CODIGO CONCATENADO ]],[1]!Tabla1[FECHA],,0,-1),"")</f>
        <v>45169</v>
      </c>
      <c r="C1423" s="38">
        <f>IFERROR(_xlfn.XLOOKUP(INVENTARIO[[#This Row],[CODIGO CONCATENADO]],[1]!Tabla1[[CODIGO CONCATENADO ]],[1]!Tabla1[FECHA],,0,-1),"")</f>
        <v>45169</v>
      </c>
      <c r="D1423" s="39" t="str">
        <f>+[1]!Tabla3[[#This Row],[Secuencia]]</f>
        <v>TRA0041</v>
      </c>
      <c r="E1423" s="40" t="str">
        <f>+[1]!Tabla3[[#This Row],[Descripcion]]</f>
        <v>BATERIAS (24AD600/13/12)</v>
      </c>
      <c r="F1423" s="39" t="str">
        <f>+[1]!Tabla3[[#This Row],[Categoria]]</f>
        <v>TRANSPORTACIÒN</v>
      </c>
      <c r="G1423" s="50">
        <f>+[1]!Tabla3[[#This Row],[Almacen]]</f>
        <v>0</v>
      </c>
      <c r="H1423" s="39" t="str">
        <f>+[1]!Tabla3[[#This Row],[Unidad de medida]]</f>
        <v>UNIDAD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3</v>
      </c>
      <c r="N1423" s="44">
        <f>+SUMIF([1]!REQUISICIONES[CODIGO CONCATENADO],INVENTARIO[[#This Row],[CODIGO CONCATENADO]],[1]!REQUISICIONES[CANTIDAD])</f>
        <v>3</v>
      </c>
      <c r="O1423" s="42">
        <v>0</v>
      </c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11300</v>
      </c>
      <c r="R1423" s="42">
        <f>+IFERROR(INVENTARIO[[#This Row],[STOCK (BALANCE)]]*INVENTARIO[[#This Row],[COSTO UNITARIO]],"")</f>
        <v>0</v>
      </c>
    </row>
    <row r="1424" spans="1:18" x14ac:dyDescent="0.25">
      <c r="A1424" s="37" t="str">
        <f>+[1]DATA_PRODUCTO!A1424</f>
        <v xml:space="preserve"> TRA0042 (BATERIAS (31H880/17/12))</v>
      </c>
      <c r="B1424" s="38">
        <f>IFERROR(_xlfn.XLOOKUP(INVENTARIO[[#This Row],[CODIGO CONCATENADO]],[1]!Tabla1[[CODIGO CONCATENADO ]],[1]!Tabla1[FECHA],,0,-1),"")</f>
        <v>45169</v>
      </c>
      <c r="C1424" s="38">
        <f>IFERROR(_xlfn.XLOOKUP(INVENTARIO[[#This Row],[CODIGO CONCATENADO]],[1]!Tabla1[[CODIGO CONCATENADO ]],[1]!Tabla1[FECHA],,0,-1),"")</f>
        <v>45169</v>
      </c>
      <c r="D1424" s="39" t="str">
        <f>+[1]!Tabla3[[#This Row],[Secuencia]]</f>
        <v>TRA0042</v>
      </c>
      <c r="E1424" s="40" t="str">
        <f>+[1]!Tabla3[[#This Row],[Descripcion]]</f>
        <v>BATERIAS (31H880/17/12)</v>
      </c>
      <c r="F1424" s="39" t="str">
        <f>+[1]!Tabla3[[#This Row],[Categoria]]</f>
        <v>TRANSPORTACIÒN</v>
      </c>
      <c r="G1424" s="50">
        <f>+[1]!Tabla3[[#This Row],[Almacen]]</f>
        <v>0</v>
      </c>
      <c r="H1424" s="39" t="str">
        <f>+[1]!Tabla3[[#This Row],[Unidad de medida]]</f>
        <v>UNIDAD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2</v>
      </c>
      <c r="N1424" s="44">
        <f>+SUMIF([1]!REQUISICIONES[CODIGO CONCATENADO],INVENTARIO[[#This Row],[CODIGO CONCATENADO]],[1]!REQUISICIONES[CANTIDAD])</f>
        <v>2</v>
      </c>
      <c r="O1424" s="42">
        <v>0</v>
      </c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12990</v>
      </c>
      <c r="R1424" s="42">
        <f>+IFERROR(INVENTARIO[[#This Row],[STOCK (BALANCE)]]*INVENTARIO[[#This Row],[COSTO UNITARIO]],"")</f>
        <v>0</v>
      </c>
    </row>
    <row r="1425" spans="1:18" x14ac:dyDescent="0.25">
      <c r="A1425" s="37" t="str">
        <f>+[1]DATA_PRODUCTO!A1425</f>
        <v xml:space="preserve"> INS0087 (SERVILLETAS FAMILIA)</v>
      </c>
      <c r="B1425" s="38">
        <f>IFERROR(_xlfn.XLOOKUP(INVENTARIO[[#This Row],[CODIGO CONCATENADO]],[1]!Tabla1[[CODIGO CONCATENADO ]],[1]!Tabla1[FECHA],,0,-1),"")</f>
        <v>45189</v>
      </c>
      <c r="C1425" s="38">
        <f>IFERROR(_xlfn.XLOOKUP(INVENTARIO[[#This Row],[CODIGO CONCATENADO]],[1]!Tabla1[[CODIGO CONCATENADO ]],[1]!Tabla1[FECHA],,0,-1),"")</f>
        <v>45189</v>
      </c>
      <c r="D1425" s="39" t="str">
        <f>+[1]!Tabla3[[#This Row],[Secuencia]]</f>
        <v>INS0087</v>
      </c>
      <c r="E1425" s="40" t="str">
        <f>+[1]!Tabla3[[#This Row],[Descripcion]]</f>
        <v>SERVILLETAS FAMILIA</v>
      </c>
      <c r="F1425" s="39" t="str">
        <f>+[1]!Tabla3[[#This Row],[Categoria]]</f>
        <v>INSUMOS</v>
      </c>
      <c r="G1425" s="50">
        <f>+[1]!Tabla3[[#This Row],[Almacen]]</f>
        <v>0</v>
      </c>
      <c r="H1425" s="39" t="str">
        <f>+[1]!Tabla3[[#This Row],[Unidad de medida]]</f>
        <v>UNIDAD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4</v>
      </c>
      <c r="N1425" s="44">
        <f>+SUMIF([1]!REQUISICIONES[CODIGO CONCATENADO],INVENTARIO[[#This Row],[CODIGO CONCATENADO]],[1]!REQUISICIONES[CANTIDAD])</f>
        <v>4</v>
      </c>
      <c r="O1425" s="42">
        <v>0</v>
      </c>
      <c r="P1425" s="44">
        <f>+INVENTARIO[[#This Row],[CANTIDAD INICIAL]]+INVENTARIO[[#This Row],[ENTRADAS]]-INVENTARIO[[#This Row],[SALIDAS]]+INVENTARIO[[#This Row],[AJUSTES]]</f>
        <v>0</v>
      </c>
      <c r="Q1425" s="42">
        <f>IFERROR(_xlfn.XLOOKUP(INVENTARIO[[#This Row],[CODIGO CONCATENADO]],[1]!Tabla1[[CODIGO CONCATENADO ]],[1]!Tabla1[COSTO],,0,-1),"")</f>
        <v>71.989999999999995</v>
      </c>
      <c r="R1425" s="42">
        <f>+IFERROR(INVENTARIO[[#This Row],[STOCK (BALANCE)]]*INVENTARIO[[#This Row],[COSTO UNITARIO]],"")</f>
        <v>0</v>
      </c>
    </row>
    <row r="1426" spans="1:18" x14ac:dyDescent="0.25">
      <c r="A1426" s="37" t="str">
        <f>+[1]DATA_PRODUCTO!A1426</f>
        <v xml:space="preserve"> SEG0001 (DELINEADORES DE CARRIL )</v>
      </c>
      <c r="B1426" s="38">
        <f>IFERROR(_xlfn.XLOOKUP(INVENTARIO[[#This Row],[CODIGO CONCATENADO]],[1]!Tabla1[[CODIGO CONCATENADO ]],[1]!Tabla1[FECHA],,0,-1),"")</f>
        <v>45181</v>
      </c>
      <c r="C1426" s="38">
        <f>IFERROR(_xlfn.XLOOKUP(INVENTARIO[[#This Row],[CODIGO CONCATENADO]],[1]!Tabla1[[CODIGO CONCATENADO ]],[1]!Tabla1[FECHA],,0,-1),"")</f>
        <v>45181</v>
      </c>
      <c r="D1426" s="39" t="str">
        <f>+[1]!Tabla3[[#This Row],[Secuencia]]</f>
        <v>SEG0001</v>
      </c>
      <c r="E1426" s="40" t="str">
        <f>+[1]!Tabla3[[#This Row],[Descripcion]]</f>
        <v xml:space="preserve">DELINEADORES DE CARRIL </v>
      </c>
      <c r="F1426" s="39" t="str">
        <f>+[1]!Tabla3[[#This Row],[Categoria]]</f>
        <v>SEGURIDAD VIAL</v>
      </c>
      <c r="G1426" s="50">
        <f>+[1]!Tabla3[[#This Row],[Almacen]]</f>
        <v>0</v>
      </c>
      <c r="H1426" s="39" t="str">
        <f>+[1]!Tabla3[[#This Row],[Unidad de medida]]</f>
        <v>UNIDAD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100</v>
      </c>
      <c r="N1426" s="44">
        <f>+SUMIF([1]!REQUISICIONES[CODIGO CONCATENADO],INVENTARIO[[#This Row],[CODIGO CONCATENADO]],[1]!REQUISICIONES[CANTIDAD])</f>
        <v>100</v>
      </c>
      <c r="O1426" s="42">
        <v>0</v>
      </c>
      <c r="P1426" s="44">
        <f>+INVENTARIO[[#This Row],[CANTIDAD INICIAL]]+INVENTARIO[[#This Row],[ENTRADAS]]-INVENTARIO[[#This Row],[SALIDAS]]+INVENTARIO[[#This Row],[AJUSTES]]</f>
        <v>0</v>
      </c>
      <c r="Q1426" s="42">
        <f>IFERROR(_xlfn.XLOOKUP(INVENTARIO[[#This Row],[CODIGO CONCATENADO]],[1]!Tabla1[[CODIGO CONCATENADO ]],[1]!Tabla1[COSTO],,0,-1),"")</f>
        <v>14290.68</v>
      </c>
      <c r="R1426" s="42">
        <f>+IFERROR(INVENTARIO[[#This Row],[STOCK (BALANCE)]]*INVENTARIO[[#This Row],[COSTO UNITARIO]],"")</f>
        <v>0</v>
      </c>
    </row>
    <row r="1427" spans="1:18" x14ac:dyDescent="0.25">
      <c r="A1427" s="37" t="str">
        <f>+[1]DATA_PRODUCTO!A1427</f>
        <v xml:space="preserve"> SEG0002 (BOYAS ESTOPEROLES)</v>
      </c>
      <c r="B1427" s="38">
        <f>IFERROR(_xlfn.XLOOKUP(INVENTARIO[[#This Row],[CODIGO CONCATENADO]],[1]!Tabla1[[CODIGO CONCATENADO ]],[1]!Tabla1[FECHA],,0,-1),"")</f>
        <v>45181</v>
      </c>
      <c r="C1427" s="38">
        <f>IFERROR(_xlfn.XLOOKUP(INVENTARIO[[#This Row],[CODIGO CONCATENADO]],[1]!Tabla1[[CODIGO CONCATENADO ]],[1]!Tabla1[FECHA],,0,-1),"")</f>
        <v>45181</v>
      </c>
      <c r="D1427" s="39" t="str">
        <f>+[1]!Tabla3[[#This Row],[Secuencia]]</f>
        <v>SEG0002</v>
      </c>
      <c r="E1427" s="40" t="str">
        <f>+[1]!Tabla3[[#This Row],[Descripcion]]</f>
        <v>BOYAS ESTOPEROLES</v>
      </c>
      <c r="F1427" s="39" t="str">
        <f>+[1]!Tabla3[[#This Row],[Categoria]]</f>
        <v>SEGURIDAD VIAL</v>
      </c>
      <c r="G1427" s="50">
        <f>+[1]!Tabla3[[#This Row],[Almacen]]</f>
        <v>0</v>
      </c>
      <c r="H1427" s="39" t="str">
        <f>+[1]!Tabla3[[#This Row],[Unidad de medida]]</f>
        <v>UNIDAD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1000</v>
      </c>
      <c r="N1427" s="44">
        <f>+SUMIF([1]!REQUISICIONES[CODIGO CONCATENADO],INVENTARIO[[#This Row],[CODIGO CONCATENADO]],[1]!REQUISICIONES[CANTIDAD])</f>
        <v>1000</v>
      </c>
      <c r="O1427" s="42">
        <v>0</v>
      </c>
      <c r="P1427" s="44">
        <f>+INVENTARIO[[#This Row],[CANTIDAD INICIAL]]+INVENTARIO[[#This Row],[ENTRADAS]]-INVENTARIO[[#This Row],[SALIDAS]]+INVENTARIO[[#This Row],[AJUSTES]]</f>
        <v>0</v>
      </c>
      <c r="Q1427" s="42">
        <f>IFERROR(_xlfn.XLOOKUP(INVENTARIO[[#This Row],[CODIGO CONCATENADO]],[1]!Tabla1[[CODIGO CONCATENADO ]],[1]!Tabla1[COSTO],,0,-1),"")</f>
        <v>1301.6099999999999</v>
      </c>
      <c r="R1427" s="42">
        <f>+IFERROR(INVENTARIO[[#This Row],[STOCK (BALANCE)]]*INVENTARIO[[#This Row],[COSTO UNITARIO]],"")</f>
        <v>0</v>
      </c>
    </row>
    <row r="1428" spans="1:18" x14ac:dyDescent="0.25">
      <c r="A1428" s="37" t="str">
        <f>+[1]DATA_PRODUCTO!A1428</f>
        <v xml:space="preserve"> PRO0035 (TERMO PARA CAFÉ 1.8 LITROS)</v>
      </c>
      <c r="B1428" s="38">
        <f>IFERROR(_xlfn.XLOOKUP(INVENTARIO[[#This Row],[CODIGO CONCATENADO]],[1]!Tabla1[[CODIGO CONCATENADO ]],[1]!Tabla1[FECHA],,0,-1),"")</f>
        <v>45191</v>
      </c>
      <c r="C1428" s="38">
        <f>IFERROR(_xlfn.XLOOKUP(INVENTARIO[[#This Row],[CODIGO CONCATENADO]],[1]!Tabla1[[CODIGO CONCATENADO ]],[1]!Tabla1[FECHA],,0,-1),"")</f>
        <v>45191</v>
      </c>
      <c r="D1428" s="39" t="str">
        <f>+[1]!Tabla3[[#This Row],[Secuencia]]</f>
        <v>PRO0035</v>
      </c>
      <c r="E1428" s="40" t="str">
        <f>+[1]!Tabla3[[#This Row],[Descripcion]]</f>
        <v>TERMO PARA CAFÉ 1.8 LITROS</v>
      </c>
      <c r="F1428" s="39" t="str">
        <f>+[1]!Tabla3[[#This Row],[Categoria]]</f>
        <v>PROTOCOLO</v>
      </c>
      <c r="G1428" s="50">
        <f>+[1]!Tabla3[[#This Row],[Almacen]]</f>
        <v>0</v>
      </c>
      <c r="H1428" s="39" t="str">
        <f>+[1]!Tabla3[[#This Row],[Unidad de medida]]</f>
        <v>UNIDAD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1</v>
      </c>
      <c r="N1428" s="44">
        <f>+SUMIF([1]!REQUISICIONES[CODIGO CONCATENADO],INVENTARIO[[#This Row],[CODIGO CONCATENADO]],[1]!REQUISICIONES[CANTIDAD])</f>
        <v>1</v>
      </c>
      <c r="O1428" s="42">
        <v>0</v>
      </c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1084.74</v>
      </c>
      <c r="R1428" s="42">
        <f>+IFERROR(INVENTARIO[[#This Row],[STOCK (BALANCE)]]*INVENTARIO[[#This Row],[COSTO UNITARIO]],"")</f>
        <v>0</v>
      </c>
    </row>
    <row r="1429" spans="1:18" x14ac:dyDescent="0.25">
      <c r="A1429" s="37" t="str">
        <f>+[1]DATA_PRODUCTO!A1429</f>
        <v xml:space="preserve"> COM0102 (BROCHERE TRIPTICO (CARTA COMPROMISO 2023-2024))</v>
      </c>
      <c r="B1429" s="38">
        <f>IFERROR(_xlfn.XLOOKUP(INVENTARIO[[#This Row],[CODIGO CONCATENADO]],[1]!Tabla1[[CODIGO CONCATENADO ]],[1]!Tabla1[FECHA],,0,-1),"")</f>
        <v>45194</v>
      </c>
      <c r="C1429" s="38">
        <f>IFERROR(_xlfn.XLOOKUP(INVENTARIO[[#This Row],[CODIGO CONCATENADO]],[1]!Tabla1[[CODIGO CONCATENADO ]],[1]!Tabla1[FECHA],,0,-1),"")</f>
        <v>45194</v>
      </c>
      <c r="D1429" s="39" t="str">
        <f>+[1]!Tabla3[[#This Row],[Secuencia]]</f>
        <v>COM0102</v>
      </c>
      <c r="E1429" s="40" t="str">
        <f>+[1]!Tabla3[[#This Row],[Descripcion]]</f>
        <v>BROCHERE TRIPTICO (CARTA COMPROMISO 2023-2024)</v>
      </c>
      <c r="F1429" s="39" t="str">
        <f>+[1]!Tabla3[[#This Row],[Categoria]]</f>
        <v>COMUNICACIONES</v>
      </c>
      <c r="G1429" s="50">
        <f>+[1]!Tabla3[[#This Row],[Almacen]]</f>
        <v>0</v>
      </c>
      <c r="H1429" s="39" t="str">
        <f>+[1]!Tabla3[[#This Row],[Unidad de medida]]</f>
        <v>UNIDAD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500</v>
      </c>
      <c r="N1429" s="44">
        <f>+SUMIF([1]!REQUISICIONES[CODIGO CONCATENADO],INVENTARIO[[#This Row],[CODIGO CONCATENADO]],[1]!REQUISICIONES[CANTIDAD])</f>
        <v>500</v>
      </c>
      <c r="O1429" s="42">
        <v>0</v>
      </c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65</v>
      </c>
      <c r="R1429" s="42">
        <f>+IFERROR(INVENTARIO[[#This Row],[STOCK (BALANCE)]]*INVENTARIO[[#This Row],[COSTO UNITARIO]],"")</f>
        <v>0</v>
      </c>
    </row>
    <row r="1430" spans="1:18" x14ac:dyDescent="0.25">
      <c r="A1430" s="37" t="str">
        <f>+[1]DATA_PRODUCTO!A1430</f>
        <v xml:space="preserve"> COM0103 (LIBRETA DE ESCRITORIO CON LOGOTIPO INTRANT 8"X5")</v>
      </c>
      <c r="B1430" s="38">
        <f>IFERROR(_xlfn.XLOOKUP(INVENTARIO[[#This Row],[CODIGO CONCATENADO]],[1]!Tabla1[[CODIGO CONCATENADO ]],[1]!Tabla1[FECHA],,0,-1),"")</f>
        <v>45198</v>
      </c>
      <c r="C1430" s="38">
        <f>IFERROR(_xlfn.XLOOKUP(INVENTARIO[[#This Row],[CODIGO CONCATENADO]],[1]!Tabla1[[CODIGO CONCATENADO ]],[1]!Tabla1[FECHA],,0,-1),"")</f>
        <v>45198</v>
      </c>
      <c r="D1430" s="39" t="str">
        <f>+[1]!Tabla3[[#This Row],[Secuencia]]</f>
        <v>COM0103</v>
      </c>
      <c r="E1430" s="40" t="str">
        <f>+[1]!Tabla3[[#This Row],[Descripcion]]</f>
        <v>LIBRETA DE ESCRITORIO CON LOGOTIPO INTRANT 8"X5"</v>
      </c>
      <c r="F1430" s="39" t="str">
        <f>+[1]!Tabla3[[#This Row],[Categoria]]</f>
        <v>COMUNICACIONES</v>
      </c>
      <c r="G1430" s="50">
        <f>+[1]!Tabla3[[#This Row],[Almacen]]</f>
        <v>0</v>
      </c>
      <c r="H1430" s="39" t="str">
        <f>+[1]!Tabla3[[#This Row],[Unidad de medida]]</f>
        <v>UNIDAD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5</v>
      </c>
      <c r="N1430" s="44">
        <f>+SUMIF([1]!REQUISICIONES[CODIGO CONCATENADO],INVENTARIO[[#This Row],[CODIGO CONCATENADO]],[1]!REQUISICIONES[CANTIDAD])</f>
        <v>5</v>
      </c>
      <c r="O1430" s="42">
        <v>0</v>
      </c>
      <c r="P1430" s="44">
        <f>+INVENTARIO[[#This Row],[CANTIDAD INICIAL]]+INVENTARIO[[#This Row],[ENTRADAS]]-INVENTARIO[[#This Row],[SALIDAS]]+INVENTARIO[[#This Row],[AJUSTES]]</f>
        <v>0</v>
      </c>
      <c r="Q1430" s="42">
        <f>IFERROR(_xlfn.XLOOKUP(INVENTARIO[[#This Row],[CODIGO CONCATENADO]],[1]!Tabla1[[CODIGO CONCATENADO ]],[1]!Tabla1[COSTO],,0,-1),"")</f>
        <v>900</v>
      </c>
      <c r="R1430" s="42">
        <f>+IFERROR(INVENTARIO[[#This Row],[STOCK (BALANCE)]]*INVENTARIO[[#This Row],[COSTO UNITARIO]],"")</f>
        <v>0</v>
      </c>
    </row>
    <row r="1431" spans="1:18" x14ac:dyDescent="0.25">
      <c r="A1431" s="37" t="str">
        <f>+[1]DATA_PRODUCTO!A1431</f>
        <v xml:space="preserve"> TRA0043 (NEUMATICOS 265/65/R17 COMPASAL)</v>
      </c>
      <c r="B1431" s="38">
        <f>IFERROR(_xlfn.XLOOKUP(INVENTARIO[[#This Row],[CODIGO CONCATENADO]],[1]!Tabla1[[CODIGO CONCATENADO ]],[1]!Tabla1[FECHA],,0,-1),"")</f>
        <v>45201</v>
      </c>
      <c r="C1431" s="38">
        <f>IFERROR(_xlfn.XLOOKUP(INVENTARIO[[#This Row],[CODIGO CONCATENADO]],[1]!Tabla1[[CODIGO CONCATENADO ]],[1]!Tabla1[FECHA],,0,-1),"")</f>
        <v>45201</v>
      </c>
      <c r="D1431" s="39" t="str">
        <f>+[1]!Tabla3[[#This Row],[Secuencia]]</f>
        <v>TRA0043</v>
      </c>
      <c r="E1431" s="40" t="str">
        <f>+[1]!Tabla3[[#This Row],[Descripcion]]</f>
        <v>NEUMATICOS 265/65/R17 COMPASAL</v>
      </c>
      <c r="F1431" s="39" t="str">
        <f>+[1]!Tabla3[[#This Row],[Categoria]]</f>
        <v>TRANSPORTACIÒN</v>
      </c>
      <c r="G1431" s="50">
        <f>+[1]!Tabla3[[#This Row],[Almacen]]</f>
        <v>0</v>
      </c>
      <c r="H1431" s="39" t="str">
        <f>+[1]!Tabla3[[#This Row],[Unidad de medida]]</f>
        <v>UNIDAD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8</v>
      </c>
      <c r="N1431" s="44">
        <f>+SUMIF([1]!REQUISICIONES[CODIGO CONCATENADO],INVENTARIO[[#This Row],[CODIGO CONCATENADO]],[1]!REQUISICIONES[CANTIDAD])</f>
        <v>8</v>
      </c>
      <c r="O1431" s="42">
        <v>0</v>
      </c>
      <c r="P1431" s="44">
        <f>+INVENTARIO[[#This Row],[CANTIDAD INICIAL]]+INVENTARIO[[#This Row],[ENTRADAS]]-INVENTARIO[[#This Row],[SALIDAS]]+INVENTARIO[[#This Row],[AJUSTES]]</f>
        <v>0</v>
      </c>
      <c r="Q1431" s="42">
        <f>IFERROR(_xlfn.XLOOKUP(INVENTARIO[[#This Row],[CODIGO CONCATENADO]],[1]!Tabla1[[CODIGO CONCATENADO ]],[1]!Tabla1[COSTO],,0,-1),"")</f>
        <v>18644.07</v>
      </c>
      <c r="R1431" s="42">
        <f>+IFERROR(INVENTARIO[[#This Row],[STOCK (BALANCE)]]*INVENTARIO[[#This Row],[COSTO UNITARIO]],"")</f>
        <v>0</v>
      </c>
    </row>
    <row r="1432" spans="1:18" ht="30" x14ac:dyDescent="0.25">
      <c r="A1432" s="37" t="str">
        <f>+[1]DATA_PRODUCTO!A1432</f>
        <v xml:space="preserve"> EQU0060 (CAJAS PLASTICAS APILABLES PARA ALMACENAMIENTO NEGRA C/TAPA)</v>
      </c>
      <c r="B1432" s="38">
        <f>IFERROR(_xlfn.XLOOKUP(INVENTARIO[[#This Row],[CODIGO CONCATENADO]],[1]!Tabla1[[CODIGO CONCATENADO ]],[1]!Tabla1[FECHA],,0,-1),"")</f>
        <v>46013</v>
      </c>
      <c r="C1432" s="38">
        <f>IFERROR(_xlfn.XLOOKUP(INVENTARIO[[#This Row],[CODIGO CONCATENADO]],[1]!Tabla1[[CODIGO CONCATENADO ]],[1]!Tabla1[FECHA],,0,-1),"")</f>
        <v>46013</v>
      </c>
      <c r="D1432" s="39" t="str">
        <f>+[1]!Tabla3[[#This Row],[Secuencia]]</f>
        <v>EQU0060</v>
      </c>
      <c r="E1432" s="40" t="str">
        <f>+[1]!Tabla3[[#This Row],[Descripcion]]</f>
        <v>CAJAS PLASTICAS APILABLES PARA ALMACENAMIENTO NEGRA C/TAPA</v>
      </c>
      <c r="F1432" s="39" t="str">
        <f>+[1]!Tabla3[[#This Row],[Categoria]]</f>
        <v xml:space="preserve">EQUIPOS </v>
      </c>
      <c r="G1432" s="50">
        <f>+[1]!Tabla3[[#This Row],[Almacen]]</f>
        <v>0</v>
      </c>
      <c r="H1432" s="39" t="str">
        <f>+[1]!Tabla3[[#This Row],[Unidad de medida]]</f>
        <v>UNIDAD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647</v>
      </c>
      <c r="N1432" s="44">
        <f>+SUMIF([1]!REQUISICIONES[CODIGO CONCATENADO],INVENTARIO[[#This Row],[CODIGO CONCATENADO]],[1]!REQUISICIONES[CANTIDAD])</f>
        <v>178</v>
      </c>
      <c r="O1432" s="42">
        <v>0</v>
      </c>
      <c r="P1432" s="44">
        <f>+INVENTARIO[[#This Row],[CANTIDAD INICIAL]]+INVENTARIO[[#This Row],[ENTRADAS]]-INVENTARIO[[#This Row],[SALIDAS]]+INVENTARIO[[#This Row],[AJUSTES]]</f>
        <v>469</v>
      </c>
      <c r="Q1432" s="42">
        <f>IFERROR(_xlfn.XLOOKUP(INVENTARIO[[#This Row],[CODIGO CONCATENADO]],[1]!Tabla1[[CODIGO CONCATENADO ]],[1]!Tabla1[COSTO],,0,-1),"")</f>
        <v>1771.18</v>
      </c>
      <c r="R1432" s="42">
        <f>+IFERROR(INVENTARIO[[#This Row],[STOCK (BALANCE)]]*INVENTARIO[[#This Row],[COSTO UNITARIO]],"")</f>
        <v>830683.42</v>
      </c>
    </row>
    <row r="1433" spans="1:18" x14ac:dyDescent="0.25">
      <c r="A1433" s="37" t="str">
        <f>+[1]DATA_PRODUCTO!A1433</f>
        <v xml:space="preserve"> INS0088 (VASO PLASTICO PAQUETE No.10 50/1 (MONCANI))</v>
      </c>
      <c r="B1433" s="38">
        <f>IFERROR(_xlfn.XLOOKUP(INVENTARIO[[#This Row],[CODIGO CONCATENADO]],[1]!Tabla1[[CODIGO CONCATENADO ]],[1]!Tabla1[FECHA],,0,-1),"")</f>
        <v>45190</v>
      </c>
      <c r="C1433" s="38">
        <f>IFERROR(_xlfn.XLOOKUP(INVENTARIO[[#This Row],[CODIGO CONCATENADO]],[1]!Tabla1[[CODIGO CONCATENADO ]],[1]!Tabla1[FECHA],,0,-1),"")</f>
        <v>45190</v>
      </c>
      <c r="D1433" s="39" t="str">
        <f>+[1]!Tabla3[[#This Row],[Secuencia]]</f>
        <v>INS0088</v>
      </c>
      <c r="E1433" s="40" t="str">
        <f>+[1]!Tabla3[[#This Row],[Descripcion]]</f>
        <v>VASO PLASTICO PAQUETE No.10 50/1 (MONCANI)</v>
      </c>
      <c r="F1433" s="39" t="str">
        <f>+[1]!Tabla3[[#This Row],[Categoria]]</f>
        <v>INSUMOS</v>
      </c>
      <c r="G1433" s="50">
        <f>+[1]!Tabla3[[#This Row],[Almacen]]</f>
        <v>0</v>
      </c>
      <c r="H1433" s="39" t="str">
        <f>+[1]!Tabla3[[#This Row],[Unidad de medida]]</f>
        <v>UNIDAD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50</v>
      </c>
      <c r="N1433" s="44">
        <f>+SUMIF([1]!REQUISICIONES[CODIGO CONCATENADO],INVENTARIO[[#This Row],[CODIGO CONCATENADO]],[1]!REQUISICIONES[CANTIDAD])</f>
        <v>50</v>
      </c>
      <c r="O1433" s="42">
        <v>0</v>
      </c>
      <c r="P1433" s="44">
        <f>+INVENTARIO[[#This Row],[CANTIDAD INICIAL]]+INVENTARIO[[#This Row],[ENTRADAS]]-INVENTARIO[[#This Row],[SALIDAS]]+INVENTARIO[[#This Row],[AJUSTES]]</f>
        <v>0</v>
      </c>
      <c r="Q1433" s="42">
        <f>IFERROR(_xlfn.XLOOKUP(INVENTARIO[[#This Row],[CODIGO CONCATENADO]],[1]!Tabla1[[CODIGO CONCATENADO ]],[1]!Tabla1[COSTO],,0,-1),"")</f>
        <v>208</v>
      </c>
      <c r="R1433" s="42">
        <f>+IFERROR(INVENTARIO[[#This Row],[STOCK (BALANCE)]]*INVENTARIO[[#This Row],[COSTO UNITARIO]],"")</f>
        <v>0</v>
      </c>
    </row>
    <row r="1434" spans="1:18" x14ac:dyDescent="0.25">
      <c r="A1434" s="37" t="str">
        <f>+[1]DATA_PRODUCTO!A1434</f>
        <v xml:space="preserve"> INS0089 (VASOS DESECHABLE DE CAFÉ MOLDY  No. 2  100/1 (MONCANI))</v>
      </c>
      <c r="B1434" s="38">
        <f>IFERROR(_xlfn.XLOOKUP(INVENTARIO[[#This Row],[CODIGO CONCATENADO]],[1]!Tabla1[[CODIGO CONCATENADO ]],[1]!Tabla1[FECHA],,0,-1),"")</f>
        <v>45190</v>
      </c>
      <c r="C1434" s="38">
        <f>IFERROR(_xlfn.XLOOKUP(INVENTARIO[[#This Row],[CODIGO CONCATENADO]],[1]!Tabla1[[CODIGO CONCATENADO ]],[1]!Tabla1[FECHA],,0,-1),"")</f>
        <v>45190</v>
      </c>
      <c r="D1434" s="39" t="str">
        <f>+[1]!Tabla3[[#This Row],[Secuencia]]</f>
        <v>INS0089</v>
      </c>
      <c r="E1434" s="40" t="str">
        <f>+[1]!Tabla3[[#This Row],[Descripcion]]</f>
        <v>VASOS DESECHABLE DE CAFÉ MOLDY  No. 2  100/1 (MONCANI)</v>
      </c>
      <c r="F1434" s="39" t="str">
        <f>+[1]!Tabla3[[#This Row],[Categoria]]</f>
        <v>INSUMOS</v>
      </c>
      <c r="G1434" s="50">
        <f>+[1]!Tabla3[[#This Row],[Almacen]]</f>
        <v>0</v>
      </c>
      <c r="H1434" s="39" t="str">
        <f>+[1]!Tabla3[[#This Row],[Unidad de medida]]</f>
        <v>UNIDAD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100</v>
      </c>
      <c r="N1434" s="44">
        <f>+SUMIF([1]!REQUISICIONES[CODIGO CONCATENADO],INVENTARIO[[#This Row],[CODIGO CONCATENADO]],[1]!REQUISICIONES[CANTIDAD])</f>
        <v>100</v>
      </c>
      <c r="O1434" s="42">
        <v>0</v>
      </c>
      <c r="P1434" s="44">
        <f>+INVENTARIO[[#This Row],[CANTIDAD INICIAL]]+INVENTARIO[[#This Row],[ENTRADAS]]-INVENTARIO[[#This Row],[SALIDAS]]+INVENTARIO[[#This Row],[AJUSTES]]</f>
        <v>0</v>
      </c>
      <c r="Q1434" s="42">
        <f>IFERROR(_xlfn.XLOOKUP(INVENTARIO[[#This Row],[CODIGO CONCATENADO]],[1]!Tabla1[[CODIGO CONCATENADO ]],[1]!Tabla1[COSTO],,0,-1),"")</f>
        <v>377</v>
      </c>
      <c r="R1434" s="42">
        <f>+IFERROR(INVENTARIO[[#This Row],[STOCK (BALANCE)]]*INVENTARIO[[#This Row],[COSTO UNITARIO]],"")</f>
        <v>0</v>
      </c>
    </row>
    <row r="1435" spans="1:18" ht="30" x14ac:dyDescent="0.25">
      <c r="A1435" s="37" t="str">
        <f>+[1]DATA_PRODUCTO!A1435</f>
        <v xml:space="preserve"> INS0090 (VASOS DESECHABLE DE CAFE N0. 4 BIODEGRADABLE  (CARTON) 50/1 (MONCANI))</v>
      </c>
      <c r="B1435" s="38">
        <f>IFERROR(_xlfn.XLOOKUP(INVENTARIO[[#This Row],[CODIGO CONCATENADO]],[1]!Tabla1[[CODIGO CONCATENADO ]],[1]!Tabla1[FECHA],,0,-1),"")</f>
        <v>45473</v>
      </c>
      <c r="C1435" s="38">
        <f>IFERROR(_xlfn.XLOOKUP(INVENTARIO[[#This Row],[CODIGO CONCATENADO]],[1]!Tabla1[[CODIGO CONCATENADO ]],[1]!Tabla1[FECHA],,0,-1),"")</f>
        <v>45473</v>
      </c>
      <c r="D1435" s="39" t="str">
        <f>+[1]!Tabla3[[#This Row],[Secuencia]]</f>
        <v>INS0090</v>
      </c>
      <c r="E1435" s="40" t="str">
        <f>+[1]!Tabla3[[#This Row],[Descripcion]]</f>
        <v>VASOS DESECHABLE DE CAFE N0. 4 BIODEGRADABLE  (CARTON) 50/1 (MONCANI)</v>
      </c>
      <c r="F1435" s="39" t="str">
        <f>+[1]!Tabla3[[#This Row],[Categoria]]</f>
        <v>INSUMOS</v>
      </c>
      <c r="G1435" s="50">
        <f>+[1]!Tabla3[[#This Row],[Almacen]]</f>
        <v>0</v>
      </c>
      <c r="H1435" s="39" t="str">
        <f>+[1]!Tabla3[[#This Row],[Unidad de medida]]</f>
        <v>UNIDAD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65</v>
      </c>
      <c r="N1435" s="44">
        <f>+SUMIF([1]!REQUISICIONES[CODIGO CONCATENADO],INVENTARIO[[#This Row],[CODIGO CONCATENADO]],[1]!REQUISICIONES[CANTIDAD])</f>
        <v>65</v>
      </c>
      <c r="O1435" s="42">
        <v>0</v>
      </c>
      <c r="P1435" s="44">
        <f>+INVENTARIO[[#This Row],[CANTIDAD INICIAL]]+INVENTARIO[[#This Row],[ENTRADAS]]-INVENTARIO[[#This Row],[SALIDAS]]+INVENTARIO[[#This Row],[AJUSTES]]</f>
        <v>0</v>
      </c>
      <c r="Q1435" s="42">
        <f>IFERROR(_xlfn.XLOOKUP(INVENTARIO[[#This Row],[CODIGO CONCATENADO]],[1]!Tabla1[[CODIGO CONCATENADO ]],[1]!Tabla1[COSTO],,0,-1),"")</f>
        <v>320</v>
      </c>
      <c r="R1435" s="42">
        <f>+IFERROR(INVENTARIO[[#This Row],[STOCK (BALANCE)]]*INVENTARIO[[#This Row],[COSTO UNITARIO]],"")</f>
        <v>0</v>
      </c>
    </row>
    <row r="1436" spans="1:18" x14ac:dyDescent="0.25">
      <c r="A1436" s="37" t="str">
        <f>+[1]DATA_PRODUCTO!A1436</f>
        <v xml:space="preserve"> INS0091 (PAQUETE PLATOS DESECHABLES NO.6 (25/1) (MONCANI))</v>
      </c>
      <c r="B1436" s="38">
        <f>IFERROR(_xlfn.XLOOKUP(INVENTARIO[[#This Row],[CODIGO CONCATENADO]],[1]!Tabla1[[CODIGO CONCATENADO ]],[1]!Tabla1[FECHA],,0,-1),"")</f>
        <v>45190</v>
      </c>
      <c r="C1436" s="38">
        <f>IFERROR(_xlfn.XLOOKUP(INVENTARIO[[#This Row],[CODIGO CONCATENADO]],[1]!Tabla1[[CODIGO CONCATENADO ]],[1]!Tabla1[FECHA],,0,-1),"")</f>
        <v>45190</v>
      </c>
      <c r="D1436" s="39" t="str">
        <f>+[1]!Tabla3[[#This Row],[Secuencia]]</f>
        <v>INS0091</v>
      </c>
      <c r="E1436" s="40" t="str">
        <f>+[1]!Tabla3[[#This Row],[Descripcion]]</f>
        <v>PAQUETE PLATOS DESECHABLES NO.6 (25/1) (MONCANI)</v>
      </c>
      <c r="F1436" s="39" t="str">
        <f>+[1]!Tabla3[[#This Row],[Categoria]]</f>
        <v>INSUMOS</v>
      </c>
      <c r="G1436" s="50">
        <f>+[1]!Tabla3[[#This Row],[Almacen]]</f>
        <v>0</v>
      </c>
      <c r="H1436" s="39" t="str">
        <f>+[1]!Tabla3[[#This Row],[Unidad de medida]]</f>
        <v>UNIDAD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80</v>
      </c>
      <c r="N1436" s="44">
        <f>+SUMIF([1]!REQUISICIONES[CODIGO CONCATENADO],INVENTARIO[[#This Row],[CODIGO CONCATENADO]],[1]!REQUISICIONES[CANTIDAD])</f>
        <v>80</v>
      </c>
      <c r="O1436" s="42">
        <v>0</v>
      </c>
      <c r="P1436" s="44">
        <f>+INVENTARIO[[#This Row],[CANTIDAD INICIAL]]+INVENTARIO[[#This Row],[ENTRADAS]]-INVENTARIO[[#This Row],[SALIDAS]]+INVENTARIO[[#This Row],[AJUSTES]]</f>
        <v>0</v>
      </c>
      <c r="Q1436" s="42">
        <f>IFERROR(_xlfn.XLOOKUP(INVENTARIO[[#This Row],[CODIGO CONCATENADO]],[1]!Tabla1[[CODIGO CONCATENADO ]],[1]!Tabla1[COSTO],,0,-1),"")</f>
        <v>106.6</v>
      </c>
      <c r="R1436" s="42">
        <f>+IFERROR(INVENTARIO[[#This Row],[STOCK (BALANCE)]]*INVENTARIO[[#This Row],[COSTO UNITARIO]],"")</f>
        <v>0</v>
      </c>
    </row>
    <row r="1437" spans="1:18" x14ac:dyDescent="0.25">
      <c r="A1437" s="37" t="str">
        <f>+[1]DATA_PRODUCTO!A1437</f>
        <v xml:space="preserve"> INS0092 (PAQUETE PLATOS DESECHABLES NO.9 (25/1) (MONCANI))</v>
      </c>
      <c r="B1437" s="38">
        <f>IFERROR(_xlfn.XLOOKUP(INVENTARIO[[#This Row],[CODIGO CONCATENADO]],[1]!Tabla1[[CODIGO CONCATENADO ]],[1]!Tabla1[FECHA],,0,-1),"")</f>
        <v>45310</v>
      </c>
      <c r="C1437" s="38">
        <f>IFERROR(_xlfn.XLOOKUP(INVENTARIO[[#This Row],[CODIGO CONCATENADO]],[1]!Tabla1[[CODIGO CONCATENADO ]],[1]!Tabla1[FECHA],,0,-1),"")</f>
        <v>45310</v>
      </c>
      <c r="D1437" s="39" t="str">
        <f>+[1]!Tabla3[[#This Row],[Secuencia]]</f>
        <v>INS0092</v>
      </c>
      <c r="E1437" s="40" t="str">
        <f>+[1]!Tabla3[[#This Row],[Descripcion]]</f>
        <v>PAQUETE PLATOS DESECHABLES NO.9 (25/1) (MONCANI)</v>
      </c>
      <c r="F1437" s="39" t="str">
        <f>+[1]!Tabla3[[#This Row],[Categoria]]</f>
        <v>INSUMOS</v>
      </c>
      <c r="G1437" s="50">
        <f>+[1]!Tabla3[[#This Row],[Almacen]]</f>
        <v>0</v>
      </c>
      <c r="H1437" s="39" t="str">
        <f>+[1]!Tabla3[[#This Row],[Unidad de medida]]</f>
        <v>UNIDAD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90</v>
      </c>
      <c r="N1437" s="44">
        <f>+SUMIF([1]!REQUISICIONES[CODIGO CONCATENADO],INVENTARIO[[#This Row],[CODIGO CONCATENADO]],[1]!REQUISICIONES[CANTIDAD])</f>
        <v>90</v>
      </c>
      <c r="O1437" s="42">
        <v>0</v>
      </c>
      <c r="P1437" s="44">
        <f>+INVENTARIO[[#This Row],[CANTIDAD INICIAL]]+INVENTARIO[[#This Row],[ENTRADAS]]-INVENTARIO[[#This Row],[SALIDAS]]+INVENTARIO[[#This Row],[AJUSTES]]</f>
        <v>0</v>
      </c>
      <c r="Q1437" s="42">
        <f>IFERROR(_xlfn.XLOOKUP(INVENTARIO[[#This Row],[CODIGO CONCATENADO]],[1]!Tabla1[[CODIGO CONCATENADO ]],[1]!Tabla1[COSTO],,0,-1),"")</f>
        <v>40.950000000000003</v>
      </c>
      <c r="R1437" s="42">
        <f>+IFERROR(INVENTARIO[[#This Row],[STOCK (BALANCE)]]*INVENTARIO[[#This Row],[COSTO UNITARIO]],"")</f>
        <v>0</v>
      </c>
    </row>
    <row r="1438" spans="1:18" x14ac:dyDescent="0.25">
      <c r="A1438" s="37" t="str">
        <f>+[1]DATA_PRODUCTO!A1438</f>
        <v xml:space="preserve"> INS0093 (PAQUETE DE CUCHARAS DESECHABLES 25/1 (MONCANI))</v>
      </c>
      <c r="B1438" s="38">
        <f>IFERROR(_xlfn.XLOOKUP(INVENTARIO[[#This Row],[CODIGO CONCATENADO]],[1]!Tabla1[[CODIGO CONCATENADO ]],[1]!Tabla1[FECHA],,0,-1),"")</f>
        <v>45190</v>
      </c>
      <c r="C1438" s="38">
        <f>IFERROR(_xlfn.XLOOKUP(INVENTARIO[[#This Row],[CODIGO CONCATENADO]],[1]!Tabla1[[CODIGO CONCATENADO ]],[1]!Tabla1[FECHA],,0,-1),"")</f>
        <v>45190</v>
      </c>
      <c r="D1438" s="39" t="str">
        <f>+[1]!Tabla3[[#This Row],[Secuencia]]</f>
        <v>INS0093</v>
      </c>
      <c r="E1438" s="40" t="str">
        <f>+[1]!Tabla3[[#This Row],[Descripcion]]</f>
        <v>PAQUETE DE CUCHARAS DESECHABLES 25/1 (MONCANI)</v>
      </c>
      <c r="F1438" s="39" t="str">
        <f>+[1]!Tabla3[[#This Row],[Categoria]]</f>
        <v>INSUMOS</v>
      </c>
      <c r="G1438" s="50">
        <f>+[1]!Tabla3[[#This Row],[Almacen]]</f>
        <v>0</v>
      </c>
      <c r="H1438" s="39" t="str">
        <f>+[1]!Tabla3[[#This Row],[Unidad de medida]]</f>
        <v>UNIDAD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50</v>
      </c>
      <c r="N1438" s="44">
        <f>+SUMIF([1]!REQUISICIONES[CODIGO CONCATENADO],INVENTARIO[[#This Row],[CODIGO CONCATENADO]],[1]!REQUISICIONES[CANTIDAD])</f>
        <v>50</v>
      </c>
      <c r="O1438" s="42">
        <v>0</v>
      </c>
      <c r="P1438" s="44">
        <f>+INVENTARIO[[#This Row],[CANTIDAD INICIAL]]+INVENTARIO[[#This Row],[ENTRADAS]]-INVENTARIO[[#This Row],[SALIDAS]]+INVENTARIO[[#This Row],[AJUSTES]]</f>
        <v>0</v>
      </c>
      <c r="Q1438" s="42">
        <f>IFERROR(_xlfn.XLOOKUP(INVENTARIO[[#This Row],[CODIGO CONCATENADO]],[1]!Tabla1[[CODIGO CONCATENADO ]],[1]!Tabla1[COSTO],,0,-1),"")</f>
        <v>111</v>
      </c>
      <c r="R1438" s="42">
        <f>+IFERROR(INVENTARIO[[#This Row],[STOCK (BALANCE)]]*INVENTARIO[[#This Row],[COSTO UNITARIO]],"")</f>
        <v>0</v>
      </c>
    </row>
    <row r="1439" spans="1:18" x14ac:dyDescent="0.25">
      <c r="A1439" s="37" t="str">
        <f>+[1]DATA_PRODUCTO!A1439</f>
        <v xml:space="preserve"> INS0094 (PAQUETE DE TENEDORES DESECHABLES 25/1 (MONCANI))</v>
      </c>
      <c r="B1439" s="38">
        <f>IFERROR(_xlfn.XLOOKUP(INVENTARIO[[#This Row],[CODIGO CONCATENADO]],[1]!Tabla1[[CODIGO CONCATENADO ]],[1]!Tabla1[FECHA],,0,-1),"")</f>
        <v>45190</v>
      </c>
      <c r="C1439" s="38">
        <f>IFERROR(_xlfn.XLOOKUP(INVENTARIO[[#This Row],[CODIGO CONCATENADO]],[1]!Tabla1[[CODIGO CONCATENADO ]],[1]!Tabla1[FECHA],,0,-1),"")</f>
        <v>45190</v>
      </c>
      <c r="D1439" s="39" t="str">
        <f>+[1]!Tabla3[[#This Row],[Secuencia]]</f>
        <v>INS0094</v>
      </c>
      <c r="E1439" s="40" t="str">
        <f>+[1]!Tabla3[[#This Row],[Descripcion]]</f>
        <v>PAQUETE DE TENEDORES DESECHABLES 25/1 (MONCANI)</v>
      </c>
      <c r="F1439" s="39" t="str">
        <f>+[1]!Tabla3[[#This Row],[Categoria]]</f>
        <v>INSUMOS</v>
      </c>
      <c r="G1439" s="50">
        <f>+[1]!Tabla3[[#This Row],[Almacen]]</f>
        <v>0</v>
      </c>
      <c r="H1439" s="39" t="str">
        <f>+[1]!Tabla3[[#This Row],[Unidad de medida]]</f>
        <v>UNIDAD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50</v>
      </c>
      <c r="N1439" s="44">
        <f>+SUMIF([1]!REQUISICIONES[CODIGO CONCATENADO],INVENTARIO[[#This Row],[CODIGO CONCATENADO]],[1]!REQUISICIONES[CANTIDAD])</f>
        <v>50</v>
      </c>
      <c r="O1439" s="42">
        <v>0</v>
      </c>
      <c r="P1439" s="44">
        <f>+INVENTARIO[[#This Row],[CANTIDAD INICIAL]]+INVENTARIO[[#This Row],[ENTRADAS]]-INVENTARIO[[#This Row],[SALIDAS]]+INVENTARIO[[#This Row],[AJUSTES]]</f>
        <v>0</v>
      </c>
      <c r="Q1439" s="42">
        <f>IFERROR(_xlfn.XLOOKUP(INVENTARIO[[#This Row],[CODIGO CONCATENADO]],[1]!Tabla1[[CODIGO CONCATENADO ]],[1]!Tabla1[COSTO],,0,-1),"")</f>
        <v>111</v>
      </c>
      <c r="R1439" s="42">
        <f>+IFERROR(INVENTARIO[[#This Row],[STOCK (BALANCE)]]*INVENTARIO[[#This Row],[COSTO UNITARIO]],"")</f>
        <v>0</v>
      </c>
    </row>
    <row r="1440" spans="1:18" x14ac:dyDescent="0.25">
      <c r="A1440" s="37" t="str">
        <f>+[1]DATA_PRODUCTO!A1440</f>
        <v xml:space="preserve"> INS0095 (REMOVEDORES DE CAFÉ EN MADERA (MONCANI))</v>
      </c>
      <c r="B1440" s="38">
        <f>IFERROR(_xlfn.XLOOKUP(INVENTARIO[[#This Row],[CODIGO CONCATENADO]],[1]!Tabla1[[CODIGO CONCATENADO ]],[1]!Tabla1[FECHA],,0,-1),"")</f>
        <v>45190</v>
      </c>
      <c r="C1440" s="38">
        <f>IFERROR(_xlfn.XLOOKUP(INVENTARIO[[#This Row],[CODIGO CONCATENADO]],[1]!Tabla1[[CODIGO CONCATENADO ]],[1]!Tabla1[FECHA],,0,-1),"")</f>
        <v>45190</v>
      </c>
      <c r="D1440" s="39" t="str">
        <f>+[1]!Tabla3[[#This Row],[Secuencia]]</f>
        <v>INS0095</v>
      </c>
      <c r="E1440" s="40" t="str">
        <f>+[1]!Tabla3[[#This Row],[Descripcion]]</f>
        <v>REMOVEDORES DE CAFÉ EN MADERA (MONCANI)</v>
      </c>
      <c r="F1440" s="39" t="str">
        <f>+[1]!Tabla3[[#This Row],[Categoria]]</f>
        <v>INSUMOS</v>
      </c>
      <c r="G1440" s="50">
        <f>+[1]!Tabla3[[#This Row],[Almacen]]</f>
        <v>0</v>
      </c>
      <c r="H1440" s="39" t="str">
        <f>+[1]!Tabla3[[#This Row],[Unidad de medida]]</f>
        <v>UNIDAD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20</v>
      </c>
      <c r="N1440" s="44">
        <f>+SUMIF([1]!REQUISICIONES[CODIGO CONCATENADO],INVENTARIO[[#This Row],[CODIGO CONCATENADO]],[1]!REQUISICIONES[CANTIDAD])</f>
        <v>12</v>
      </c>
      <c r="O1440" s="42">
        <v>0</v>
      </c>
      <c r="P1440" s="44">
        <f>+INVENTARIO[[#This Row],[CANTIDAD INICIAL]]+INVENTARIO[[#This Row],[ENTRADAS]]-INVENTARIO[[#This Row],[SALIDAS]]+INVENTARIO[[#This Row],[AJUSTES]]</f>
        <v>8</v>
      </c>
      <c r="Q1440" s="42">
        <f>IFERROR(_xlfn.XLOOKUP(INVENTARIO[[#This Row],[CODIGO CONCATENADO]],[1]!Tabla1[[CODIGO CONCATENADO ]],[1]!Tabla1[COSTO],,0,-1),"")</f>
        <v>1755</v>
      </c>
      <c r="R1440" s="42">
        <f>+IFERROR(INVENTARIO[[#This Row],[STOCK (BALANCE)]]*INVENTARIO[[#This Row],[COSTO UNITARIO]],"")</f>
        <v>14040</v>
      </c>
    </row>
    <row r="1441" spans="1:18" x14ac:dyDescent="0.25">
      <c r="A1441" s="37" t="str">
        <f>+[1]DATA_PRODUCTO!A1441</f>
        <v xml:space="preserve"> TEG0015 (SCANNER FUJITSO IX600)</v>
      </c>
      <c r="B1441" s="38">
        <f>IFERROR(_xlfn.XLOOKUP(INVENTARIO[[#This Row],[CODIGO CONCATENADO]],[1]!Tabla1[[CODIGO CONCATENADO ]],[1]!Tabla1[FECHA],,0,-1),"")</f>
        <v>45273</v>
      </c>
      <c r="C1441" s="38">
        <f>IFERROR(_xlfn.XLOOKUP(INVENTARIO[[#This Row],[CODIGO CONCATENADO]],[1]!Tabla1[[CODIGO CONCATENADO ]],[1]!Tabla1[FECHA],,0,-1),"")</f>
        <v>45273</v>
      </c>
      <c r="D1441" s="39" t="str">
        <f>+[1]!Tabla3[[#This Row],[Secuencia]]</f>
        <v>TEG0015</v>
      </c>
      <c r="E1441" s="40" t="str">
        <f>+[1]!Tabla3[[#This Row],[Descripcion]]</f>
        <v>SCANNER FUJITSO IX600</v>
      </c>
      <c r="F1441" s="39" t="str">
        <f>+[1]!Tabla3[[#This Row],[Categoria]]</f>
        <v>TEGNOLOGIA</v>
      </c>
      <c r="G1441" s="50">
        <f>+[1]!Tabla3[[#This Row],[Almacen]]</f>
        <v>0</v>
      </c>
      <c r="H1441" s="39" t="str">
        <f>+[1]!Tabla3[[#This Row],[Unidad de medida]]</f>
        <v>UNIDAD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5</v>
      </c>
      <c r="N1441" s="44">
        <f>+SUMIF([1]!REQUISICIONES[CODIGO CONCATENADO],INVENTARIO[[#This Row],[CODIGO CONCATENADO]],[1]!REQUISICIONES[CANTIDAD])</f>
        <v>5</v>
      </c>
      <c r="O1441" s="42">
        <v>0</v>
      </c>
      <c r="P1441" s="44">
        <f>+INVENTARIO[[#This Row],[CANTIDAD INICIAL]]+INVENTARIO[[#This Row],[ENTRADAS]]-INVENTARIO[[#This Row],[SALIDAS]]+INVENTARIO[[#This Row],[AJUSTES]]</f>
        <v>0</v>
      </c>
      <c r="Q1441" s="42">
        <f>IFERROR(_xlfn.XLOOKUP(INVENTARIO[[#This Row],[CODIGO CONCATENADO]],[1]!Tabla1[[CODIGO CONCATENADO ]],[1]!Tabla1[COSTO],,0,-1),"")</f>
        <v>34677.964999999997</v>
      </c>
      <c r="R1441" s="42">
        <f>+IFERROR(INVENTARIO[[#This Row],[STOCK (BALANCE)]]*INVENTARIO[[#This Row],[COSTO UNITARIO]],"")</f>
        <v>0</v>
      </c>
    </row>
    <row r="1442" spans="1:18" ht="30" x14ac:dyDescent="0.25">
      <c r="A1442" s="37" t="str">
        <f>+[1]DATA_PRODUCTO!A1442</f>
        <v xml:space="preserve"> COM0104 (VOLANTES FLAYERS 8.5 X 5.5 (OPERATIVO NAVIDAD SEGURA 2023))</v>
      </c>
      <c r="B1442" s="38">
        <f>IFERROR(_xlfn.XLOOKUP(INVENTARIO[[#This Row],[CODIGO CONCATENADO]],[1]!Tabla1[[CODIGO CONCATENADO ]],[1]!Tabla1[FECHA],,0,-1),"")</f>
        <v>45279</v>
      </c>
      <c r="C1442" s="38">
        <f>IFERROR(_xlfn.XLOOKUP(INVENTARIO[[#This Row],[CODIGO CONCATENADO]],[1]!Tabla1[[CODIGO CONCATENADO ]],[1]!Tabla1[FECHA],,0,-1),"")</f>
        <v>45279</v>
      </c>
      <c r="D1442" s="39" t="str">
        <f>+[1]!Tabla3[[#This Row],[Secuencia]]</f>
        <v>COM0104</v>
      </c>
      <c r="E1442" s="40" t="str">
        <f>+[1]!Tabla3[[#This Row],[Descripcion]]</f>
        <v>VOLANTES FLAYERS 8.5 X 5.5 (OPERATIVO NAVIDAD SEGURA 2023)</v>
      </c>
      <c r="F1442" s="39" t="str">
        <f>+[1]!Tabla3[[#This Row],[Categoria]]</f>
        <v>COMUNICACIONES</v>
      </c>
      <c r="G1442" s="50">
        <f>+[1]!Tabla3[[#This Row],[Almacen]]</f>
        <v>0</v>
      </c>
      <c r="H1442" s="39" t="str">
        <f>+[1]!Tabla3[[#This Row],[Unidad de medida]]</f>
        <v>UNIDAD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5000</v>
      </c>
      <c r="N1442" s="44">
        <f>+SUMIF([1]!REQUISICIONES[CODIGO CONCATENADO],INVENTARIO[[#This Row],[CODIGO CONCATENADO]],[1]!REQUISICIONES[CANTIDAD])</f>
        <v>5000</v>
      </c>
      <c r="O1442" s="42">
        <v>0</v>
      </c>
      <c r="P1442" s="44">
        <f>+INVENTARIO[[#This Row],[CANTIDAD INICIAL]]+INVENTARIO[[#This Row],[ENTRADAS]]-INVENTARIO[[#This Row],[SALIDAS]]+INVENTARIO[[#This Row],[AJUSTES]]</f>
        <v>0</v>
      </c>
      <c r="Q1442" s="42">
        <f>IFERROR(_xlfn.XLOOKUP(INVENTARIO[[#This Row],[CODIGO CONCATENADO]],[1]!Tabla1[[CODIGO CONCATENADO ]],[1]!Tabla1[COSTO],,0,-1),"")</f>
        <v>1.8</v>
      </c>
      <c r="R1442" s="42">
        <f>+IFERROR(INVENTARIO[[#This Row],[STOCK (BALANCE)]]*INVENTARIO[[#This Row],[COSTO UNITARIO]],"")</f>
        <v>0</v>
      </c>
    </row>
    <row r="1443" spans="1:18" x14ac:dyDescent="0.25">
      <c r="A1443" s="37" t="str">
        <f>+[1]DATA_PRODUCTO!A1443</f>
        <v xml:space="preserve"> COM0105 (FORMULARIOS DE INSPECTORIA EN RESMAS 500/1 8.5 X 14")</v>
      </c>
      <c r="B1443" s="38">
        <f>IFERROR(_xlfn.XLOOKUP(INVENTARIO[[#This Row],[CODIGO CONCATENADO]],[1]!Tabla1[[CODIGO CONCATENADO ]],[1]!Tabla1[FECHA],,0,-1),"")</f>
        <v>45814</v>
      </c>
      <c r="C1443" s="38">
        <f>IFERROR(_xlfn.XLOOKUP(INVENTARIO[[#This Row],[CODIGO CONCATENADO]],[1]!Tabla1[[CODIGO CONCATENADO ]],[1]!Tabla1[FECHA],,0,-1),"")</f>
        <v>45814</v>
      </c>
      <c r="D1443" s="39" t="str">
        <f>+[1]!Tabla3[[#This Row],[Secuencia]]</f>
        <v>COM0105</v>
      </c>
      <c r="E1443" s="40" t="str">
        <f>+[1]!Tabla3[[#This Row],[Descripcion]]</f>
        <v>FORMULARIOS DE INSPECTORIA EN RESMAS 500/1 8.5 X 14"</v>
      </c>
      <c r="F1443" s="39" t="str">
        <f>+[1]!Tabla3[[#This Row],[Categoria]]</f>
        <v>COMUNICACIONES</v>
      </c>
      <c r="G1443" s="50">
        <f>+[1]!Tabla3[[#This Row],[Almacen]]</f>
        <v>0</v>
      </c>
      <c r="H1443" s="39" t="str">
        <f>+[1]!Tabla3[[#This Row],[Unidad de medida]]</f>
        <v>RESMAS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2520</v>
      </c>
      <c r="N1443" s="44">
        <f>+SUMIF([1]!REQUISICIONES[CODIGO CONCATENADO],INVENTARIO[[#This Row],[CODIGO CONCATENADO]],[1]!REQUISICIONES[CANTIDAD])</f>
        <v>2520</v>
      </c>
      <c r="O1443" s="42">
        <v>0</v>
      </c>
      <c r="P1443" s="44">
        <f>+INVENTARIO[[#This Row],[CANTIDAD INICIAL]]+INVENTARIO[[#This Row],[ENTRADAS]]-INVENTARIO[[#This Row],[SALIDAS]]+INVENTARIO[[#This Row],[AJUSTES]]</f>
        <v>0</v>
      </c>
      <c r="Q1443" s="42">
        <f>IFERROR(_xlfn.XLOOKUP(INVENTARIO[[#This Row],[CODIGO CONCATENADO]],[1]!Tabla1[[CODIGO CONCATENADO ]],[1]!Tabla1[COSTO],,0,-1),"")</f>
        <v>12</v>
      </c>
      <c r="R1443" s="42">
        <f>+IFERROR(INVENTARIO[[#This Row],[STOCK (BALANCE)]]*INVENTARIO[[#This Row],[COSTO UNITARIO]],"")</f>
        <v>0</v>
      </c>
    </row>
    <row r="1444" spans="1:18" x14ac:dyDescent="0.25">
      <c r="A1444" s="37" t="str">
        <f>+[1]DATA_PRODUCTO!A1444</f>
        <v xml:space="preserve"> TRA0044 (FILTRO DE AIRE AIF59976)</v>
      </c>
      <c r="B1444" s="38">
        <f>IFERROR(_xlfn.XLOOKUP(INVENTARIO[[#This Row],[CODIGO CONCATENADO]],[1]!Tabla1[[CODIGO CONCATENADO ]],[1]!Tabla1[FECHA],,0,-1),"")</f>
        <v>45198</v>
      </c>
      <c r="C1444" s="38">
        <f>IFERROR(_xlfn.XLOOKUP(INVENTARIO[[#This Row],[CODIGO CONCATENADO]],[1]!Tabla1[[CODIGO CONCATENADO ]],[1]!Tabla1[FECHA],,0,-1),"")</f>
        <v>45198</v>
      </c>
      <c r="D1444" s="39" t="str">
        <f>+[1]!Tabla3[[#This Row],[Secuencia]]</f>
        <v>TRA0044</v>
      </c>
      <c r="E1444" s="40" t="str">
        <f>+[1]!Tabla3[[#This Row],[Descripcion]]</f>
        <v>FILTRO DE AIRE AIF59976</v>
      </c>
      <c r="F1444" s="39" t="str">
        <f>+[1]!Tabla3[[#This Row],[Categoria]]</f>
        <v>TRANSPORTACIÒN</v>
      </c>
      <c r="G1444" s="50">
        <f>+[1]!Tabla3[[#This Row],[Almacen]]</f>
        <v>0</v>
      </c>
      <c r="H1444" s="39" t="str">
        <f>+[1]!Tabla3[[#This Row],[Unidad de medida]]</f>
        <v>UNIDAD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4</v>
      </c>
      <c r="N1444" s="44">
        <f>+SUMIF([1]!REQUISICIONES[CODIGO CONCATENADO],INVENTARIO[[#This Row],[CODIGO CONCATENADO]],[1]!REQUISICIONES[CANTIDAD])</f>
        <v>4</v>
      </c>
      <c r="O1444" s="42">
        <v>0</v>
      </c>
      <c r="P1444" s="44">
        <f>+INVENTARIO[[#This Row],[CANTIDAD INICIAL]]+INVENTARIO[[#This Row],[ENTRADAS]]-INVENTARIO[[#This Row],[SALIDAS]]+INVENTARIO[[#This Row],[AJUSTES]]</f>
        <v>0</v>
      </c>
      <c r="Q1444" s="42">
        <f>IFERROR(_xlfn.XLOOKUP(INVENTARIO[[#This Row],[CODIGO CONCATENADO]],[1]!Tabla1[[CODIGO CONCATENADO ]],[1]!Tabla1[COSTO],,0,-1),"")</f>
        <v>581.25</v>
      </c>
      <c r="R1444" s="42">
        <f>+IFERROR(INVENTARIO[[#This Row],[STOCK (BALANCE)]]*INVENTARIO[[#This Row],[COSTO UNITARIO]],"")</f>
        <v>0</v>
      </c>
    </row>
    <row r="1445" spans="1:18" x14ac:dyDescent="0.25">
      <c r="A1445" s="37" t="str">
        <f>+[1]DATA_PRODUCTO!A1445</f>
        <v xml:space="preserve"> TRA0045 (FILTRO AIRE AIF114579)</v>
      </c>
      <c r="B1445" s="38">
        <f>IFERROR(_xlfn.XLOOKUP(INVENTARIO[[#This Row],[CODIGO CONCATENADO]],[1]!Tabla1[[CODIGO CONCATENADO ]],[1]!Tabla1[FECHA],,0,-1),"")</f>
        <v>45198</v>
      </c>
      <c r="C1445" s="38">
        <f>IFERROR(_xlfn.XLOOKUP(INVENTARIO[[#This Row],[CODIGO CONCATENADO]],[1]!Tabla1[[CODIGO CONCATENADO ]],[1]!Tabla1[FECHA],,0,-1),"")</f>
        <v>45198</v>
      </c>
      <c r="D1445" s="39" t="str">
        <f>+[1]!Tabla3[[#This Row],[Secuencia]]</f>
        <v>TRA0045</v>
      </c>
      <c r="E1445" s="40" t="str">
        <f>+[1]!Tabla3[[#This Row],[Descripcion]]</f>
        <v>FILTRO AIRE AIF114579</v>
      </c>
      <c r="F1445" s="39" t="str">
        <f>+[1]!Tabla3[[#This Row],[Categoria]]</f>
        <v>TRANSPORTACIÒN</v>
      </c>
      <c r="G1445" s="50">
        <f>+[1]!Tabla3[[#This Row],[Almacen]]</f>
        <v>0</v>
      </c>
      <c r="H1445" s="39" t="str">
        <f>+[1]!Tabla3[[#This Row],[Unidad de medida]]</f>
        <v>UNIDAD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4</v>
      </c>
      <c r="N1445" s="44">
        <f>+SUMIF([1]!REQUISICIONES[CODIGO CONCATENADO],INVENTARIO[[#This Row],[CODIGO CONCATENADO]],[1]!REQUISICIONES[CANTIDAD])</f>
        <v>4</v>
      </c>
      <c r="O1445" s="42">
        <v>0</v>
      </c>
      <c r="P1445" s="44">
        <f>+INVENTARIO[[#This Row],[CANTIDAD INICIAL]]+INVENTARIO[[#This Row],[ENTRADAS]]-INVENTARIO[[#This Row],[SALIDAS]]+INVENTARIO[[#This Row],[AJUSTES]]</f>
        <v>0</v>
      </c>
      <c r="Q1445" s="42">
        <f>IFERROR(_xlfn.XLOOKUP(INVENTARIO[[#This Row],[CODIGO CONCATENADO]],[1]!Tabla1[[CODIGO CONCATENADO ]],[1]!Tabla1[COSTO],,0,-1),"")</f>
        <v>620</v>
      </c>
      <c r="R1445" s="42">
        <f>+IFERROR(INVENTARIO[[#This Row],[STOCK (BALANCE)]]*INVENTARIO[[#This Row],[COSTO UNITARIO]],"")</f>
        <v>0</v>
      </c>
    </row>
    <row r="1446" spans="1:18" x14ac:dyDescent="0.25">
      <c r="A1446" s="37" t="str">
        <f>+[1]DATA_PRODUCTO!A1446</f>
        <v xml:space="preserve"> TRA0046 (FILTRO ACEITE FC-2906)</v>
      </c>
      <c r="B1446" s="38">
        <f>IFERROR(_xlfn.XLOOKUP(INVENTARIO[[#This Row],[CODIGO CONCATENADO]],[1]!Tabla1[[CODIGO CONCATENADO ]],[1]!Tabla1[FECHA],,0,-1),"")</f>
        <v>45198</v>
      </c>
      <c r="C1446" s="38">
        <f>IFERROR(_xlfn.XLOOKUP(INVENTARIO[[#This Row],[CODIGO CONCATENADO]],[1]!Tabla1[[CODIGO CONCATENADO ]],[1]!Tabla1[FECHA],,0,-1),"")</f>
        <v>45198</v>
      </c>
      <c r="D1446" s="39" t="str">
        <f>+[1]!Tabla3[[#This Row],[Secuencia]]</f>
        <v>TRA0046</v>
      </c>
      <c r="E1446" s="40" t="str">
        <f>+[1]!Tabla3[[#This Row],[Descripcion]]</f>
        <v>FILTRO ACEITE FC-2906</v>
      </c>
      <c r="F1446" s="39" t="str">
        <f>+[1]!Tabla3[[#This Row],[Categoria]]</f>
        <v>TRANSPORTACIÒN</v>
      </c>
      <c r="G1446" s="50">
        <f>+[1]!Tabla3[[#This Row],[Almacen]]</f>
        <v>0</v>
      </c>
      <c r="H1446" s="39" t="str">
        <f>+[1]!Tabla3[[#This Row],[Unidad de medida]]</f>
        <v>UNIDAD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4</v>
      </c>
      <c r="N1446" s="44">
        <f>+SUMIF([1]!REQUISICIONES[CODIGO CONCATENADO],INVENTARIO[[#This Row],[CODIGO CONCATENADO]],[1]!REQUISICIONES[CANTIDAD])</f>
        <v>4</v>
      </c>
      <c r="O1446" s="42">
        <v>0</v>
      </c>
      <c r="P1446" s="44">
        <f>+INVENTARIO[[#This Row],[CANTIDAD INICIAL]]+INVENTARIO[[#This Row],[ENTRADAS]]-INVENTARIO[[#This Row],[SALIDAS]]+INVENTARIO[[#This Row],[AJUSTES]]</f>
        <v>0</v>
      </c>
      <c r="Q1446" s="42">
        <f>IFERROR(_xlfn.XLOOKUP(INVENTARIO[[#This Row],[CODIGO CONCATENADO]],[1]!Tabla1[[CODIGO CONCATENADO ]],[1]!Tabla1[COSTO],,0,-1),"")</f>
        <v>1085</v>
      </c>
      <c r="R1446" s="42">
        <f>+IFERROR(INVENTARIO[[#This Row],[STOCK (BALANCE)]]*INVENTARIO[[#This Row],[COSTO UNITARIO]],"")</f>
        <v>0</v>
      </c>
    </row>
    <row r="1447" spans="1:18" x14ac:dyDescent="0.25">
      <c r="A1447" s="37" t="str">
        <f>+[1]DATA_PRODUCTO!A1447</f>
        <v xml:space="preserve"> TRA0047 (FILTRO GASOIL F-1111 HILUX)</v>
      </c>
      <c r="B1447" s="38">
        <f>IFERROR(_xlfn.XLOOKUP(INVENTARIO[[#This Row],[CODIGO CONCATENADO]],[1]!Tabla1[[CODIGO CONCATENADO ]],[1]!Tabla1[FECHA],,0,-1),"")</f>
        <v>45198</v>
      </c>
      <c r="C1447" s="38">
        <f>IFERROR(_xlfn.XLOOKUP(INVENTARIO[[#This Row],[CODIGO CONCATENADO]],[1]!Tabla1[[CODIGO CONCATENADO ]],[1]!Tabla1[FECHA],,0,-1),"")</f>
        <v>45198</v>
      </c>
      <c r="D1447" s="39" t="str">
        <f>+[1]!Tabla3[[#This Row],[Secuencia]]</f>
        <v>TRA0047</v>
      </c>
      <c r="E1447" s="40" t="str">
        <f>+[1]!Tabla3[[#This Row],[Descripcion]]</f>
        <v>FILTRO GASOIL F-1111 HILUX</v>
      </c>
      <c r="F1447" s="39" t="str">
        <f>+[1]!Tabla3[[#This Row],[Categoria]]</f>
        <v>TRANSPORTACIÒN</v>
      </c>
      <c r="G1447" s="50">
        <f>+[1]!Tabla3[[#This Row],[Almacen]]</f>
        <v>0</v>
      </c>
      <c r="H1447" s="39" t="str">
        <f>+[1]!Tabla3[[#This Row],[Unidad de medida]]</f>
        <v>UNIDAD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4</v>
      </c>
      <c r="N1447" s="44">
        <f>+SUMIF([1]!REQUISICIONES[CODIGO CONCATENADO],INVENTARIO[[#This Row],[CODIGO CONCATENADO]],[1]!REQUISICIONES[CANTIDAD])</f>
        <v>4</v>
      </c>
      <c r="O1447" s="42">
        <v>0</v>
      </c>
      <c r="P1447" s="44">
        <f>+INVENTARIO[[#This Row],[CANTIDAD INICIAL]]+INVENTARIO[[#This Row],[ENTRADAS]]-INVENTARIO[[#This Row],[SALIDAS]]+INVENTARIO[[#This Row],[AJUSTES]]</f>
        <v>0</v>
      </c>
      <c r="Q1447" s="42">
        <f>IFERROR(_xlfn.XLOOKUP(INVENTARIO[[#This Row],[CODIGO CONCATENADO]],[1]!Tabla1[[CODIGO CONCATENADO ]],[1]!Tabla1[COSTO],,0,-1),"")</f>
        <v>960.23</v>
      </c>
      <c r="R1447" s="42">
        <f>+IFERROR(INVENTARIO[[#This Row],[STOCK (BALANCE)]]*INVENTARIO[[#This Row],[COSTO UNITARIO]],"")</f>
        <v>0</v>
      </c>
    </row>
    <row r="1448" spans="1:18" x14ac:dyDescent="0.25">
      <c r="A1448" s="37" t="str">
        <f>+[1]DATA_PRODUCTO!A1448</f>
        <v xml:space="preserve"> TRA0048 (FILTRO DE ACEITE COLORADO 15-DIESEL)</v>
      </c>
      <c r="B1448" s="38">
        <f>IFERROR(_xlfn.XLOOKUP(INVENTARIO[[#This Row],[CODIGO CONCATENADO]],[1]!Tabla1[[CODIGO CONCATENADO ]],[1]!Tabla1[FECHA],,0,-1),"")</f>
        <v>45198</v>
      </c>
      <c r="C1448" s="38">
        <f>IFERROR(_xlfn.XLOOKUP(INVENTARIO[[#This Row],[CODIGO CONCATENADO]],[1]!Tabla1[[CODIGO CONCATENADO ]],[1]!Tabla1[FECHA],,0,-1),"")</f>
        <v>45198</v>
      </c>
      <c r="D1448" s="39" t="str">
        <f>+[1]!Tabla3[[#This Row],[Secuencia]]</f>
        <v>TRA0048</v>
      </c>
      <c r="E1448" s="40" t="str">
        <f>+[1]!Tabla3[[#This Row],[Descripcion]]</f>
        <v>FILTRO DE ACEITE COLORADO 15-DIESEL</v>
      </c>
      <c r="F1448" s="39" t="str">
        <f>+[1]!Tabla3[[#This Row],[Categoria]]</f>
        <v>TRANSPORTACIÒN</v>
      </c>
      <c r="G1448" s="50">
        <f>+[1]!Tabla3[[#This Row],[Almacen]]</f>
        <v>0</v>
      </c>
      <c r="H1448" s="39" t="str">
        <f>+[1]!Tabla3[[#This Row],[Unidad de medida]]</f>
        <v>UNIDAD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5</v>
      </c>
      <c r="N1448" s="44">
        <f>+SUMIF([1]!REQUISICIONES[CODIGO CONCATENADO],INVENTARIO[[#This Row],[CODIGO CONCATENADO]],[1]!REQUISICIONES[CANTIDAD])</f>
        <v>5</v>
      </c>
      <c r="O1448" s="42">
        <v>0</v>
      </c>
      <c r="P1448" s="44">
        <f>+INVENTARIO[[#This Row],[CANTIDAD INICIAL]]+INVENTARIO[[#This Row],[ENTRADAS]]-INVENTARIO[[#This Row],[SALIDAS]]+INVENTARIO[[#This Row],[AJUSTES]]</f>
        <v>0</v>
      </c>
      <c r="Q1448" s="42">
        <f>IFERROR(_xlfn.XLOOKUP(INVENTARIO[[#This Row],[CODIGO CONCATENADO]],[1]!Tabla1[[CODIGO CONCATENADO ]],[1]!Tabla1[COSTO],,0,-1),"")</f>
        <v>852.5</v>
      </c>
      <c r="R1448" s="42">
        <f>+IFERROR(INVENTARIO[[#This Row],[STOCK (BALANCE)]]*INVENTARIO[[#This Row],[COSTO UNITARIO]],"")</f>
        <v>0</v>
      </c>
    </row>
    <row r="1449" spans="1:18" x14ac:dyDescent="0.25">
      <c r="A1449" s="37" t="str">
        <f>+[1]DATA_PRODUCTO!A1449</f>
        <v xml:space="preserve"> MG0191 (BANDEJA METALICA DE TRES NIVELES PARA PARED)</v>
      </c>
      <c r="B1449" s="38">
        <f>IFERROR(_xlfn.XLOOKUP(INVENTARIO[[#This Row],[CODIGO CONCATENADO]],[1]!Tabla1[[CODIGO CONCATENADO ]],[1]!Tabla1[FECHA],,0,-1),"")</f>
        <v>45656</v>
      </c>
      <c r="C1449" s="38">
        <f>IFERROR(_xlfn.XLOOKUP(INVENTARIO[[#This Row],[CODIGO CONCATENADO]],[1]!Tabla1[[CODIGO CONCATENADO ]],[1]!Tabla1[FECHA],,0,-1),"")</f>
        <v>45656</v>
      </c>
      <c r="D1449" s="39" t="str">
        <f>+[1]!Tabla3[[#This Row],[Secuencia]]</f>
        <v>MG0191</v>
      </c>
      <c r="E1449" s="40" t="str">
        <f>+[1]!Tabla3[[#This Row],[Descripcion]]</f>
        <v>BANDEJA METALICA DE TRES NIVELES PARA PARED</v>
      </c>
      <c r="F1449" s="39" t="str">
        <f>+[1]!Tabla3[[#This Row],[Categoria]]</f>
        <v>MATERIALES GASTABLE</v>
      </c>
      <c r="G1449" s="50">
        <f>+[1]!Tabla3[[#This Row],[Almacen]]</f>
        <v>0</v>
      </c>
      <c r="H1449" s="39" t="str">
        <f>+[1]!Tabla3[[#This Row],[Unidad de medida]]</f>
        <v>UNIDAD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28</v>
      </c>
      <c r="N1449" s="44">
        <f>+SUMIF([1]!REQUISICIONES[CODIGO CONCATENADO],INVENTARIO[[#This Row],[CODIGO CONCATENADO]],[1]!REQUISICIONES[CANTIDAD])</f>
        <v>18</v>
      </c>
      <c r="O1449" s="42">
        <v>0</v>
      </c>
      <c r="P1449" s="44">
        <f>+INVENTARIO[[#This Row],[CANTIDAD INICIAL]]+INVENTARIO[[#This Row],[ENTRADAS]]-INVENTARIO[[#This Row],[SALIDAS]]+INVENTARIO[[#This Row],[AJUSTES]]</f>
        <v>10</v>
      </c>
      <c r="Q1449" s="42">
        <f>IFERROR(_xlfn.XLOOKUP(INVENTARIO[[#This Row],[CODIGO CONCATENADO]],[1]!Tabla1[[CODIGO CONCATENADO ]],[1]!Tabla1[COSTO],,0,-1),"")</f>
        <v>1450</v>
      </c>
      <c r="R1449" s="42">
        <f>+IFERROR(INVENTARIO[[#This Row],[STOCK (BALANCE)]]*INVENTARIO[[#This Row],[COSTO UNITARIO]],"")</f>
        <v>14500</v>
      </c>
    </row>
    <row r="1450" spans="1:18" x14ac:dyDescent="0.25">
      <c r="A1450" s="37" t="str">
        <f>+[1]DATA_PRODUCTO!A1450</f>
        <v xml:space="preserve"> INT0080 (CAMISA MANGA LARGA TIPO COLUMBIA BLANCA SIZE M)</v>
      </c>
      <c r="B1450" s="38">
        <f>IFERROR(_xlfn.XLOOKUP(INVENTARIO[[#This Row],[CODIGO CONCATENADO]],[1]!Tabla1[[CODIGO CONCATENADO ]],[1]!Tabla1[FECHA],,0,-1),"")</f>
        <v>45323</v>
      </c>
      <c r="C1450" s="38">
        <f>IFERROR(_xlfn.XLOOKUP(INVENTARIO[[#This Row],[CODIGO CONCATENADO]],[1]!Tabla1[[CODIGO CONCATENADO ]],[1]!Tabla1[FECHA],,0,-1),"")</f>
        <v>45323</v>
      </c>
      <c r="D1450" s="39" t="str">
        <f>+[1]!Tabla3[[#This Row],[Secuencia]]</f>
        <v>INT0080</v>
      </c>
      <c r="E1450" s="40" t="str">
        <f>+[1]!Tabla3[[#This Row],[Descripcion]]</f>
        <v>CAMISA MANGA LARGA TIPO COLUMBIA BLANCA SIZE M</v>
      </c>
      <c r="F1450" s="39" t="str">
        <f>+[1]!Tabla3[[#This Row],[Categoria]]</f>
        <v>INSTITUCIONALES</v>
      </c>
      <c r="G1450" s="50">
        <f>+[1]!Tabla3[[#This Row],[Almacen]]</f>
        <v>0</v>
      </c>
      <c r="H1450" s="39" t="str">
        <f>+[1]!Tabla3[[#This Row],[Unidad de medida]]</f>
        <v>UNIDAD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4</v>
      </c>
      <c r="N1450" s="44">
        <f>+SUMIF([1]!REQUISICIONES[CODIGO CONCATENADO],INVENTARIO[[#This Row],[CODIGO CONCATENADO]],[1]!REQUISICIONES[CANTIDAD])</f>
        <v>4</v>
      </c>
      <c r="O1450" s="42">
        <v>0</v>
      </c>
      <c r="P1450" s="44">
        <f>+INVENTARIO[[#This Row],[CANTIDAD INICIAL]]+INVENTARIO[[#This Row],[ENTRADAS]]-INVENTARIO[[#This Row],[SALIDAS]]+INVENTARIO[[#This Row],[AJUSTES]]</f>
        <v>0</v>
      </c>
      <c r="Q1450" s="42">
        <f>IFERROR(_xlfn.XLOOKUP(INVENTARIO[[#This Row],[CODIGO CONCATENADO]],[1]!Tabla1[[CODIGO CONCATENADO ]],[1]!Tabla1[COSTO],,0,-1),"")</f>
        <v>1610</v>
      </c>
      <c r="R1450" s="42">
        <f>+IFERROR(INVENTARIO[[#This Row],[STOCK (BALANCE)]]*INVENTARIO[[#This Row],[COSTO UNITARIO]],"")</f>
        <v>0</v>
      </c>
    </row>
    <row r="1451" spans="1:18" x14ac:dyDescent="0.25">
      <c r="A1451" s="37" t="str">
        <f>+[1]DATA_PRODUCTO!A1451</f>
        <v xml:space="preserve"> INT0081 (CAMISA MANGA LARGA TIPO COLUMBIA BLANCA SIZE L)</v>
      </c>
      <c r="B1451" s="38">
        <f>IFERROR(_xlfn.XLOOKUP(INVENTARIO[[#This Row],[CODIGO CONCATENADO]],[1]!Tabla1[[CODIGO CONCATENADO ]],[1]!Tabla1[FECHA],,0,-1),"")</f>
        <v>45323</v>
      </c>
      <c r="C1451" s="38">
        <f>IFERROR(_xlfn.XLOOKUP(INVENTARIO[[#This Row],[CODIGO CONCATENADO]],[1]!Tabla1[[CODIGO CONCATENADO ]],[1]!Tabla1[FECHA],,0,-1),"")</f>
        <v>45323</v>
      </c>
      <c r="D1451" s="39" t="str">
        <f>+[1]!Tabla3[[#This Row],[Secuencia]]</f>
        <v>INT0081</v>
      </c>
      <c r="E1451" s="40" t="str">
        <f>+[1]!Tabla3[[#This Row],[Descripcion]]</f>
        <v>CAMISA MANGA LARGA TIPO COLUMBIA BLANCA SIZE L</v>
      </c>
      <c r="F1451" s="39" t="str">
        <f>+[1]!Tabla3[[#This Row],[Categoria]]</f>
        <v>INSTITUCIONALES</v>
      </c>
      <c r="G1451" s="50">
        <f>+[1]!Tabla3[[#This Row],[Almacen]]</f>
        <v>0</v>
      </c>
      <c r="H1451" s="39" t="str">
        <f>+[1]!Tabla3[[#This Row],[Unidad de medida]]</f>
        <v>UNIDAD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6</v>
      </c>
      <c r="N1451" s="44">
        <f>+SUMIF([1]!REQUISICIONES[CODIGO CONCATENADO],INVENTARIO[[#This Row],[CODIGO CONCATENADO]],[1]!REQUISICIONES[CANTIDAD])</f>
        <v>6</v>
      </c>
      <c r="O1451" s="42">
        <v>0</v>
      </c>
      <c r="P1451" s="44">
        <f>+INVENTARIO[[#This Row],[CANTIDAD INICIAL]]+INVENTARIO[[#This Row],[ENTRADAS]]-INVENTARIO[[#This Row],[SALIDAS]]+INVENTARIO[[#This Row],[AJUSTES]]</f>
        <v>0</v>
      </c>
      <c r="Q1451" s="42">
        <f>IFERROR(_xlfn.XLOOKUP(INVENTARIO[[#This Row],[CODIGO CONCATENADO]],[1]!Tabla1[[CODIGO CONCATENADO ]],[1]!Tabla1[COSTO],,0,-1),"")</f>
        <v>1610</v>
      </c>
      <c r="R1451" s="42">
        <f>+IFERROR(INVENTARIO[[#This Row],[STOCK (BALANCE)]]*INVENTARIO[[#This Row],[COSTO UNITARIO]],"")</f>
        <v>0</v>
      </c>
    </row>
    <row r="1452" spans="1:18" x14ac:dyDescent="0.25">
      <c r="A1452" s="37" t="str">
        <f>+[1]DATA_PRODUCTO!A1452</f>
        <v xml:space="preserve"> INT0082 (CAMISA MANGA LARGA TIPO COLUMBIA BLANCA SIZE XXL)</v>
      </c>
      <c r="B1452" s="38">
        <f>IFERROR(_xlfn.XLOOKUP(INVENTARIO[[#This Row],[CODIGO CONCATENADO]],[1]!Tabla1[[CODIGO CONCATENADO ]],[1]!Tabla1[FECHA],,0,-1),"")</f>
        <v>45323</v>
      </c>
      <c r="C1452" s="38">
        <f>IFERROR(_xlfn.XLOOKUP(INVENTARIO[[#This Row],[CODIGO CONCATENADO]],[1]!Tabla1[[CODIGO CONCATENADO ]],[1]!Tabla1[FECHA],,0,-1),"")</f>
        <v>45323</v>
      </c>
      <c r="D1452" s="39" t="str">
        <f>+[1]!Tabla3[[#This Row],[Secuencia]]</f>
        <v>INT0082</v>
      </c>
      <c r="E1452" s="40" t="str">
        <f>+[1]!Tabla3[[#This Row],[Descripcion]]</f>
        <v>CAMISA MANGA LARGA TIPO COLUMBIA BLANCA SIZE XXL</v>
      </c>
      <c r="F1452" s="39" t="str">
        <f>+[1]!Tabla3[[#This Row],[Categoria]]</f>
        <v>INSTITUCIONALES</v>
      </c>
      <c r="G1452" s="50">
        <f>+[1]!Tabla3[[#This Row],[Almacen]]</f>
        <v>0</v>
      </c>
      <c r="H1452" s="39" t="str">
        <f>+[1]!Tabla3[[#This Row],[Unidad de medida]]</f>
        <v>UNIDAD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4</v>
      </c>
      <c r="N1452" s="44">
        <f>+SUMIF([1]!REQUISICIONES[CODIGO CONCATENADO],INVENTARIO[[#This Row],[CODIGO CONCATENADO]],[1]!REQUISICIONES[CANTIDAD])</f>
        <v>4</v>
      </c>
      <c r="O1452" s="42">
        <v>0</v>
      </c>
      <c r="P1452" s="44">
        <f>+INVENTARIO[[#This Row],[CANTIDAD INICIAL]]+INVENTARIO[[#This Row],[ENTRADAS]]-INVENTARIO[[#This Row],[SALIDAS]]+INVENTARIO[[#This Row],[AJUSTES]]</f>
        <v>0</v>
      </c>
      <c r="Q1452" s="42">
        <f>IFERROR(_xlfn.XLOOKUP(INVENTARIO[[#This Row],[CODIGO CONCATENADO]],[1]!Tabla1[[CODIGO CONCATENADO ]],[1]!Tabla1[COSTO],,0,-1),"")</f>
        <v>1610</v>
      </c>
      <c r="R1452" s="42">
        <f>+IFERROR(INVENTARIO[[#This Row],[STOCK (BALANCE)]]*INVENTARIO[[#This Row],[COSTO UNITARIO]],"")</f>
        <v>0</v>
      </c>
    </row>
    <row r="1453" spans="1:18" x14ac:dyDescent="0.25">
      <c r="A1453" s="37" t="str">
        <f>+[1]DATA_PRODUCTO!A1453</f>
        <v xml:space="preserve"> INT0083 (CAMISA MANGA LARGA BLANCA HOMBRE SIZE M)</v>
      </c>
      <c r="B1453" s="38">
        <f>IFERROR(_xlfn.XLOOKUP(INVENTARIO[[#This Row],[CODIGO CONCATENADO]],[1]!Tabla1[[CODIGO CONCATENADO ]],[1]!Tabla1[FECHA],,0,-1),"")</f>
        <v>45323</v>
      </c>
      <c r="C1453" s="38">
        <f>IFERROR(_xlfn.XLOOKUP(INVENTARIO[[#This Row],[CODIGO CONCATENADO]],[1]!Tabla1[[CODIGO CONCATENADO ]],[1]!Tabla1[FECHA],,0,-1),"")</f>
        <v>45323</v>
      </c>
      <c r="D1453" s="39" t="str">
        <f>+[1]!Tabla3[[#This Row],[Secuencia]]</f>
        <v>INT0083</v>
      </c>
      <c r="E1453" s="40" t="str">
        <f>+[1]!Tabla3[[#This Row],[Descripcion]]</f>
        <v>CAMISA MANGA LARGA BLANCA HOMBRE SIZE M</v>
      </c>
      <c r="F1453" s="39" t="str">
        <f>+[1]!Tabla3[[#This Row],[Categoria]]</f>
        <v>INSTITUCIONALES</v>
      </c>
      <c r="G1453" s="50">
        <f>+[1]!Tabla3[[#This Row],[Almacen]]</f>
        <v>0</v>
      </c>
      <c r="H1453" s="39" t="str">
        <f>+[1]!Tabla3[[#This Row],[Unidad de medida]]</f>
        <v>UNIDAD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4</v>
      </c>
      <c r="N1453" s="44">
        <f>+SUMIF([1]!REQUISICIONES[CODIGO CONCATENADO],INVENTARIO[[#This Row],[CODIGO CONCATENADO]],[1]!REQUISICIONES[CANTIDAD])</f>
        <v>4</v>
      </c>
      <c r="O1453" s="42">
        <v>0</v>
      </c>
      <c r="P1453" s="44">
        <f>+INVENTARIO[[#This Row],[CANTIDAD INICIAL]]+INVENTARIO[[#This Row],[ENTRADAS]]-INVENTARIO[[#This Row],[SALIDAS]]+INVENTARIO[[#This Row],[AJUSTES]]</f>
        <v>0</v>
      </c>
      <c r="Q1453" s="42">
        <f>IFERROR(_xlfn.XLOOKUP(INVENTARIO[[#This Row],[CODIGO CONCATENADO]],[1]!Tabla1[[CODIGO CONCATENADO ]],[1]!Tabla1[COSTO],,0,-1),"")</f>
        <v>1365</v>
      </c>
      <c r="R1453" s="42">
        <f>+IFERROR(INVENTARIO[[#This Row],[STOCK (BALANCE)]]*INVENTARIO[[#This Row],[COSTO UNITARIO]],"")</f>
        <v>0</v>
      </c>
    </row>
    <row r="1454" spans="1:18" x14ac:dyDescent="0.25">
      <c r="A1454" s="37" t="str">
        <f>+[1]DATA_PRODUCTO!A1454</f>
        <v xml:space="preserve"> INT0084 (CAMISA MANGA LARGA BLANCA HOMBRE SIZE L)</v>
      </c>
      <c r="B1454" s="38">
        <f>IFERROR(_xlfn.XLOOKUP(INVENTARIO[[#This Row],[CODIGO CONCATENADO]],[1]!Tabla1[[CODIGO CONCATENADO ]],[1]!Tabla1[FECHA],,0,-1),"")</f>
        <v>45323</v>
      </c>
      <c r="C1454" s="38">
        <f>IFERROR(_xlfn.XLOOKUP(INVENTARIO[[#This Row],[CODIGO CONCATENADO]],[1]!Tabla1[[CODIGO CONCATENADO ]],[1]!Tabla1[FECHA],,0,-1),"")</f>
        <v>45323</v>
      </c>
      <c r="D1454" s="39" t="str">
        <f>+[1]!Tabla3[[#This Row],[Secuencia]]</f>
        <v>INT0084</v>
      </c>
      <c r="E1454" s="40" t="str">
        <f>+[1]!Tabla3[[#This Row],[Descripcion]]</f>
        <v>CAMISA MANGA LARGA BLANCA HOMBRE SIZE L</v>
      </c>
      <c r="F1454" s="39" t="str">
        <f>+[1]!Tabla3[[#This Row],[Categoria]]</f>
        <v>INSTITUCIONALES</v>
      </c>
      <c r="G1454" s="50">
        <f>+[1]!Tabla3[[#This Row],[Almacen]]</f>
        <v>0</v>
      </c>
      <c r="H1454" s="39" t="str">
        <f>+[1]!Tabla3[[#This Row],[Unidad de medida]]</f>
        <v>UNIDAD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6</v>
      </c>
      <c r="N1454" s="44">
        <f>+SUMIF([1]!REQUISICIONES[CODIGO CONCATENADO],INVENTARIO[[#This Row],[CODIGO CONCATENADO]],[1]!REQUISICIONES[CANTIDAD])</f>
        <v>6</v>
      </c>
      <c r="O1454" s="42">
        <v>0</v>
      </c>
      <c r="P1454" s="44">
        <f>+INVENTARIO[[#This Row],[CANTIDAD INICIAL]]+INVENTARIO[[#This Row],[ENTRADAS]]-INVENTARIO[[#This Row],[SALIDAS]]+INVENTARIO[[#This Row],[AJUSTES]]</f>
        <v>0</v>
      </c>
      <c r="Q1454" s="42">
        <f>IFERROR(_xlfn.XLOOKUP(INVENTARIO[[#This Row],[CODIGO CONCATENADO]],[1]!Tabla1[[CODIGO CONCATENADO ]],[1]!Tabla1[COSTO],,0,-1),"")</f>
        <v>1365</v>
      </c>
      <c r="R1454" s="42">
        <f>+IFERROR(INVENTARIO[[#This Row],[STOCK (BALANCE)]]*INVENTARIO[[#This Row],[COSTO UNITARIO]],"")</f>
        <v>0</v>
      </c>
    </row>
    <row r="1455" spans="1:18" x14ac:dyDescent="0.25">
      <c r="A1455" s="37" t="str">
        <f>+[1]DATA_PRODUCTO!A1455</f>
        <v xml:space="preserve"> INT0085 (CAMISA MANGA LARGA BLANCA HOMBRE SIZE XXL)</v>
      </c>
      <c r="B1455" s="38">
        <f>IFERROR(_xlfn.XLOOKUP(INVENTARIO[[#This Row],[CODIGO CONCATENADO]],[1]!Tabla1[[CODIGO CONCATENADO ]],[1]!Tabla1[FECHA],,0,-1),"")</f>
        <v>45323</v>
      </c>
      <c r="C1455" s="38">
        <f>IFERROR(_xlfn.XLOOKUP(INVENTARIO[[#This Row],[CODIGO CONCATENADO]],[1]!Tabla1[[CODIGO CONCATENADO ]],[1]!Tabla1[FECHA],,0,-1),"")</f>
        <v>45323</v>
      </c>
      <c r="D1455" s="39" t="str">
        <f>+[1]!Tabla3[[#This Row],[Secuencia]]</f>
        <v>INT0085</v>
      </c>
      <c r="E1455" s="40" t="str">
        <f>+[1]!Tabla3[[#This Row],[Descripcion]]</f>
        <v>CAMISA MANGA LARGA BLANCA HOMBRE SIZE XXL</v>
      </c>
      <c r="F1455" s="39" t="str">
        <f>+[1]!Tabla3[[#This Row],[Categoria]]</f>
        <v>INSTITUCIONALES</v>
      </c>
      <c r="G1455" s="50">
        <f>+[1]!Tabla3[[#This Row],[Almacen]]</f>
        <v>0</v>
      </c>
      <c r="H1455" s="39" t="str">
        <f>+[1]!Tabla3[[#This Row],[Unidad de medida]]</f>
        <v>UNIDAD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4</v>
      </c>
      <c r="N1455" s="44">
        <f>+SUMIF([1]!REQUISICIONES[CODIGO CONCATENADO],INVENTARIO[[#This Row],[CODIGO CONCATENADO]],[1]!REQUISICIONES[CANTIDAD])</f>
        <v>4</v>
      </c>
      <c r="O1455" s="42">
        <v>0</v>
      </c>
      <c r="P1455" s="44">
        <f>+INVENTARIO[[#This Row],[CANTIDAD INICIAL]]+INVENTARIO[[#This Row],[ENTRADAS]]-INVENTARIO[[#This Row],[SALIDAS]]+INVENTARIO[[#This Row],[AJUSTES]]</f>
        <v>0</v>
      </c>
      <c r="Q1455" s="42">
        <f>IFERROR(_xlfn.XLOOKUP(INVENTARIO[[#This Row],[CODIGO CONCATENADO]],[1]!Tabla1[[CODIGO CONCATENADO ]],[1]!Tabla1[COSTO],,0,-1),"")</f>
        <v>1365</v>
      </c>
      <c r="R1455" s="42">
        <f>+IFERROR(INVENTARIO[[#This Row],[STOCK (BALANCE)]]*INVENTARIO[[#This Row],[COSTO UNITARIO]],"")</f>
        <v>0</v>
      </c>
    </row>
    <row r="1456" spans="1:18" x14ac:dyDescent="0.25">
      <c r="A1456" s="37" t="str">
        <f>+[1]DATA_PRODUCTO!A1456</f>
        <v xml:space="preserve"> INT0086 (PANTALON DE VESTIR NEGRO SIZE 32X33 HOMBRE )</v>
      </c>
      <c r="B1456" s="38">
        <f>IFERROR(_xlfn.XLOOKUP(INVENTARIO[[#This Row],[CODIGO CONCATENADO]],[1]!Tabla1[[CODIGO CONCATENADO ]],[1]!Tabla1[FECHA],,0,-1),"")</f>
        <v>45323</v>
      </c>
      <c r="C1456" s="38">
        <f>IFERROR(_xlfn.XLOOKUP(INVENTARIO[[#This Row],[CODIGO CONCATENADO]],[1]!Tabla1[[CODIGO CONCATENADO ]],[1]!Tabla1[FECHA],,0,-1),"")</f>
        <v>45323</v>
      </c>
      <c r="D1456" s="39" t="str">
        <f>+[1]!Tabla3[[#This Row],[Secuencia]]</f>
        <v>INT0086</v>
      </c>
      <c r="E1456" s="40" t="str">
        <f>+[1]!Tabla3[[#This Row],[Descripcion]]</f>
        <v xml:space="preserve">PANTALON DE VESTIR NEGRO SIZE 32X33 HOMBRE </v>
      </c>
      <c r="F1456" s="39" t="str">
        <f>+[1]!Tabla3[[#This Row],[Categoria]]</f>
        <v>INSTITUCIONALES</v>
      </c>
      <c r="G1456" s="50">
        <f>+[1]!Tabla3[[#This Row],[Almacen]]</f>
        <v>0</v>
      </c>
      <c r="H1456" s="39" t="str">
        <f>+[1]!Tabla3[[#This Row],[Unidad de medida]]</f>
        <v>UNIDAD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2</v>
      </c>
      <c r="N1456" s="44">
        <f>+SUMIF([1]!REQUISICIONES[CODIGO CONCATENADO],INVENTARIO[[#This Row],[CODIGO CONCATENADO]],[1]!REQUISICIONES[CANTIDAD])</f>
        <v>2</v>
      </c>
      <c r="O1456" s="42">
        <v>0</v>
      </c>
      <c r="P1456" s="44">
        <f>+INVENTARIO[[#This Row],[CANTIDAD INICIAL]]+INVENTARIO[[#This Row],[ENTRADAS]]-INVENTARIO[[#This Row],[SALIDAS]]+INVENTARIO[[#This Row],[AJUSTES]]</f>
        <v>0</v>
      </c>
      <c r="Q1456" s="42">
        <f>IFERROR(_xlfn.XLOOKUP(INVENTARIO[[#This Row],[CODIGO CONCATENADO]],[1]!Tabla1[[CODIGO CONCATENADO ]],[1]!Tabla1[COSTO],,0,-1),"")</f>
        <v>1540</v>
      </c>
      <c r="R1456" s="42">
        <f>+IFERROR(INVENTARIO[[#This Row],[STOCK (BALANCE)]]*INVENTARIO[[#This Row],[COSTO UNITARIO]],"")</f>
        <v>0</v>
      </c>
    </row>
    <row r="1457" spans="1:18" x14ac:dyDescent="0.25">
      <c r="A1457" s="37" t="str">
        <f>+[1]DATA_PRODUCTO!A1457</f>
        <v xml:space="preserve"> INT0087 (PANTALON DE VESTIR NEGRO SIZE 32X32 HOMBRE )</v>
      </c>
      <c r="B1457" s="38">
        <f>IFERROR(_xlfn.XLOOKUP(INVENTARIO[[#This Row],[CODIGO CONCATENADO]],[1]!Tabla1[[CODIGO CONCATENADO ]],[1]!Tabla1[FECHA],,0,-1),"")</f>
        <v>45323</v>
      </c>
      <c r="C1457" s="38">
        <f>IFERROR(_xlfn.XLOOKUP(INVENTARIO[[#This Row],[CODIGO CONCATENADO]],[1]!Tabla1[[CODIGO CONCATENADO ]],[1]!Tabla1[FECHA],,0,-1),"")</f>
        <v>45323</v>
      </c>
      <c r="D1457" s="39" t="str">
        <f>+[1]!Tabla3[[#This Row],[Secuencia]]</f>
        <v>INT0087</v>
      </c>
      <c r="E1457" s="40" t="str">
        <f>+[1]!Tabla3[[#This Row],[Descripcion]]</f>
        <v xml:space="preserve">PANTALON DE VESTIR NEGRO SIZE 32X32 HOMBRE </v>
      </c>
      <c r="F1457" s="39" t="str">
        <f>+[1]!Tabla3[[#This Row],[Categoria]]</f>
        <v>INSTITUCIONALES</v>
      </c>
      <c r="G1457" s="50">
        <f>+[1]!Tabla3[[#This Row],[Almacen]]</f>
        <v>0</v>
      </c>
      <c r="H1457" s="39" t="str">
        <f>+[1]!Tabla3[[#This Row],[Unidad de medida]]</f>
        <v>UNIDAD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2</v>
      </c>
      <c r="N1457" s="44">
        <f>+SUMIF([1]!REQUISICIONES[CODIGO CONCATENADO],INVENTARIO[[#This Row],[CODIGO CONCATENADO]],[1]!REQUISICIONES[CANTIDAD])</f>
        <v>2</v>
      </c>
      <c r="O1457" s="42">
        <v>0</v>
      </c>
      <c r="P1457" s="44">
        <f>+INVENTARIO[[#This Row],[CANTIDAD INICIAL]]+INVENTARIO[[#This Row],[ENTRADAS]]-INVENTARIO[[#This Row],[SALIDAS]]+INVENTARIO[[#This Row],[AJUSTES]]</f>
        <v>0</v>
      </c>
      <c r="Q1457" s="42">
        <f>IFERROR(_xlfn.XLOOKUP(INVENTARIO[[#This Row],[CODIGO CONCATENADO]],[1]!Tabla1[[CODIGO CONCATENADO ]],[1]!Tabla1[COSTO],,0,-1),"")</f>
        <v>1540</v>
      </c>
      <c r="R1457" s="42">
        <f>+IFERROR(INVENTARIO[[#This Row],[STOCK (BALANCE)]]*INVENTARIO[[#This Row],[COSTO UNITARIO]],"")</f>
        <v>0</v>
      </c>
    </row>
    <row r="1458" spans="1:18" x14ac:dyDescent="0.25">
      <c r="A1458" s="37" t="str">
        <f>+[1]DATA_PRODUCTO!A1458</f>
        <v xml:space="preserve"> INT0088 (PANTALON DE VESTIR NEGRO SIZE 36X32 HOMBRE )</v>
      </c>
      <c r="B1458" s="38">
        <f>IFERROR(_xlfn.XLOOKUP(INVENTARIO[[#This Row],[CODIGO CONCATENADO]],[1]!Tabla1[[CODIGO CONCATENADO ]],[1]!Tabla1[FECHA],,0,-1),"")</f>
        <v>45323</v>
      </c>
      <c r="C1458" s="38">
        <f>IFERROR(_xlfn.XLOOKUP(INVENTARIO[[#This Row],[CODIGO CONCATENADO]],[1]!Tabla1[[CODIGO CONCATENADO ]],[1]!Tabla1[FECHA],,0,-1),"")</f>
        <v>45323</v>
      </c>
      <c r="D1458" s="39" t="str">
        <f>+[1]!Tabla3[[#This Row],[Secuencia]]</f>
        <v>INT0088</v>
      </c>
      <c r="E1458" s="40" t="str">
        <f>+[1]!Tabla3[[#This Row],[Descripcion]]</f>
        <v xml:space="preserve">PANTALON DE VESTIR NEGRO SIZE 36X32 HOMBRE </v>
      </c>
      <c r="F1458" s="39" t="str">
        <f>+[1]!Tabla3[[#This Row],[Categoria]]</f>
        <v>INSTITUCIONALES</v>
      </c>
      <c r="G1458" s="50">
        <f>+[1]!Tabla3[[#This Row],[Almacen]]</f>
        <v>0</v>
      </c>
      <c r="H1458" s="39" t="str">
        <f>+[1]!Tabla3[[#This Row],[Unidad de medida]]</f>
        <v>UNIDAD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6</v>
      </c>
      <c r="N1458" s="44">
        <f>+SUMIF([1]!REQUISICIONES[CODIGO CONCATENADO],INVENTARIO[[#This Row],[CODIGO CONCATENADO]],[1]!REQUISICIONES[CANTIDAD])</f>
        <v>6</v>
      </c>
      <c r="O1458" s="42">
        <v>0</v>
      </c>
      <c r="P1458" s="44">
        <f>+INVENTARIO[[#This Row],[CANTIDAD INICIAL]]+INVENTARIO[[#This Row],[ENTRADAS]]-INVENTARIO[[#This Row],[SALIDAS]]+INVENTARIO[[#This Row],[AJUSTES]]</f>
        <v>0</v>
      </c>
      <c r="Q1458" s="42">
        <f>IFERROR(_xlfn.XLOOKUP(INVENTARIO[[#This Row],[CODIGO CONCATENADO]],[1]!Tabla1[[CODIGO CONCATENADO ]],[1]!Tabla1[COSTO],,0,-1),"")</f>
        <v>1540</v>
      </c>
      <c r="R1458" s="42">
        <f>+IFERROR(INVENTARIO[[#This Row],[STOCK (BALANCE)]]*INVENTARIO[[#This Row],[COSTO UNITARIO]],"")</f>
        <v>0</v>
      </c>
    </row>
    <row r="1459" spans="1:18" x14ac:dyDescent="0.25">
      <c r="A1459" s="37" t="str">
        <f>+[1]DATA_PRODUCTO!A1459</f>
        <v xml:space="preserve"> INT0089 (PANTALON DE VESTIR NEGRO SIZE 44X34 HOMBRE )</v>
      </c>
      <c r="B1459" s="38">
        <f>IFERROR(_xlfn.XLOOKUP(INVENTARIO[[#This Row],[CODIGO CONCATENADO]],[1]!Tabla1[[CODIGO CONCATENADO ]],[1]!Tabla1[FECHA],,0,-1),"")</f>
        <v>45323</v>
      </c>
      <c r="C1459" s="38">
        <f>IFERROR(_xlfn.XLOOKUP(INVENTARIO[[#This Row],[CODIGO CONCATENADO]],[1]!Tabla1[[CODIGO CONCATENADO ]],[1]!Tabla1[FECHA],,0,-1),"")</f>
        <v>45323</v>
      </c>
      <c r="D1459" s="39" t="str">
        <f>+[1]!Tabla3[[#This Row],[Secuencia]]</f>
        <v>INT0089</v>
      </c>
      <c r="E1459" s="40" t="str">
        <f>+[1]!Tabla3[[#This Row],[Descripcion]]</f>
        <v xml:space="preserve">PANTALON DE VESTIR NEGRO SIZE 44X34 HOMBRE </v>
      </c>
      <c r="F1459" s="39" t="str">
        <f>+[1]!Tabla3[[#This Row],[Categoria]]</f>
        <v>INSTITUCIONALES</v>
      </c>
      <c r="G1459" s="50">
        <f>+[1]!Tabla3[[#This Row],[Almacen]]</f>
        <v>0</v>
      </c>
      <c r="H1459" s="39" t="str">
        <f>+[1]!Tabla3[[#This Row],[Unidad de medida]]</f>
        <v>UNIDAD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4</v>
      </c>
      <c r="N1459" s="44">
        <f>+SUMIF([1]!REQUISICIONES[CODIGO CONCATENADO],INVENTARIO[[#This Row],[CODIGO CONCATENADO]],[1]!REQUISICIONES[CANTIDAD])</f>
        <v>4</v>
      </c>
      <c r="O1459" s="42">
        <v>0</v>
      </c>
      <c r="P1459" s="44">
        <f>+INVENTARIO[[#This Row],[CANTIDAD INICIAL]]+INVENTARIO[[#This Row],[ENTRADAS]]-INVENTARIO[[#This Row],[SALIDAS]]+INVENTARIO[[#This Row],[AJUSTES]]</f>
        <v>0</v>
      </c>
      <c r="Q1459" s="42">
        <f>IFERROR(_xlfn.XLOOKUP(INVENTARIO[[#This Row],[CODIGO CONCATENADO]],[1]!Tabla1[[CODIGO CONCATENADO ]],[1]!Tabla1[COSTO],,0,-1),"")</f>
        <v>1540</v>
      </c>
      <c r="R1459" s="42">
        <f>+IFERROR(INVENTARIO[[#This Row],[STOCK (BALANCE)]]*INVENTARIO[[#This Row],[COSTO UNITARIO]],"")</f>
        <v>0</v>
      </c>
    </row>
    <row r="1460" spans="1:18" x14ac:dyDescent="0.25">
      <c r="A1460" s="37" t="str">
        <f>+[1]DATA_PRODUCTO!A1460</f>
        <v xml:space="preserve"> INT0090 (CHAQUETA DE VESTIR TRAJE NEGRO SIZE 39 HOMBRE)</v>
      </c>
      <c r="B1460" s="38">
        <f>IFERROR(_xlfn.XLOOKUP(INVENTARIO[[#This Row],[CODIGO CONCATENADO]],[1]!Tabla1[[CODIGO CONCATENADO ]],[1]!Tabla1[FECHA],,0,-1),"")</f>
        <v>45323</v>
      </c>
      <c r="C1460" s="38">
        <f>IFERROR(_xlfn.XLOOKUP(INVENTARIO[[#This Row],[CODIGO CONCATENADO]],[1]!Tabla1[[CODIGO CONCATENADO ]],[1]!Tabla1[FECHA],,0,-1),"")</f>
        <v>45323</v>
      </c>
      <c r="D1460" s="39" t="str">
        <f>+[1]!Tabla3[[#This Row],[Secuencia]]</f>
        <v>INT0090</v>
      </c>
      <c r="E1460" s="40" t="str">
        <f>+[1]!Tabla3[[#This Row],[Descripcion]]</f>
        <v>CHAQUETA DE VESTIR TRAJE NEGRO SIZE 39 HOMBRE</v>
      </c>
      <c r="F1460" s="39" t="str">
        <f>+[1]!Tabla3[[#This Row],[Categoria]]</f>
        <v>INSTITUCIONALES</v>
      </c>
      <c r="G1460" s="50">
        <f>+[1]!Tabla3[[#This Row],[Almacen]]</f>
        <v>0</v>
      </c>
      <c r="H1460" s="39" t="str">
        <f>+[1]!Tabla3[[#This Row],[Unidad de medida]]</f>
        <v>UNIDAD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2</v>
      </c>
      <c r="N1460" s="44">
        <f>+SUMIF([1]!REQUISICIONES[CODIGO CONCATENADO],INVENTARIO[[#This Row],[CODIGO CONCATENADO]],[1]!REQUISICIONES[CANTIDAD])</f>
        <v>2</v>
      </c>
      <c r="O1460" s="42">
        <v>0</v>
      </c>
      <c r="P1460" s="44">
        <f>+INVENTARIO[[#This Row],[CANTIDAD INICIAL]]+INVENTARIO[[#This Row],[ENTRADAS]]-INVENTARIO[[#This Row],[SALIDAS]]+INVENTARIO[[#This Row],[AJUSTES]]</f>
        <v>0</v>
      </c>
      <c r="Q1460" s="42">
        <f>IFERROR(_xlfn.XLOOKUP(INVENTARIO[[#This Row],[CODIGO CONCATENADO]],[1]!Tabla1[[CODIGO CONCATENADO ]],[1]!Tabla1[COSTO],,0,-1),"")</f>
        <v>7840</v>
      </c>
      <c r="R1460" s="42">
        <f>+IFERROR(INVENTARIO[[#This Row],[STOCK (BALANCE)]]*INVENTARIO[[#This Row],[COSTO UNITARIO]],"")</f>
        <v>0</v>
      </c>
    </row>
    <row r="1461" spans="1:18" x14ac:dyDescent="0.25">
      <c r="A1461" s="37" t="str">
        <f>+[1]DATA_PRODUCTO!A1461</f>
        <v xml:space="preserve"> INT0091 (CHAQUETA DE VESTIR TRAJE NEGRO SIZE 40 HOMBRE)</v>
      </c>
      <c r="B1461" s="38">
        <f>IFERROR(_xlfn.XLOOKUP(INVENTARIO[[#This Row],[CODIGO CONCATENADO]],[1]!Tabla1[[CODIGO CONCATENADO ]],[1]!Tabla1[FECHA],,0,-1),"")</f>
        <v>45323</v>
      </c>
      <c r="C1461" s="38">
        <f>IFERROR(_xlfn.XLOOKUP(INVENTARIO[[#This Row],[CODIGO CONCATENADO]],[1]!Tabla1[[CODIGO CONCATENADO ]],[1]!Tabla1[FECHA],,0,-1),"")</f>
        <v>45323</v>
      </c>
      <c r="D1461" s="39" t="str">
        <f>+[1]!Tabla3[[#This Row],[Secuencia]]</f>
        <v>INT0091</v>
      </c>
      <c r="E1461" s="40" t="str">
        <f>+[1]!Tabla3[[#This Row],[Descripcion]]</f>
        <v>CHAQUETA DE VESTIR TRAJE NEGRO SIZE 40 HOMBRE</v>
      </c>
      <c r="F1461" s="39" t="str">
        <f>+[1]!Tabla3[[#This Row],[Categoria]]</f>
        <v>INSTITUCIONALES</v>
      </c>
      <c r="G1461" s="50">
        <f>+[1]!Tabla3[[#This Row],[Almacen]]</f>
        <v>0</v>
      </c>
      <c r="H1461" s="39" t="str">
        <f>+[1]!Tabla3[[#This Row],[Unidad de medida]]</f>
        <v>UNIDAD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2</v>
      </c>
      <c r="N1461" s="44">
        <f>+SUMIF([1]!REQUISICIONES[CODIGO CONCATENADO],INVENTARIO[[#This Row],[CODIGO CONCATENADO]],[1]!REQUISICIONES[CANTIDAD])</f>
        <v>2</v>
      </c>
      <c r="O1461" s="42">
        <v>0</v>
      </c>
      <c r="P1461" s="44">
        <f>+INVENTARIO[[#This Row],[CANTIDAD INICIAL]]+INVENTARIO[[#This Row],[ENTRADAS]]-INVENTARIO[[#This Row],[SALIDAS]]+INVENTARIO[[#This Row],[AJUSTES]]</f>
        <v>0</v>
      </c>
      <c r="Q1461" s="42">
        <f>IFERROR(_xlfn.XLOOKUP(INVENTARIO[[#This Row],[CODIGO CONCATENADO]],[1]!Tabla1[[CODIGO CONCATENADO ]],[1]!Tabla1[COSTO],,0,-1),"")</f>
        <v>7840</v>
      </c>
      <c r="R1461" s="42">
        <f>+IFERROR(INVENTARIO[[#This Row],[STOCK (BALANCE)]]*INVENTARIO[[#This Row],[COSTO UNITARIO]],"")</f>
        <v>0</v>
      </c>
    </row>
    <row r="1462" spans="1:18" x14ac:dyDescent="0.25">
      <c r="A1462" s="37" t="str">
        <f>+[1]DATA_PRODUCTO!A1462</f>
        <v xml:space="preserve"> INT0092 (CHAQUETA DE VESTIR TRAJE NEGRO SIZE 44 HOMBRE)</v>
      </c>
      <c r="B1462" s="38">
        <f>IFERROR(_xlfn.XLOOKUP(INVENTARIO[[#This Row],[CODIGO CONCATENADO]],[1]!Tabla1[[CODIGO CONCATENADO ]],[1]!Tabla1[FECHA],,0,-1),"")</f>
        <v>45323</v>
      </c>
      <c r="C1462" s="38">
        <f>IFERROR(_xlfn.XLOOKUP(INVENTARIO[[#This Row],[CODIGO CONCATENADO]],[1]!Tabla1[[CODIGO CONCATENADO ]],[1]!Tabla1[FECHA],,0,-1),"")</f>
        <v>45323</v>
      </c>
      <c r="D1462" s="39" t="str">
        <f>+[1]!Tabla3[[#This Row],[Secuencia]]</f>
        <v>INT0092</v>
      </c>
      <c r="E1462" s="40" t="str">
        <f>+[1]!Tabla3[[#This Row],[Descripcion]]</f>
        <v>CHAQUETA DE VESTIR TRAJE NEGRO SIZE 44 HOMBRE</v>
      </c>
      <c r="F1462" s="39" t="str">
        <f>+[1]!Tabla3[[#This Row],[Categoria]]</f>
        <v>INSTITUCIONALES</v>
      </c>
      <c r="G1462" s="50">
        <f>+[1]!Tabla3[[#This Row],[Almacen]]</f>
        <v>0</v>
      </c>
      <c r="H1462" s="39" t="str">
        <f>+[1]!Tabla3[[#This Row],[Unidad de medida]]</f>
        <v>UNIDAD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6</v>
      </c>
      <c r="N1462" s="44">
        <f>+SUMIF([1]!REQUISICIONES[CODIGO CONCATENADO],INVENTARIO[[#This Row],[CODIGO CONCATENADO]],[1]!REQUISICIONES[CANTIDAD])</f>
        <v>6</v>
      </c>
      <c r="O1462" s="42">
        <v>0</v>
      </c>
      <c r="P1462" s="44">
        <f>+INVENTARIO[[#This Row],[CANTIDAD INICIAL]]+INVENTARIO[[#This Row],[ENTRADAS]]-INVENTARIO[[#This Row],[SALIDAS]]+INVENTARIO[[#This Row],[AJUSTES]]</f>
        <v>0</v>
      </c>
      <c r="Q1462" s="42">
        <f>IFERROR(_xlfn.XLOOKUP(INVENTARIO[[#This Row],[CODIGO CONCATENADO]],[1]!Tabla1[[CODIGO CONCATENADO ]],[1]!Tabla1[COSTO],,0,-1),"")</f>
        <v>7840</v>
      </c>
      <c r="R1462" s="42">
        <f>+IFERROR(INVENTARIO[[#This Row],[STOCK (BALANCE)]]*INVENTARIO[[#This Row],[COSTO UNITARIO]],"")</f>
        <v>0</v>
      </c>
    </row>
    <row r="1463" spans="1:18" x14ac:dyDescent="0.25">
      <c r="A1463" s="37" t="str">
        <f>+[1]DATA_PRODUCTO!A1463</f>
        <v xml:space="preserve"> INT0093 (CHAQUETA DE VESTIR TRAJE NEGRO SIZE 50 HOMBRE)</v>
      </c>
      <c r="B1463" s="38">
        <f>IFERROR(_xlfn.XLOOKUP(INVENTARIO[[#This Row],[CODIGO CONCATENADO]],[1]!Tabla1[[CODIGO CONCATENADO ]],[1]!Tabla1[FECHA],,0,-1),"")</f>
        <v>45323</v>
      </c>
      <c r="C1463" s="38">
        <f>IFERROR(_xlfn.XLOOKUP(INVENTARIO[[#This Row],[CODIGO CONCATENADO]],[1]!Tabla1[[CODIGO CONCATENADO ]],[1]!Tabla1[FECHA],,0,-1),"")</f>
        <v>45323</v>
      </c>
      <c r="D1463" s="39" t="str">
        <f>+[1]!Tabla3[[#This Row],[Secuencia]]</f>
        <v>INT0093</v>
      </c>
      <c r="E1463" s="40" t="str">
        <f>+[1]!Tabla3[[#This Row],[Descripcion]]</f>
        <v>CHAQUETA DE VESTIR TRAJE NEGRO SIZE 50 HOMBRE</v>
      </c>
      <c r="F1463" s="39" t="str">
        <f>+[1]!Tabla3[[#This Row],[Categoria]]</f>
        <v>INSTITUCIONALES</v>
      </c>
      <c r="G1463" s="50">
        <f>+[1]!Tabla3[[#This Row],[Almacen]]</f>
        <v>0</v>
      </c>
      <c r="H1463" s="39" t="str">
        <f>+[1]!Tabla3[[#This Row],[Unidad de medida]]</f>
        <v>UNIDAD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4</v>
      </c>
      <c r="N1463" s="44">
        <f>+SUMIF([1]!REQUISICIONES[CODIGO CONCATENADO],INVENTARIO[[#This Row],[CODIGO CONCATENADO]],[1]!REQUISICIONES[CANTIDAD])</f>
        <v>4</v>
      </c>
      <c r="O1463" s="42">
        <v>0</v>
      </c>
      <c r="P1463" s="44">
        <f>+INVENTARIO[[#This Row],[CANTIDAD INICIAL]]+INVENTARIO[[#This Row],[ENTRADAS]]-INVENTARIO[[#This Row],[SALIDAS]]+INVENTARIO[[#This Row],[AJUSTES]]</f>
        <v>0</v>
      </c>
      <c r="Q1463" s="42">
        <f>IFERROR(_xlfn.XLOOKUP(INVENTARIO[[#This Row],[CODIGO CONCATENADO]],[1]!Tabla1[[CODIGO CONCATENADO ]],[1]!Tabla1[COSTO],,0,-1),"")</f>
        <v>7840</v>
      </c>
      <c r="R1463" s="42">
        <f>+IFERROR(INVENTARIO[[#This Row],[STOCK (BALANCE)]]*INVENTARIO[[#This Row],[COSTO UNITARIO]],"")</f>
        <v>0</v>
      </c>
    </row>
    <row r="1464" spans="1:18" x14ac:dyDescent="0.25">
      <c r="A1464" s="37" t="str">
        <f>+[1]DATA_PRODUCTO!A1464</f>
        <v xml:space="preserve"> EQU0061 (BOMBA SUMERGIBLE APEC PUMPS 3HP, MOD ST)</v>
      </c>
      <c r="B1464" s="38">
        <f>IFERROR(_xlfn.XLOOKUP(INVENTARIO[[#This Row],[CODIGO CONCATENADO]],[1]!Tabla1[[CODIGO CONCATENADO ]],[1]!Tabla1[FECHA],,0,-1),"")</f>
        <v>45358</v>
      </c>
      <c r="C1464" s="38">
        <f>IFERROR(_xlfn.XLOOKUP(INVENTARIO[[#This Row],[CODIGO CONCATENADO]],[1]!Tabla1[[CODIGO CONCATENADO ]],[1]!Tabla1[FECHA],,0,-1),"")</f>
        <v>45358</v>
      </c>
      <c r="D1464" s="39" t="str">
        <f>+[1]!Tabla3[[#This Row],[Secuencia]]</f>
        <v>EQU0061</v>
      </c>
      <c r="E1464" s="40" t="str">
        <f>+[1]!Tabla3[[#This Row],[Descripcion]]</f>
        <v>BOMBA SUMERGIBLE APEC PUMPS 3HP, MOD ST</v>
      </c>
      <c r="F1464" s="39" t="str">
        <f>+[1]!Tabla3[[#This Row],[Categoria]]</f>
        <v xml:space="preserve">EQUIPOS </v>
      </c>
      <c r="G1464" s="50">
        <f>+[1]!Tabla3[[#This Row],[Almacen]]</f>
        <v>0</v>
      </c>
      <c r="H1464" s="39" t="str">
        <f>+[1]!Tabla3[[#This Row],[Unidad de medida]]</f>
        <v>UNIDAD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1</v>
      </c>
      <c r="N1464" s="44">
        <f>+SUMIF([1]!REQUISICIONES[CODIGO CONCATENADO],INVENTARIO[[#This Row],[CODIGO CONCATENADO]],[1]!REQUISICIONES[CANTIDAD])</f>
        <v>1</v>
      </c>
      <c r="O1464" s="42">
        <v>0</v>
      </c>
      <c r="P1464" s="44">
        <f>+INVENTARIO[[#This Row],[CANTIDAD INICIAL]]+INVENTARIO[[#This Row],[ENTRADAS]]-INVENTARIO[[#This Row],[SALIDAS]]+INVENTARIO[[#This Row],[AJUSTES]]</f>
        <v>0</v>
      </c>
      <c r="Q1464" s="42">
        <f>IFERROR(_xlfn.XLOOKUP(INVENTARIO[[#This Row],[CODIGO CONCATENADO]],[1]!Tabla1[[CODIGO CONCATENADO ]],[1]!Tabla1[COSTO],,0,-1),"")</f>
        <v>34000</v>
      </c>
      <c r="R1464" s="42">
        <f>+IFERROR(INVENTARIO[[#This Row],[STOCK (BALANCE)]]*INVENTARIO[[#This Row],[COSTO UNITARIO]],"")</f>
        <v>0</v>
      </c>
    </row>
    <row r="1465" spans="1:18" ht="30" x14ac:dyDescent="0.25">
      <c r="A1465" s="37" t="str">
        <f>+[1]DATA_PRODUCTO!A1465</f>
        <v xml:space="preserve"> COM0106 (STICKERS PARA VEHICULOS EN VINIL ADHESIVO 2.5X2.5, IMPRESIÓN FULL COLOR)</v>
      </c>
      <c r="B1465" s="38">
        <f>IFERROR(_xlfn.XLOOKUP(INVENTARIO[[#This Row],[CODIGO CONCATENADO]],[1]!Tabla1[[CODIGO CONCATENADO ]],[1]!Tabla1[FECHA],,0,-1),"")</f>
        <v>45378</v>
      </c>
      <c r="C1465" s="38">
        <f>IFERROR(_xlfn.XLOOKUP(INVENTARIO[[#This Row],[CODIGO CONCATENADO]],[1]!Tabla1[[CODIGO CONCATENADO ]],[1]!Tabla1[FECHA],,0,-1),"")</f>
        <v>45378</v>
      </c>
      <c r="D1465" s="39" t="str">
        <f>+[1]!Tabla3[[#This Row],[Secuencia]]</f>
        <v>COM0106</v>
      </c>
      <c r="E1465" s="40" t="str">
        <f>+[1]!Tabla3[[#This Row],[Descripcion]]</f>
        <v>STICKERS PARA VEHICULOS EN VINIL ADHESIVO 2.5X2.5, IMPRESIÓN FULL COLOR</v>
      </c>
      <c r="F1465" s="39" t="str">
        <f>+[1]!Tabla3[[#This Row],[Categoria]]</f>
        <v>COMUNICACIONES</v>
      </c>
      <c r="G1465" s="50">
        <f>+[1]!Tabla3[[#This Row],[Almacen]]</f>
        <v>0</v>
      </c>
      <c r="H1465" s="39" t="str">
        <f>+[1]!Tabla3[[#This Row],[Unidad de medida]]</f>
        <v>UNIDAD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3000</v>
      </c>
      <c r="N1465" s="44">
        <f>+SUMIF([1]!REQUISICIONES[CODIGO CONCATENADO],INVENTARIO[[#This Row],[CODIGO CONCATENADO]],[1]!REQUISICIONES[CANTIDAD])</f>
        <v>3000</v>
      </c>
      <c r="O1465" s="42">
        <v>0</v>
      </c>
      <c r="P1465" s="44">
        <f>+INVENTARIO[[#This Row],[CANTIDAD INICIAL]]+INVENTARIO[[#This Row],[ENTRADAS]]-INVENTARIO[[#This Row],[SALIDAS]]+INVENTARIO[[#This Row],[AJUSTES]]</f>
        <v>0</v>
      </c>
      <c r="Q1465" s="42">
        <f>IFERROR(_xlfn.XLOOKUP(INVENTARIO[[#This Row],[CODIGO CONCATENADO]],[1]!Tabla1[[CODIGO CONCATENADO ]],[1]!Tabla1[COSTO],,0,-1),"")</f>
        <v>17</v>
      </c>
      <c r="R1465" s="42">
        <f>+IFERROR(INVENTARIO[[#This Row],[STOCK (BALANCE)]]*INVENTARIO[[#This Row],[COSTO UNITARIO]],"")</f>
        <v>0</v>
      </c>
    </row>
    <row r="1466" spans="1:18" ht="30" x14ac:dyDescent="0.25">
      <c r="A1466" s="37" t="str">
        <f>+[1]DATA_PRODUCTO!A1466</f>
        <v xml:space="preserve"> COM0107 (PANCARTA IMPRESA EN VINIL SOBRE COROPLAST. FULL COLOR 24X36 PULGADAS)</v>
      </c>
      <c r="B1466" s="38">
        <f>IFERROR(_xlfn.XLOOKUP(INVENTARIO[[#This Row],[CODIGO CONCATENADO]],[1]!Tabla1[[CODIGO CONCATENADO ]],[1]!Tabla1[FECHA],,0,-1),"")</f>
        <v>45378</v>
      </c>
      <c r="C1466" s="38">
        <f>IFERROR(_xlfn.XLOOKUP(INVENTARIO[[#This Row],[CODIGO CONCATENADO]],[1]!Tabla1[[CODIGO CONCATENADO ]],[1]!Tabla1[FECHA],,0,-1),"")</f>
        <v>45378</v>
      </c>
      <c r="D1466" s="39" t="str">
        <f>+[1]!Tabla3[[#This Row],[Secuencia]]</f>
        <v>COM0107</v>
      </c>
      <c r="E1466" s="40" t="str">
        <f>+[1]!Tabla3[[#This Row],[Descripcion]]</f>
        <v>PANCARTA IMPRESA EN VINIL SOBRE COROPLAST. FULL COLOR 24X36 PULGADAS</v>
      </c>
      <c r="F1466" s="39" t="str">
        <f>+[1]!Tabla3[[#This Row],[Categoria]]</f>
        <v>COMUNICACIONES</v>
      </c>
      <c r="G1466" s="50">
        <f>+[1]!Tabla3[[#This Row],[Almacen]]</f>
        <v>0</v>
      </c>
      <c r="H1466" s="39" t="str">
        <f>+[1]!Tabla3[[#This Row],[Unidad de medida]]</f>
        <v>UNIDAD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7</v>
      </c>
      <c r="N1466" s="44">
        <f>+SUMIF([1]!REQUISICIONES[CODIGO CONCATENADO],INVENTARIO[[#This Row],[CODIGO CONCATENADO]],[1]!REQUISICIONES[CANTIDAD])</f>
        <v>7</v>
      </c>
      <c r="O1466" s="42">
        <v>0</v>
      </c>
      <c r="P1466" s="44">
        <f>+INVENTARIO[[#This Row],[CANTIDAD INICIAL]]+INVENTARIO[[#This Row],[ENTRADAS]]-INVENTARIO[[#This Row],[SALIDAS]]+INVENTARIO[[#This Row],[AJUSTES]]</f>
        <v>0</v>
      </c>
      <c r="Q1466" s="42">
        <f>IFERROR(_xlfn.XLOOKUP(INVENTARIO[[#This Row],[CODIGO CONCATENADO]],[1]!Tabla1[[CODIGO CONCATENADO ]],[1]!Tabla1[COSTO],,0,-1),"")</f>
        <v>700</v>
      </c>
      <c r="R1466" s="42">
        <f>+IFERROR(INVENTARIO[[#This Row],[STOCK (BALANCE)]]*INVENTARIO[[#This Row],[COSTO UNITARIO]],"")</f>
        <v>0</v>
      </c>
    </row>
    <row r="1467" spans="1:18" x14ac:dyDescent="0.25">
      <c r="A1467" s="37" t="str">
        <f>+[1]DATA_PRODUCTO!A1467</f>
        <v xml:space="preserve"> COM0108 (BROCHURES DIPTICO FULL COLOR SOBRE SEGURIDAD VIAL)</v>
      </c>
      <c r="B1467" s="38">
        <f>IFERROR(_xlfn.XLOOKUP(INVENTARIO[[#This Row],[CODIGO CONCATENADO]],[1]!Tabla1[[CODIGO CONCATENADO ]],[1]!Tabla1[FECHA],,0,-1),"")</f>
        <v>45378</v>
      </c>
      <c r="C1467" s="38">
        <f>IFERROR(_xlfn.XLOOKUP(INVENTARIO[[#This Row],[CODIGO CONCATENADO]],[1]!Tabla1[[CODIGO CONCATENADO ]],[1]!Tabla1[FECHA],,0,-1),"")</f>
        <v>45378</v>
      </c>
      <c r="D1467" s="39" t="str">
        <f>+[1]!Tabla3[[#This Row],[Secuencia]]</f>
        <v>COM0108</v>
      </c>
      <c r="E1467" s="40" t="str">
        <f>+[1]!Tabla3[[#This Row],[Descripcion]]</f>
        <v>BROCHURES DIPTICO FULL COLOR SOBRE SEGURIDAD VIAL</v>
      </c>
      <c r="F1467" s="39" t="str">
        <f>+[1]!Tabla3[[#This Row],[Categoria]]</f>
        <v>COMUNICACIONES</v>
      </c>
      <c r="G1467" s="50">
        <f>+[1]!Tabla3[[#This Row],[Almacen]]</f>
        <v>0</v>
      </c>
      <c r="H1467" s="39" t="str">
        <f>+[1]!Tabla3[[#This Row],[Unidad de medida]]</f>
        <v>UNIDAD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800</v>
      </c>
      <c r="N1467" s="44">
        <f>+SUMIF([1]!REQUISICIONES[CODIGO CONCATENADO],INVENTARIO[[#This Row],[CODIGO CONCATENADO]],[1]!REQUISICIONES[CANTIDAD])</f>
        <v>800</v>
      </c>
      <c r="O1467" s="42">
        <v>0</v>
      </c>
      <c r="P1467" s="44">
        <f>+INVENTARIO[[#This Row],[CANTIDAD INICIAL]]+INVENTARIO[[#This Row],[ENTRADAS]]-INVENTARIO[[#This Row],[SALIDAS]]+INVENTARIO[[#This Row],[AJUSTES]]</f>
        <v>0</v>
      </c>
      <c r="Q1467" s="42">
        <f>IFERROR(_xlfn.XLOOKUP(INVENTARIO[[#This Row],[CODIGO CONCATENADO]],[1]!Tabla1[[CODIGO CONCATENADO ]],[1]!Tabla1[COSTO],,0,-1),"")</f>
        <v>29</v>
      </c>
      <c r="R1467" s="42">
        <f>+IFERROR(INVENTARIO[[#This Row],[STOCK (BALANCE)]]*INVENTARIO[[#This Row],[COSTO UNITARIO]],"")</f>
        <v>0</v>
      </c>
    </row>
    <row r="1468" spans="1:18" x14ac:dyDescent="0.25">
      <c r="A1468" s="37" t="str">
        <f>+[1]DATA_PRODUCTO!A1468</f>
        <v xml:space="preserve"> COM0109 (FORMULARIOS 8.5X14 CON LOGO INTRANT)</v>
      </c>
      <c r="B1468" s="38">
        <f>IFERROR(_xlfn.XLOOKUP(INVENTARIO[[#This Row],[CODIGO CONCATENADO]],[1]!Tabla1[[CODIGO CONCATENADO ]],[1]!Tabla1[FECHA],,0,-1),"")</f>
        <v>45378</v>
      </c>
      <c r="C1468" s="38">
        <f>IFERROR(_xlfn.XLOOKUP(INVENTARIO[[#This Row],[CODIGO CONCATENADO]],[1]!Tabla1[[CODIGO CONCATENADO ]],[1]!Tabla1[FECHA],,0,-1),"")</f>
        <v>45378</v>
      </c>
      <c r="D1468" s="39" t="str">
        <f>+[1]!Tabla3[[#This Row],[Secuencia]]</f>
        <v>COM0109</v>
      </c>
      <c r="E1468" s="40" t="str">
        <f>+[1]!Tabla3[[#This Row],[Descripcion]]</f>
        <v>FORMULARIOS 8.5X14 CON LOGO INTRANT</v>
      </c>
      <c r="F1468" s="39" t="str">
        <f>+[1]!Tabla3[[#This Row],[Categoria]]</f>
        <v>COMUNICACIONES</v>
      </c>
      <c r="G1468" s="50">
        <f>+[1]!Tabla3[[#This Row],[Almacen]]</f>
        <v>0</v>
      </c>
      <c r="H1468" s="39" t="str">
        <f>+[1]!Tabla3[[#This Row],[Unidad de medida]]</f>
        <v>UNIDAD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2000</v>
      </c>
      <c r="N1468" s="44">
        <f>+SUMIF([1]!REQUISICIONES[CODIGO CONCATENADO],INVENTARIO[[#This Row],[CODIGO CONCATENADO]],[1]!REQUISICIONES[CANTIDAD])</f>
        <v>2000</v>
      </c>
      <c r="O1468" s="42">
        <v>0</v>
      </c>
      <c r="P1468" s="44">
        <f>+INVENTARIO[[#This Row],[CANTIDAD INICIAL]]+INVENTARIO[[#This Row],[ENTRADAS]]-INVENTARIO[[#This Row],[SALIDAS]]+INVENTARIO[[#This Row],[AJUSTES]]</f>
        <v>0</v>
      </c>
      <c r="Q1468" s="42">
        <f>IFERROR(_xlfn.XLOOKUP(INVENTARIO[[#This Row],[CODIGO CONCATENADO]],[1]!Tabla1[[CODIGO CONCATENADO ]],[1]!Tabla1[COSTO],,0,-1),"")</f>
        <v>7</v>
      </c>
      <c r="R1468" s="42">
        <f>+IFERROR(INVENTARIO[[#This Row],[STOCK (BALANCE)]]*INVENTARIO[[#This Row],[COSTO UNITARIO]],"")</f>
        <v>0</v>
      </c>
    </row>
    <row r="1469" spans="1:18" ht="30" x14ac:dyDescent="0.25">
      <c r="A1469" s="37" t="str">
        <f>+[1]DATA_PRODUCTO!A1469</f>
        <v xml:space="preserve"> COM0110 (FORMULARIOS 8.5X14 CON LOGO INTRANT, RESUMEN DE IMPRESIÓN)</v>
      </c>
      <c r="B1469" s="38">
        <f>IFERROR(_xlfn.XLOOKUP(INVENTARIO[[#This Row],[CODIGO CONCATENADO]],[1]!Tabla1[[CODIGO CONCATENADO ]],[1]!Tabla1[FECHA],,0,-1),"")</f>
        <v>45378</v>
      </c>
      <c r="C1469" s="38">
        <f>IFERROR(_xlfn.XLOOKUP(INVENTARIO[[#This Row],[CODIGO CONCATENADO]],[1]!Tabla1[[CODIGO CONCATENADO ]],[1]!Tabla1[FECHA],,0,-1),"")</f>
        <v>45378</v>
      </c>
      <c r="D1469" s="39" t="str">
        <f>+[1]!Tabla3[[#This Row],[Secuencia]]</f>
        <v>COM0110</v>
      </c>
      <c r="E1469" s="40" t="str">
        <f>+[1]!Tabla3[[#This Row],[Descripcion]]</f>
        <v>FORMULARIOS 8.5X14 CON LOGO INTRANT, RESUMEN DE IMPRESIÓN</v>
      </c>
      <c r="F1469" s="39" t="str">
        <f>+[1]!Tabla3[[#This Row],[Categoria]]</f>
        <v>COMUNICACIONES</v>
      </c>
      <c r="G1469" s="50">
        <f>+[1]!Tabla3[[#This Row],[Almacen]]</f>
        <v>0</v>
      </c>
      <c r="H1469" s="39" t="str">
        <f>+[1]!Tabla3[[#This Row],[Unidad de medida]]</f>
        <v>UNIDAD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500</v>
      </c>
      <c r="N1469" s="44">
        <f>+SUMIF([1]!REQUISICIONES[CODIGO CONCATENADO],INVENTARIO[[#This Row],[CODIGO CONCATENADO]],[1]!REQUISICIONES[CANTIDAD])</f>
        <v>500</v>
      </c>
      <c r="O1469" s="42">
        <v>0</v>
      </c>
      <c r="P1469" s="44">
        <f>+INVENTARIO[[#This Row],[CANTIDAD INICIAL]]+INVENTARIO[[#This Row],[ENTRADAS]]-INVENTARIO[[#This Row],[SALIDAS]]+INVENTARIO[[#This Row],[AJUSTES]]</f>
        <v>0</v>
      </c>
      <c r="Q1469" s="42">
        <f>IFERROR(_xlfn.XLOOKUP(INVENTARIO[[#This Row],[CODIGO CONCATENADO]],[1]!Tabla1[[CODIGO CONCATENADO ]],[1]!Tabla1[COSTO],,0,-1),"")</f>
        <v>5.6</v>
      </c>
      <c r="R1469" s="42">
        <f>+IFERROR(INVENTARIO[[#This Row],[STOCK (BALANCE)]]*INVENTARIO[[#This Row],[COSTO UNITARIO]],"")</f>
        <v>0</v>
      </c>
    </row>
    <row r="1470" spans="1:18" ht="30" x14ac:dyDescent="0.25">
      <c r="A1470" s="37" t="str">
        <f>+[1]DATA_PRODUCTO!A1470</f>
        <v xml:space="preserve"> COM0111 (TARJETAS DE CARNET DE CONDUCIR PARA NIÑOS, EN CARTONITE 2.3X3.5 TIRO Y RETIRO (ENEVIAL))</v>
      </c>
      <c r="B1470" s="38">
        <f>IFERROR(_xlfn.XLOOKUP(INVENTARIO[[#This Row],[CODIGO CONCATENADO]],[1]!Tabla1[[CODIGO CONCATENADO ]],[1]!Tabla1[FECHA],,0,-1),"")</f>
        <v>45378</v>
      </c>
      <c r="C1470" s="38">
        <f>IFERROR(_xlfn.XLOOKUP(INVENTARIO[[#This Row],[CODIGO CONCATENADO]],[1]!Tabla1[[CODIGO CONCATENADO ]],[1]!Tabla1[FECHA],,0,-1),"")</f>
        <v>45378</v>
      </c>
      <c r="D1470" s="39" t="str">
        <f>+[1]!Tabla3[[#This Row],[Secuencia]]</f>
        <v>COM0111</v>
      </c>
      <c r="E1470" s="40" t="str">
        <f>+[1]!Tabla3[[#This Row],[Descripcion]]</f>
        <v>TARJETAS DE CARNET DE CONDUCIR PARA NIÑOS, EN CARTONITE 2.3X3.5 TIRO Y RETIRO (ENEVIAL)</v>
      </c>
      <c r="F1470" s="39" t="str">
        <f>+[1]!Tabla3[[#This Row],[Categoria]]</f>
        <v>COMUNICACIONES</v>
      </c>
      <c r="G1470" s="50">
        <f>+[1]!Tabla3[[#This Row],[Almacen]]</f>
        <v>0</v>
      </c>
      <c r="H1470" s="39" t="str">
        <f>+[1]!Tabla3[[#This Row],[Unidad de medida]]</f>
        <v>UNIDAD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5000</v>
      </c>
      <c r="N1470" s="44">
        <f>+SUMIF([1]!REQUISICIONES[CODIGO CONCATENADO],INVENTARIO[[#This Row],[CODIGO CONCATENADO]],[1]!REQUISICIONES[CANTIDAD])</f>
        <v>5000</v>
      </c>
      <c r="O1470" s="42">
        <v>0</v>
      </c>
      <c r="P1470" s="44">
        <f>+INVENTARIO[[#This Row],[CANTIDAD INICIAL]]+INVENTARIO[[#This Row],[ENTRADAS]]-INVENTARIO[[#This Row],[SALIDAS]]+INVENTARIO[[#This Row],[AJUSTES]]</f>
        <v>0</v>
      </c>
      <c r="Q1470" s="42">
        <f>IFERROR(_xlfn.XLOOKUP(INVENTARIO[[#This Row],[CODIGO CONCATENADO]],[1]!Tabla1[[CODIGO CONCATENADO ]],[1]!Tabla1[COSTO],,0,-1),"")</f>
        <v>12</v>
      </c>
      <c r="R1470" s="42">
        <f>+IFERROR(INVENTARIO[[#This Row],[STOCK (BALANCE)]]*INVENTARIO[[#This Row],[COSTO UNITARIO]],"")</f>
        <v>0</v>
      </c>
    </row>
    <row r="1471" spans="1:18" x14ac:dyDescent="0.25">
      <c r="A1471" s="37" t="str">
        <f>+[1]DATA_PRODUCTO!A1471</f>
        <v xml:space="preserve"> CC0057 (JUEGO DE DESTORNILLADORES AISLANTES)</v>
      </c>
      <c r="B1471" s="38">
        <f>IFERROR(_xlfn.XLOOKUP(INVENTARIO[[#This Row],[CODIGO CONCATENADO]],[1]!Tabla1[[CODIGO CONCATENADO ]],[1]!Tabla1[FECHA],,0,-1),"")</f>
        <v>45378</v>
      </c>
      <c r="C1471" s="38">
        <f>IFERROR(_xlfn.XLOOKUP(INVENTARIO[[#This Row],[CODIGO CONCATENADO]],[1]!Tabla1[[CODIGO CONCATENADO ]],[1]!Tabla1[FECHA],,0,-1),"")</f>
        <v>45378</v>
      </c>
      <c r="D1471" s="39" t="str">
        <f>+[1]!Tabla3[[#This Row],[Secuencia]]</f>
        <v>CC0057</v>
      </c>
      <c r="E1471" s="40" t="str">
        <f>+[1]!Tabla3[[#This Row],[Descripcion]]</f>
        <v>JUEGO DE DESTORNILLADORES AISLANTES</v>
      </c>
      <c r="F1471" s="39" t="str">
        <f>+[1]!Tabla3[[#This Row],[Categoria]]</f>
        <v>CENTRO CONTROL</v>
      </c>
      <c r="G1471" s="50">
        <f>+[1]!Tabla3[[#This Row],[Almacen]]</f>
        <v>0</v>
      </c>
      <c r="H1471" s="39" t="str">
        <f>+[1]!Tabla3[[#This Row],[Unidad de medida]]</f>
        <v>UNIDAD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4</v>
      </c>
      <c r="N1471" s="44">
        <f>+SUMIF([1]!REQUISICIONES[CODIGO CONCATENADO],INVENTARIO[[#This Row],[CODIGO CONCATENADO]],[1]!REQUISICIONES[CANTIDAD])</f>
        <v>4</v>
      </c>
      <c r="O1471" s="42">
        <v>0</v>
      </c>
      <c r="P1471" s="44">
        <f>+INVENTARIO[[#This Row],[CANTIDAD INICIAL]]+INVENTARIO[[#This Row],[ENTRADAS]]-INVENTARIO[[#This Row],[SALIDAS]]+INVENTARIO[[#This Row],[AJUSTES]]</f>
        <v>0</v>
      </c>
      <c r="Q1471" s="42">
        <f>IFERROR(_xlfn.XLOOKUP(INVENTARIO[[#This Row],[CODIGO CONCATENADO]],[1]!Tabla1[[CODIGO CONCATENADO ]],[1]!Tabla1[COSTO],,0,-1),"")</f>
        <v>501.2</v>
      </c>
      <c r="R1471" s="42">
        <f>+IFERROR(INVENTARIO[[#This Row],[STOCK (BALANCE)]]*INVENTARIO[[#This Row],[COSTO UNITARIO]],"")</f>
        <v>0</v>
      </c>
    </row>
    <row r="1472" spans="1:18" x14ac:dyDescent="0.25">
      <c r="A1472" s="37" t="str">
        <f>+[1]DATA_PRODUCTO!A1472</f>
        <v xml:space="preserve"> CC0058 (CINTA METRICA DE 8 MTS)</v>
      </c>
      <c r="B1472" s="38">
        <f>IFERROR(_xlfn.XLOOKUP(INVENTARIO[[#This Row],[CODIGO CONCATENADO]],[1]!Tabla1[[CODIGO CONCATENADO ]],[1]!Tabla1[FECHA],,0,-1),"")</f>
        <v>45378</v>
      </c>
      <c r="C1472" s="38">
        <f>IFERROR(_xlfn.XLOOKUP(INVENTARIO[[#This Row],[CODIGO CONCATENADO]],[1]!Tabla1[[CODIGO CONCATENADO ]],[1]!Tabla1[FECHA],,0,-1),"")</f>
        <v>45378</v>
      </c>
      <c r="D1472" s="39" t="str">
        <f>+[1]!Tabla3[[#This Row],[Secuencia]]</f>
        <v>CC0058</v>
      </c>
      <c r="E1472" s="40" t="str">
        <f>+[1]!Tabla3[[#This Row],[Descripcion]]</f>
        <v>CINTA METRICA DE 8 MTS</v>
      </c>
      <c r="F1472" s="39" t="str">
        <f>+[1]!Tabla3[[#This Row],[Categoria]]</f>
        <v>CENTRO CONTROL</v>
      </c>
      <c r="G1472" s="50">
        <f>+[1]!Tabla3[[#This Row],[Almacen]]</f>
        <v>0</v>
      </c>
      <c r="H1472" s="39" t="str">
        <f>+[1]!Tabla3[[#This Row],[Unidad de medida]]</f>
        <v>UNIDAD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4</v>
      </c>
      <c r="N1472" s="44">
        <f>+SUMIF([1]!REQUISICIONES[CODIGO CONCATENADO],INVENTARIO[[#This Row],[CODIGO CONCATENADO]],[1]!REQUISICIONES[CANTIDAD])</f>
        <v>4</v>
      </c>
      <c r="O1472" s="42">
        <v>0</v>
      </c>
      <c r="P1472" s="44">
        <f>+INVENTARIO[[#This Row],[CANTIDAD INICIAL]]+INVENTARIO[[#This Row],[ENTRADAS]]-INVENTARIO[[#This Row],[SALIDAS]]+INVENTARIO[[#This Row],[AJUSTES]]</f>
        <v>0</v>
      </c>
      <c r="Q1472" s="42">
        <f>IFERROR(_xlfn.XLOOKUP(INVENTARIO[[#This Row],[CODIGO CONCATENADO]],[1]!Tabla1[[CODIGO CONCATENADO ]],[1]!Tabla1[COSTO],,0,-1),"")</f>
        <v>304.07</v>
      </c>
      <c r="R1472" s="42">
        <f>+IFERROR(INVENTARIO[[#This Row],[STOCK (BALANCE)]]*INVENTARIO[[#This Row],[COSTO UNITARIO]],"")</f>
        <v>0</v>
      </c>
    </row>
    <row r="1473" spans="1:18" x14ac:dyDescent="0.25">
      <c r="A1473" s="37" t="str">
        <f>+[1]DATA_PRODUCTO!A1473</f>
        <v xml:space="preserve"> CC0059 (GUANTES AISLANTES DE ELECTRICIDAD)</v>
      </c>
      <c r="B1473" s="38">
        <f>IFERROR(_xlfn.XLOOKUP(INVENTARIO[[#This Row],[CODIGO CONCATENADO]],[1]!Tabla1[[CODIGO CONCATENADO ]],[1]!Tabla1[FECHA],,0,-1),"")</f>
        <v>45378</v>
      </c>
      <c r="C1473" s="38">
        <f>IFERROR(_xlfn.XLOOKUP(INVENTARIO[[#This Row],[CODIGO CONCATENADO]],[1]!Tabla1[[CODIGO CONCATENADO ]],[1]!Tabla1[FECHA],,0,-1),"")</f>
        <v>45378</v>
      </c>
      <c r="D1473" s="39" t="str">
        <f>+[1]!Tabla3[[#This Row],[Secuencia]]</f>
        <v>CC0059</v>
      </c>
      <c r="E1473" s="40" t="str">
        <f>+[1]!Tabla3[[#This Row],[Descripcion]]</f>
        <v>GUANTES AISLANTES DE ELECTRICIDAD</v>
      </c>
      <c r="F1473" s="39" t="str">
        <f>+[1]!Tabla3[[#This Row],[Categoria]]</f>
        <v>CENTRO CONTROL</v>
      </c>
      <c r="G1473" s="50">
        <f>+[1]!Tabla3[[#This Row],[Almacen]]</f>
        <v>0</v>
      </c>
      <c r="H1473" s="39" t="str">
        <f>+[1]!Tabla3[[#This Row],[Unidad de medida]]</f>
        <v>UNIDAD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6</v>
      </c>
      <c r="N1473" s="44">
        <f>+SUMIF([1]!REQUISICIONES[CODIGO CONCATENADO],INVENTARIO[[#This Row],[CODIGO CONCATENADO]],[1]!REQUISICIONES[CANTIDAD])</f>
        <v>6</v>
      </c>
      <c r="O1473" s="42">
        <v>0</v>
      </c>
      <c r="P1473" s="44">
        <f>+INVENTARIO[[#This Row],[CANTIDAD INICIAL]]+INVENTARIO[[#This Row],[ENTRADAS]]-INVENTARIO[[#This Row],[SALIDAS]]+INVENTARIO[[#This Row],[AJUSTES]]</f>
        <v>0</v>
      </c>
      <c r="Q1473" s="42">
        <f>IFERROR(_xlfn.XLOOKUP(INVENTARIO[[#This Row],[CODIGO CONCATENADO]],[1]!Tabla1[[CODIGO CONCATENADO ]],[1]!Tabla1[COSTO],,0,-1),"")</f>
        <v>296</v>
      </c>
      <c r="R1473" s="42">
        <f>+IFERROR(INVENTARIO[[#This Row],[STOCK (BALANCE)]]*INVENTARIO[[#This Row],[COSTO UNITARIO]],"")</f>
        <v>0</v>
      </c>
    </row>
    <row r="1474" spans="1:18" x14ac:dyDescent="0.25">
      <c r="A1474" s="37" t="str">
        <f>+[1]DATA_PRODUCTO!A1474</f>
        <v xml:space="preserve"> CC0060 (CABLE DE GOMA 10/2)</v>
      </c>
      <c r="B1474" s="38">
        <f>IFERROR(_xlfn.XLOOKUP(INVENTARIO[[#This Row],[CODIGO CONCATENADO]],[1]!Tabla1[[CODIGO CONCATENADO ]],[1]!Tabla1[FECHA],,0,-1),"")</f>
        <v>45378</v>
      </c>
      <c r="C1474" s="38">
        <f>IFERROR(_xlfn.XLOOKUP(INVENTARIO[[#This Row],[CODIGO CONCATENADO]],[1]!Tabla1[[CODIGO CONCATENADO ]],[1]!Tabla1[FECHA],,0,-1),"")</f>
        <v>45378</v>
      </c>
      <c r="D1474" s="39" t="str">
        <f>+[1]!Tabla3[[#This Row],[Secuencia]]</f>
        <v>CC0060</v>
      </c>
      <c r="E1474" s="40" t="str">
        <f>+[1]!Tabla3[[#This Row],[Descripcion]]</f>
        <v>CABLE DE GOMA 10/2</v>
      </c>
      <c r="F1474" s="39" t="str">
        <f>+[1]!Tabla3[[#This Row],[Categoria]]</f>
        <v>CENTRO CONTROL</v>
      </c>
      <c r="G1474" s="50">
        <f>+[1]!Tabla3[[#This Row],[Almacen]]</f>
        <v>0</v>
      </c>
      <c r="H1474" s="39" t="str">
        <f>+[1]!Tabla3[[#This Row],[Unidad de medida]]</f>
        <v>PIES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1000</v>
      </c>
      <c r="N1474" s="44">
        <f>+SUMIF([1]!REQUISICIONES[CODIGO CONCATENADO],INVENTARIO[[#This Row],[CODIGO CONCATENADO]],[1]!REQUISICIONES[CANTIDAD])</f>
        <v>1000</v>
      </c>
      <c r="O1474" s="42">
        <v>0</v>
      </c>
      <c r="P1474" s="44">
        <f>+INVENTARIO[[#This Row],[CANTIDAD INICIAL]]+INVENTARIO[[#This Row],[ENTRADAS]]-INVENTARIO[[#This Row],[SALIDAS]]+INVENTARIO[[#This Row],[AJUSTES]]</f>
        <v>0</v>
      </c>
      <c r="Q1474" s="42">
        <f>IFERROR(_xlfn.XLOOKUP(INVENTARIO[[#This Row],[CODIGO CONCATENADO]],[1]!Tabla1[[CODIGO CONCATENADO ]],[1]!Tabla1[COSTO],,0,-1),"")</f>
        <v>38.840000000000003</v>
      </c>
      <c r="R1474" s="42">
        <f>+IFERROR(INVENTARIO[[#This Row],[STOCK (BALANCE)]]*INVENTARIO[[#This Row],[COSTO UNITARIO]],"")</f>
        <v>0</v>
      </c>
    </row>
    <row r="1475" spans="1:18" x14ac:dyDescent="0.25">
      <c r="A1475" s="37" t="str">
        <f>+[1]DATA_PRODUCTO!A1475</f>
        <v xml:space="preserve"> CC0061 (CABLE DE GOMA 14/4)</v>
      </c>
      <c r="B1475" s="38">
        <f>IFERROR(_xlfn.XLOOKUP(INVENTARIO[[#This Row],[CODIGO CONCATENADO]],[1]!Tabla1[[CODIGO CONCATENADO ]],[1]!Tabla1[FECHA],,0,-1),"")</f>
        <v>45378</v>
      </c>
      <c r="C1475" s="38">
        <f>IFERROR(_xlfn.XLOOKUP(INVENTARIO[[#This Row],[CODIGO CONCATENADO]],[1]!Tabla1[[CODIGO CONCATENADO ]],[1]!Tabla1[FECHA],,0,-1),"")</f>
        <v>45378</v>
      </c>
      <c r="D1475" s="39" t="str">
        <f>+[1]!Tabla3[[#This Row],[Secuencia]]</f>
        <v>CC0061</v>
      </c>
      <c r="E1475" s="40" t="str">
        <f>+[1]!Tabla3[[#This Row],[Descripcion]]</f>
        <v>CABLE DE GOMA 14/4</v>
      </c>
      <c r="F1475" s="39" t="str">
        <f>+[1]!Tabla3[[#This Row],[Categoria]]</f>
        <v>CENTRO CONTROL</v>
      </c>
      <c r="G1475" s="50">
        <f>+[1]!Tabla3[[#This Row],[Almacen]]</f>
        <v>0</v>
      </c>
      <c r="H1475" s="39" t="str">
        <f>+[1]!Tabla3[[#This Row],[Unidad de medida]]</f>
        <v>PIES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4400</v>
      </c>
      <c r="N1475" s="44">
        <f>+SUMIF([1]!REQUISICIONES[CODIGO CONCATENADO],INVENTARIO[[#This Row],[CODIGO CONCATENADO]],[1]!REQUISICIONES[CANTIDAD])</f>
        <v>4400</v>
      </c>
      <c r="O1475" s="42">
        <v>0</v>
      </c>
      <c r="P1475" s="44">
        <f>+INVENTARIO[[#This Row],[CANTIDAD INICIAL]]+INVENTARIO[[#This Row],[ENTRADAS]]-INVENTARIO[[#This Row],[SALIDAS]]+INVENTARIO[[#This Row],[AJUSTES]]</f>
        <v>0</v>
      </c>
      <c r="Q1475" s="42">
        <f>IFERROR(_xlfn.XLOOKUP(INVENTARIO[[#This Row],[CODIGO CONCATENADO]],[1]!Tabla1[[CODIGO CONCATENADO ]],[1]!Tabla1[COSTO],,0,-1),"")</f>
        <v>32.97</v>
      </c>
      <c r="R1475" s="42">
        <f>+IFERROR(INVENTARIO[[#This Row],[STOCK (BALANCE)]]*INVENTARIO[[#This Row],[COSTO UNITARIO]],"")</f>
        <v>0</v>
      </c>
    </row>
    <row r="1476" spans="1:18" x14ac:dyDescent="0.25">
      <c r="A1476" s="37" t="str">
        <f>+[1]DATA_PRODUCTO!A1476</f>
        <v xml:space="preserve"> CC0062 (CUBOS ADAPTADORES P/TALADRO CABEZA 10)</v>
      </c>
      <c r="B1476" s="38">
        <f>IFERROR(_xlfn.XLOOKUP(INVENTARIO[[#This Row],[CODIGO CONCATENADO]],[1]!Tabla1[[CODIGO CONCATENADO ]],[1]!Tabla1[FECHA],,0,-1),"")</f>
        <v>45378</v>
      </c>
      <c r="C1476" s="38">
        <f>IFERROR(_xlfn.XLOOKUP(INVENTARIO[[#This Row],[CODIGO CONCATENADO]],[1]!Tabla1[[CODIGO CONCATENADO ]],[1]!Tabla1[FECHA],,0,-1),"")</f>
        <v>45378</v>
      </c>
      <c r="D1476" s="39" t="str">
        <f>+[1]!Tabla3[[#This Row],[Secuencia]]</f>
        <v>CC0062</v>
      </c>
      <c r="E1476" s="40" t="str">
        <f>+[1]!Tabla3[[#This Row],[Descripcion]]</f>
        <v>CUBOS ADAPTADORES P/TALADRO CABEZA 10</v>
      </c>
      <c r="F1476" s="39" t="str">
        <f>+[1]!Tabla3[[#This Row],[Categoria]]</f>
        <v>CENTRO CONTROL</v>
      </c>
      <c r="G1476" s="50">
        <f>+[1]!Tabla3[[#This Row],[Almacen]]</f>
        <v>0</v>
      </c>
      <c r="H1476" s="39" t="str">
        <f>+[1]!Tabla3[[#This Row],[Unidad de medida]]</f>
        <v>UNIDAD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2</v>
      </c>
      <c r="N1476" s="44">
        <f>+SUMIF([1]!REQUISICIONES[CODIGO CONCATENADO],INVENTARIO[[#This Row],[CODIGO CONCATENADO]],[1]!REQUISICIONES[CANTIDAD])</f>
        <v>2</v>
      </c>
      <c r="O1476" s="42">
        <v>0</v>
      </c>
      <c r="P1476" s="44">
        <f>+INVENTARIO[[#This Row],[CANTIDAD INICIAL]]+INVENTARIO[[#This Row],[ENTRADAS]]-INVENTARIO[[#This Row],[SALIDAS]]+INVENTARIO[[#This Row],[AJUSTES]]</f>
        <v>0</v>
      </c>
      <c r="Q1476" s="42">
        <f>IFERROR(_xlfn.XLOOKUP(INVENTARIO[[#This Row],[CODIGO CONCATENADO]],[1]!Tabla1[[CODIGO CONCATENADO ]],[1]!Tabla1[COSTO],,0,-1),"")</f>
        <v>193.7</v>
      </c>
      <c r="R1476" s="42">
        <f>+IFERROR(INVENTARIO[[#This Row],[STOCK (BALANCE)]]*INVENTARIO[[#This Row],[COSTO UNITARIO]],"")</f>
        <v>0</v>
      </c>
    </row>
    <row r="1477" spans="1:18" x14ac:dyDescent="0.25">
      <c r="A1477" s="37" t="str">
        <f>+[1]DATA_PRODUCTO!A1477</f>
        <v xml:space="preserve"> CC0063 (TORNILLOS EXPANSIVOS 3/8X3)</v>
      </c>
      <c r="B1477" s="38">
        <f>IFERROR(_xlfn.XLOOKUP(INVENTARIO[[#This Row],[CODIGO CONCATENADO]],[1]!Tabla1[[CODIGO CONCATENADO ]],[1]!Tabla1[FECHA],,0,-1),"")</f>
        <v>45378</v>
      </c>
      <c r="C1477" s="38">
        <f>IFERROR(_xlfn.XLOOKUP(INVENTARIO[[#This Row],[CODIGO CONCATENADO]],[1]!Tabla1[[CODIGO CONCATENADO ]],[1]!Tabla1[FECHA],,0,-1),"")</f>
        <v>45378</v>
      </c>
      <c r="D1477" s="39" t="str">
        <f>+[1]!Tabla3[[#This Row],[Secuencia]]</f>
        <v>CC0063</v>
      </c>
      <c r="E1477" s="40" t="str">
        <f>+[1]!Tabla3[[#This Row],[Descripcion]]</f>
        <v>TORNILLOS EXPANSIVOS 3/8X3</v>
      </c>
      <c r="F1477" s="39" t="str">
        <f>+[1]!Tabla3[[#This Row],[Categoria]]</f>
        <v>CENTRO CONTROL</v>
      </c>
      <c r="G1477" s="50">
        <f>+[1]!Tabla3[[#This Row],[Almacen]]</f>
        <v>0</v>
      </c>
      <c r="H1477" s="39" t="str">
        <f>+[1]!Tabla3[[#This Row],[Unidad de medida]]</f>
        <v>UNIDAD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50</v>
      </c>
      <c r="N1477" s="44">
        <f>+SUMIF([1]!REQUISICIONES[CODIGO CONCATENADO],INVENTARIO[[#This Row],[CODIGO CONCATENADO]],[1]!REQUISICIONES[CANTIDAD])</f>
        <v>50</v>
      </c>
      <c r="O1477" s="42">
        <v>0</v>
      </c>
      <c r="P1477" s="44">
        <f>+INVENTARIO[[#This Row],[CANTIDAD INICIAL]]+INVENTARIO[[#This Row],[ENTRADAS]]-INVENTARIO[[#This Row],[SALIDAS]]+INVENTARIO[[#This Row],[AJUSTES]]</f>
        <v>0</v>
      </c>
      <c r="Q1477" s="42">
        <f>IFERROR(_xlfn.XLOOKUP(INVENTARIO[[#This Row],[CODIGO CONCATENADO]],[1]!Tabla1[[CODIGO CONCATENADO ]],[1]!Tabla1[COSTO],,0,-1),"")</f>
        <v>14.3</v>
      </c>
      <c r="R1477" s="42">
        <f>+IFERROR(INVENTARIO[[#This Row],[STOCK (BALANCE)]]*INVENTARIO[[#This Row],[COSTO UNITARIO]],"")</f>
        <v>0</v>
      </c>
    </row>
    <row r="1478" spans="1:18" x14ac:dyDescent="0.25">
      <c r="A1478" s="37" t="str">
        <f>+[1]DATA_PRODUCTO!A1478</f>
        <v xml:space="preserve"> CC0064 (TAPE ELECTRICO DE VINIL 3/4X60 TEMFLEX)</v>
      </c>
      <c r="B1478" s="38">
        <f>IFERROR(_xlfn.XLOOKUP(INVENTARIO[[#This Row],[CODIGO CONCATENADO]],[1]!Tabla1[[CODIGO CONCATENADO ]],[1]!Tabla1[FECHA],,0,-1),"")</f>
        <v>45378</v>
      </c>
      <c r="C1478" s="38">
        <f>IFERROR(_xlfn.XLOOKUP(INVENTARIO[[#This Row],[CODIGO CONCATENADO]],[1]!Tabla1[[CODIGO CONCATENADO ]],[1]!Tabla1[FECHA],,0,-1),"")</f>
        <v>45378</v>
      </c>
      <c r="D1478" s="39" t="str">
        <f>+[1]!Tabla3[[#This Row],[Secuencia]]</f>
        <v>CC0064</v>
      </c>
      <c r="E1478" s="40" t="str">
        <f>+[1]!Tabla3[[#This Row],[Descripcion]]</f>
        <v>TAPE ELECTRICO DE VINIL 3/4X60 TEMFLEX</v>
      </c>
      <c r="F1478" s="39" t="str">
        <f>+[1]!Tabla3[[#This Row],[Categoria]]</f>
        <v>CENTRO CONTROL</v>
      </c>
      <c r="G1478" s="50">
        <f>+[1]!Tabla3[[#This Row],[Almacen]]</f>
        <v>0</v>
      </c>
      <c r="H1478" s="39" t="str">
        <f>+[1]!Tabla3[[#This Row],[Unidad de medida]]</f>
        <v>UNIDAD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12</v>
      </c>
      <c r="N1478" s="44">
        <f>+SUMIF([1]!REQUISICIONES[CODIGO CONCATENADO],INVENTARIO[[#This Row],[CODIGO CONCATENADO]],[1]!REQUISICIONES[CANTIDAD])</f>
        <v>12</v>
      </c>
      <c r="O1478" s="42">
        <v>0</v>
      </c>
      <c r="P1478" s="44">
        <f>+INVENTARIO[[#This Row],[CANTIDAD INICIAL]]+INVENTARIO[[#This Row],[ENTRADAS]]-INVENTARIO[[#This Row],[SALIDAS]]+INVENTARIO[[#This Row],[AJUSTES]]</f>
        <v>0</v>
      </c>
      <c r="Q1478" s="42">
        <f>IFERROR(_xlfn.XLOOKUP(INVENTARIO[[#This Row],[CODIGO CONCATENADO]],[1]!Tabla1[[CODIGO CONCATENADO ]],[1]!Tabla1[COSTO],,0,-1),"")</f>
        <v>123.4</v>
      </c>
      <c r="R1478" s="42">
        <f>+IFERROR(INVENTARIO[[#This Row],[STOCK (BALANCE)]]*INVENTARIO[[#This Row],[COSTO UNITARIO]],"")</f>
        <v>0</v>
      </c>
    </row>
    <row r="1479" spans="1:18" x14ac:dyDescent="0.25">
      <c r="A1479" s="37" t="str">
        <f>+[1]DATA_PRODUCTO!A1479</f>
        <v xml:space="preserve"> CC0065 (DISCO DE CORTE PARA METAL 4")</v>
      </c>
      <c r="B1479" s="38">
        <f>IFERROR(_xlfn.XLOOKUP(INVENTARIO[[#This Row],[CODIGO CONCATENADO]],[1]!Tabla1[[CODIGO CONCATENADO ]],[1]!Tabla1[FECHA],,0,-1),"")</f>
        <v>45572</v>
      </c>
      <c r="C1479" s="38">
        <f>IFERROR(_xlfn.XLOOKUP(INVENTARIO[[#This Row],[CODIGO CONCATENADO]],[1]!Tabla1[[CODIGO CONCATENADO ]],[1]!Tabla1[FECHA],,0,-1),"")</f>
        <v>45572</v>
      </c>
      <c r="D1479" s="39" t="str">
        <f>+[1]!Tabla3[[#This Row],[Secuencia]]</f>
        <v>CC0065</v>
      </c>
      <c r="E1479" s="40" t="str">
        <f>+[1]!Tabla3[[#This Row],[Descripcion]]</f>
        <v>DISCO DE CORTE PARA METAL 4"</v>
      </c>
      <c r="F1479" s="39" t="str">
        <f>+[1]!Tabla3[[#This Row],[Categoria]]</f>
        <v>CENTRO CONTROL</v>
      </c>
      <c r="G1479" s="50">
        <f>+[1]!Tabla3[[#This Row],[Almacen]]</f>
        <v>0</v>
      </c>
      <c r="H1479" s="39" t="str">
        <f>+[1]!Tabla3[[#This Row],[Unidad de medida]]</f>
        <v>UNIDAD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26</v>
      </c>
      <c r="N1479" s="44">
        <f>+SUMIF([1]!REQUISICIONES[CODIGO CONCATENADO],INVENTARIO[[#This Row],[CODIGO CONCATENADO]],[1]!REQUISICIONES[CANTIDAD])</f>
        <v>25</v>
      </c>
      <c r="O1479" s="42">
        <v>0</v>
      </c>
      <c r="P1479" s="44">
        <f>+INVENTARIO[[#This Row],[CANTIDAD INICIAL]]+INVENTARIO[[#This Row],[ENTRADAS]]-INVENTARIO[[#This Row],[SALIDAS]]+INVENTARIO[[#This Row],[AJUSTES]]</f>
        <v>1</v>
      </c>
      <c r="Q1479" s="42">
        <f>IFERROR(_xlfn.XLOOKUP(INVENTARIO[[#This Row],[CODIGO CONCATENADO]],[1]!Tabla1[[CODIGO CONCATENADO ]],[1]!Tabla1[COSTO],,0,-1),"")</f>
        <v>41</v>
      </c>
      <c r="R1479" s="42">
        <f>+IFERROR(INVENTARIO[[#This Row],[STOCK (BALANCE)]]*INVENTARIO[[#This Row],[COSTO UNITARIO]],"")</f>
        <v>41</v>
      </c>
    </row>
    <row r="1480" spans="1:18" x14ac:dyDescent="0.25">
      <c r="A1480" s="37" t="str">
        <f>+[1]DATA_PRODUCTO!A1480</f>
        <v xml:space="preserve"> CC0066 (DISCO DE PULIR 4")</v>
      </c>
      <c r="B1480" s="38">
        <f>IFERROR(_xlfn.XLOOKUP(INVENTARIO[[#This Row],[CODIGO CONCATENADO]],[1]!Tabla1[[CODIGO CONCATENADO ]],[1]!Tabla1[FECHA],,0,-1),"")</f>
        <v>45378</v>
      </c>
      <c r="C1480" s="38">
        <f>IFERROR(_xlfn.XLOOKUP(INVENTARIO[[#This Row],[CODIGO CONCATENADO]],[1]!Tabla1[[CODIGO CONCATENADO ]],[1]!Tabla1[FECHA],,0,-1),"")</f>
        <v>45378</v>
      </c>
      <c r="D1480" s="39" t="str">
        <f>+[1]!Tabla3[[#This Row],[Secuencia]]</f>
        <v>CC0066</v>
      </c>
      <c r="E1480" s="40" t="str">
        <f>+[1]!Tabla3[[#This Row],[Descripcion]]</f>
        <v>DISCO DE PULIR 4"</v>
      </c>
      <c r="F1480" s="39" t="str">
        <f>+[1]!Tabla3[[#This Row],[Categoria]]</f>
        <v>CENTRO CONTROL</v>
      </c>
      <c r="G1480" s="50">
        <f>+[1]!Tabla3[[#This Row],[Almacen]]</f>
        <v>0</v>
      </c>
      <c r="H1480" s="39" t="str">
        <f>+[1]!Tabla3[[#This Row],[Unidad de medida]]</f>
        <v>UNIDAD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2</v>
      </c>
      <c r="N1480" s="44">
        <f>+SUMIF([1]!REQUISICIONES[CODIGO CONCATENADO],INVENTARIO[[#This Row],[CODIGO CONCATENADO]],[1]!REQUISICIONES[CANTIDAD])</f>
        <v>2</v>
      </c>
      <c r="O1480" s="42">
        <v>0</v>
      </c>
      <c r="P1480" s="44">
        <f>+INVENTARIO[[#This Row],[CANTIDAD INICIAL]]+INVENTARIO[[#This Row],[ENTRADAS]]-INVENTARIO[[#This Row],[SALIDAS]]+INVENTARIO[[#This Row],[AJUSTES]]</f>
        <v>0</v>
      </c>
      <c r="Q1480" s="42">
        <f>IFERROR(_xlfn.XLOOKUP(INVENTARIO[[#This Row],[CODIGO CONCATENADO]],[1]!Tabla1[[CODIGO CONCATENADO ]],[1]!Tabla1[COSTO],,0,-1),"")</f>
        <v>110.18</v>
      </c>
      <c r="R1480" s="42">
        <f>+IFERROR(INVENTARIO[[#This Row],[STOCK (BALANCE)]]*INVENTARIO[[#This Row],[COSTO UNITARIO]],"")</f>
        <v>0</v>
      </c>
    </row>
    <row r="1481" spans="1:18" x14ac:dyDescent="0.25">
      <c r="A1481" s="37" t="str">
        <f>+[1]DATA_PRODUCTO!A1481</f>
        <v xml:space="preserve"> CC0067 (VARILLA ELECTRODO 332)</v>
      </c>
      <c r="B1481" s="38">
        <f>IFERROR(_xlfn.XLOOKUP(INVENTARIO[[#This Row],[CODIGO CONCATENADO]],[1]!Tabla1[[CODIGO CONCATENADO ]],[1]!Tabla1[FECHA],,0,-1),"")</f>
        <v>45378</v>
      </c>
      <c r="C1481" s="38">
        <f>IFERROR(_xlfn.XLOOKUP(INVENTARIO[[#This Row],[CODIGO CONCATENADO]],[1]!Tabla1[[CODIGO CONCATENADO ]],[1]!Tabla1[FECHA],,0,-1),"")</f>
        <v>45378</v>
      </c>
      <c r="D1481" s="39" t="str">
        <f>+[1]!Tabla3[[#This Row],[Secuencia]]</f>
        <v>CC0067</v>
      </c>
      <c r="E1481" s="40" t="str">
        <f>+[1]!Tabla3[[#This Row],[Descripcion]]</f>
        <v>VARILLA ELECTRODO 332</v>
      </c>
      <c r="F1481" s="39" t="str">
        <f>+[1]!Tabla3[[#This Row],[Categoria]]</f>
        <v>CENTRO CONTROL</v>
      </c>
      <c r="G1481" s="50">
        <f>+[1]!Tabla3[[#This Row],[Almacen]]</f>
        <v>0</v>
      </c>
      <c r="H1481" s="39" t="str">
        <f>+[1]!Tabla3[[#This Row],[Unidad de medida]]</f>
        <v>UNIDAD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2</v>
      </c>
      <c r="N1481" s="44">
        <f>+SUMIF([1]!REQUISICIONES[CODIGO CONCATENADO],INVENTARIO[[#This Row],[CODIGO CONCATENADO]],[1]!REQUISICIONES[CANTIDAD])</f>
        <v>2</v>
      </c>
      <c r="O1481" s="42">
        <v>0</v>
      </c>
      <c r="P1481" s="44">
        <f>+INVENTARIO[[#This Row],[CANTIDAD INICIAL]]+INVENTARIO[[#This Row],[ENTRADAS]]-INVENTARIO[[#This Row],[SALIDAS]]+INVENTARIO[[#This Row],[AJUSTES]]</f>
        <v>0</v>
      </c>
      <c r="Q1481" s="42">
        <f>IFERROR(_xlfn.XLOOKUP(INVENTARIO[[#This Row],[CODIGO CONCATENADO]],[1]!Tabla1[[CODIGO CONCATENADO ]],[1]!Tabla1[COSTO],,0,-1),"")</f>
        <v>99.15</v>
      </c>
      <c r="R1481" s="42">
        <f>+IFERROR(INVENTARIO[[#This Row],[STOCK (BALANCE)]]*INVENTARIO[[#This Row],[COSTO UNITARIO]],"")</f>
        <v>0</v>
      </c>
    </row>
    <row r="1482" spans="1:18" x14ac:dyDescent="0.25">
      <c r="A1482" s="37" t="str">
        <f>+[1]DATA_PRODUCTO!A1482</f>
        <v xml:space="preserve"> CC0068 (ACEITE MULTIUSO DW40)</v>
      </c>
      <c r="B1482" s="38">
        <f>IFERROR(_xlfn.XLOOKUP(INVENTARIO[[#This Row],[CODIGO CONCATENADO]],[1]!Tabla1[[CODIGO CONCATENADO ]],[1]!Tabla1[FECHA],,0,-1),"")</f>
        <v>45737</v>
      </c>
      <c r="C1482" s="38">
        <f>IFERROR(_xlfn.XLOOKUP(INVENTARIO[[#This Row],[CODIGO CONCATENADO]],[1]!Tabla1[[CODIGO CONCATENADO ]],[1]!Tabla1[FECHA],,0,-1),"")</f>
        <v>45737</v>
      </c>
      <c r="D1482" s="39" t="str">
        <f>+[1]!Tabla3[[#This Row],[Secuencia]]</f>
        <v>CC0068</v>
      </c>
      <c r="E1482" s="40" t="str">
        <f>+[1]!Tabla3[[#This Row],[Descripcion]]</f>
        <v>ACEITE MULTIUSO DW40</v>
      </c>
      <c r="F1482" s="39" t="str">
        <f>+[1]!Tabla3[[#This Row],[Categoria]]</f>
        <v>CENTRO CONTROL</v>
      </c>
      <c r="G1482" s="50">
        <f>+[1]!Tabla3[[#This Row],[Almacen]]</f>
        <v>0</v>
      </c>
      <c r="H1482" s="39" t="str">
        <f>+[1]!Tabla3[[#This Row],[Unidad de medida]]</f>
        <v>UNIDAD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28</v>
      </c>
      <c r="N1482" s="44">
        <f>+SUMIF([1]!REQUISICIONES[CODIGO CONCATENADO],INVENTARIO[[#This Row],[CODIGO CONCATENADO]],[1]!REQUISICIONES[CANTIDAD])</f>
        <v>28</v>
      </c>
      <c r="O1482" s="42">
        <v>0</v>
      </c>
      <c r="P1482" s="44">
        <f>+INVENTARIO[[#This Row],[CANTIDAD INICIAL]]+INVENTARIO[[#This Row],[ENTRADAS]]-INVENTARIO[[#This Row],[SALIDAS]]+INVENTARIO[[#This Row],[AJUSTES]]</f>
        <v>0</v>
      </c>
      <c r="Q1482" s="42">
        <f>IFERROR(_xlfn.XLOOKUP(INVENTARIO[[#This Row],[CODIGO CONCATENADO]],[1]!Tabla1[[CODIGO CONCATENADO ]],[1]!Tabla1[COSTO],,0,-1),"")</f>
        <v>463.98</v>
      </c>
      <c r="R1482" s="42">
        <f>+IFERROR(INVENTARIO[[#This Row],[STOCK (BALANCE)]]*INVENTARIO[[#This Row],[COSTO UNITARIO]],"")</f>
        <v>0</v>
      </c>
    </row>
    <row r="1483" spans="1:18" x14ac:dyDescent="0.25">
      <c r="A1483" s="37" t="str">
        <f>+[1]DATA_PRODUCTO!A1483</f>
        <v xml:space="preserve"> CC0069 (MACHA METAL 3/8)</v>
      </c>
      <c r="B1483" s="38">
        <f>IFERROR(_xlfn.XLOOKUP(INVENTARIO[[#This Row],[CODIGO CONCATENADO]],[1]!Tabla1[[CODIGO CONCATENADO ]],[1]!Tabla1[FECHA],,0,-1),"")</f>
        <v>45378</v>
      </c>
      <c r="C1483" s="38">
        <f>IFERROR(_xlfn.XLOOKUP(INVENTARIO[[#This Row],[CODIGO CONCATENADO]],[1]!Tabla1[[CODIGO CONCATENADO ]],[1]!Tabla1[FECHA],,0,-1),"")</f>
        <v>45378</v>
      </c>
      <c r="D1483" s="39" t="str">
        <f>+[1]!Tabla3[[#This Row],[Secuencia]]</f>
        <v>CC0069</v>
      </c>
      <c r="E1483" s="40" t="str">
        <f>+[1]!Tabla3[[#This Row],[Descripcion]]</f>
        <v>MACHA METAL 3/8</v>
      </c>
      <c r="F1483" s="39" t="str">
        <f>+[1]!Tabla3[[#This Row],[Categoria]]</f>
        <v>CENTRO CONTROL</v>
      </c>
      <c r="G1483" s="50">
        <f>+[1]!Tabla3[[#This Row],[Almacen]]</f>
        <v>0</v>
      </c>
      <c r="H1483" s="39" t="str">
        <f>+[1]!Tabla3[[#This Row],[Unidad de medida]]</f>
        <v>UNIDAD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2</v>
      </c>
      <c r="N1483" s="44">
        <f>+SUMIF([1]!REQUISICIONES[CODIGO CONCATENADO],INVENTARIO[[#This Row],[CODIGO CONCATENADO]],[1]!REQUISICIONES[CANTIDAD])</f>
        <v>2</v>
      </c>
      <c r="O1483" s="42">
        <v>0</v>
      </c>
      <c r="P1483" s="44">
        <f>+INVENTARIO[[#This Row],[CANTIDAD INICIAL]]+INVENTARIO[[#This Row],[ENTRADAS]]-INVENTARIO[[#This Row],[SALIDAS]]+INVENTARIO[[#This Row],[AJUSTES]]</f>
        <v>0</v>
      </c>
      <c r="Q1483" s="42">
        <f>IFERROR(_xlfn.XLOOKUP(INVENTARIO[[#This Row],[CODIGO CONCATENADO]],[1]!Tabla1[[CODIGO CONCATENADO ]],[1]!Tabla1[COSTO],,0,-1),"")</f>
        <v>221.44</v>
      </c>
      <c r="R1483" s="42">
        <f>+IFERROR(INVENTARIO[[#This Row],[STOCK (BALANCE)]]*INVENTARIO[[#This Row],[COSTO UNITARIO]],"")</f>
        <v>0</v>
      </c>
    </row>
    <row r="1484" spans="1:18" x14ac:dyDescent="0.25">
      <c r="A1484" s="37" t="str">
        <f>+[1]DATA_PRODUCTO!A1484</f>
        <v xml:space="preserve"> CC0070 (MACHA METAL 1/2)</v>
      </c>
      <c r="B1484" s="38">
        <f>IFERROR(_xlfn.XLOOKUP(INVENTARIO[[#This Row],[CODIGO CONCATENADO]],[1]!Tabla1[[CODIGO CONCATENADO ]],[1]!Tabla1[FECHA],,0,-1),"")</f>
        <v>45378</v>
      </c>
      <c r="C1484" s="38">
        <f>IFERROR(_xlfn.XLOOKUP(INVENTARIO[[#This Row],[CODIGO CONCATENADO]],[1]!Tabla1[[CODIGO CONCATENADO ]],[1]!Tabla1[FECHA],,0,-1),"")</f>
        <v>45378</v>
      </c>
      <c r="D1484" s="39" t="str">
        <f>+[1]!Tabla3[[#This Row],[Secuencia]]</f>
        <v>CC0070</v>
      </c>
      <c r="E1484" s="40" t="str">
        <f>+[1]!Tabla3[[#This Row],[Descripcion]]</f>
        <v>MACHA METAL 1/2</v>
      </c>
      <c r="F1484" s="39" t="str">
        <f>+[1]!Tabla3[[#This Row],[Categoria]]</f>
        <v>CENTRO CONTROL</v>
      </c>
      <c r="G1484" s="50">
        <f>+[1]!Tabla3[[#This Row],[Almacen]]</f>
        <v>0</v>
      </c>
      <c r="H1484" s="39" t="str">
        <f>+[1]!Tabla3[[#This Row],[Unidad de medida]]</f>
        <v>UNIDAD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2</v>
      </c>
      <c r="N1484" s="44">
        <f>+SUMIF([1]!REQUISICIONES[CODIGO CONCATENADO],INVENTARIO[[#This Row],[CODIGO CONCATENADO]],[1]!REQUISICIONES[CANTIDAD])</f>
        <v>2</v>
      </c>
      <c r="O1484" s="42">
        <v>0</v>
      </c>
      <c r="P1484" s="44">
        <f>+INVENTARIO[[#This Row],[CANTIDAD INICIAL]]+INVENTARIO[[#This Row],[ENTRADAS]]-INVENTARIO[[#This Row],[SALIDAS]]+INVENTARIO[[#This Row],[AJUSTES]]</f>
        <v>0</v>
      </c>
      <c r="Q1484" s="42">
        <f>IFERROR(_xlfn.XLOOKUP(INVENTARIO[[#This Row],[CODIGO CONCATENADO]],[1]!Tabla1[[CODIGO CONCATENADO ]],[1]!Tabla1[COSTO],,0,-1),"")</f>
        <v>266.60000000000002</v>
      </c>
      <c r="R1484" s="42">
        <f>+IFERROR(INVENTARIO[[#This Row],[STOCK (BALANCE)]]*INVENTARIO[[#This Row],[COSTO UNITARIO]],"")</f>
        <v>0</v>
      </c>
    </row>
    <row r="1485" spans="1:18" x14ac:dyDescent="0.25">
      <c r="A1485" s="37" t="str">
        <f>+[1]DATA_PRODUCTO!A1485</f>
        <v xml:space="preserve"> CC0071 (CONECTAR KIT SENCILLO P/ALAMBRE TRIPLEX)</v>
      </c>
      <c r="B1485" s="38">
        <f>IFERROR(_xlfn.XLOOKUP(INVENTARIO[[#This Row],[CODIGO CONCATENADO]],[1]!Tabla1[[CODIGO CONCATENADO ]],[1]!Tabla1[FECHA],,0,-1),"")</f>
        <v>45378</v>
      </c>
      <c r="C1485" s="38">
        <f>IFERROR(_xlfn.XLOOKUP(INVENTARIO[[#This Row],[CODIGO CONCATENADO]],[1]!Tabla1[[CODIGO CONCATENADO ]],[1]!Tabla1[FECHA],,0,-1),"")</f>
        <v>45378</v>
      </c>
      <c r="D1485" s="39" t="str">
        <f>+[1]!Tabla3[[#This Row],[Secuencia]]</f>
        <v>CC0071</v>
      </c>
      <c r="E1485" s="40" t="str">
        <f>+[1]!Tabla3[[#This Row],[Descripcion]]</f>
        <v>CONECTAR KIT SENCILLO P/ALAMBRE TRIPLEX</v>
      </c>
      <c r="F1485" s="39" t="str">
        <f>+[1]!Tabla3[[#This Row],[Categoria]]</f>
        <v>CENTRO CONTROL</v>
      </c>
      <c r="G1485" s="50">
        <f>+[1]!Tabla3[[#This Row],[Almacen]]</f>
        <v>0</v>
      </c>
      <c r="H1485" s="39" t="str">
        <f>+[1]!Tabla3[[#This Row],[Unidad de medida]]</f>
        <v>UNIDAD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6</v>
      </c>
      <c r="N1485" s="44">
        <f>+SUMIF([1]!REQUISICIONES[CODIGO CONCATENADO],INVENTARIO[[#This Row],[CODIGO CONCATENADO]],[1]!REQUISICIONES[CANTIDAD])</f>
        <v>6</v>
      </c>
      <c r="O1485" s="42">
        <v>0</v>
      </c>
      <c r="P1485" s="44">
        <f>+INVENTARIO[[#This Row],[CANTIDAD INICIAL]]+INVENTARIO[[#This Row],[ENTRADAS]]-INVENTARIO[[#This Row],[SALIDAS]]+INVENTARIO[[#This Row],[AJUSTES]]</f>
        <v>0</v>
      </c>
      <c r="Q1485" s="42">
        <f>IFERROR(_xlfn.XLOOKUP(INVENTARIO[[#This Row],[CODIGO CONCATENADO]],[1]!Tabla1[[CODIGO CONCATENADO ]],[1]!Tabla1[COSTO],,0,-1),"")</f>
        <v>540.79999999999995</v>
      </c>
      <c r="R1485" s="42">
        <f>+IFERROR(INVENTARIO[[#This Row],[STOCK (BALANCE)]]*INVENTARIO[[#This Row],[COSTO UNITARIO]],"")</f>
        <v>0</v>
      </c>
    </row>
    <row r="1486" spans="1:18" x14ac:dyDescent="0.25">
      <c r="A1486" s="37" t="str">
        <f>+[1]DATA_PRODUCTO!A1486</f>
        <v xml:space="preserve"> CC0072 (LIMPIADOR DE CONTACTO)</v>
      </c>
      <c r="B1486" s="38">
        <f>IFERROR(_xlfn.XLOOKUP(INVENTARIO[[#This Row],[CODIGO CONCATENADO]],[1]!Tabla1[[CODIGO CONCATENADO ]],[1]!Tabla1[FECHA],,0,-1),"")</f>
        <v>45378</v>
      </c>
      <c r="C1486" s="38">
        <f>IFERROR(_xlfn.XLOOKUP(INVENTARIO[[#This Row],[CODIGO CONCATENADO]],[1]!Tabla1[[CODIGO CONCATENADO ]],[1]!Tabla1[FECHA],,0,-1),"")</f>
        <v>45378</v>
      </c>
      <c r="D1486" s="39" t="str">
        <f>+[1]!Tabla3[[#This Row],[Secuencia]]</f>
        <v>CC0072</v>
      </c>
      <c r="E1486" s="40" t="str">
        <f>+[1]!Tabla3[[#This Row],[Descripcion]]</f>
        <v>LIMPIADOR DE CONTACTO</v>
      </c>
      <c r="F1486" s="39" t="str">
        <f>+[1]!Tabla3[[#This Row],[Categoria]]</f>
        <v>CENTRO CONTROL</v>
      </c>
      <c r="G1486" s="50">
        <f>+[1]!Tabla3[[#This Row],[Almacen]]</f>
        <v>0</v>
      </c>
      <c r="H1486" s="39" t="str">
        <f>+[1]!Tabla3[[#This Row],[Unidad de medida]]</f>
        <v>UNIDAD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1</v>
      </c>
      <c r="N1486" s="44">
        <f>+SUMIF([1]!REQUISICIONES[CODIGO CONCATENADO],INVENTARIO[[#This Row],[CODIGO CONCATENADO]],[1]!REQUISICIONES[CANTIDAD])</f>
        <v>1</v>
      </c>
      <c r="O1486" s="42">
        <v>0</v>
      </c>
      <c r="P1486" s="44">
        <f>+INVENTARIO[[#This Row],[CANTIDAD INICIAL]]+INVENTARIO[[#This Row],[ENTRADAS]]-INVENTARIO[[#This Row],[SALIDAS]]+INVENTARIO[[#This Row],[AJUSTES]]</f>
        <v>0</v>
      </c>
      <c r="Q1486" s="42">
        <f>IFERROR(_xlfn.XLOOKUP(INVENTARIO[[#This Row],[CODIGO CONCATENADO]],[1]!Tabla1[[CODIGO CONCATENADO ]],[1]!Tabla1[COSTO],,0,-1),"")</f>
        <v>747.5</v>
      </c>
      <c r="R1486" s="42">
        <f>+IFERROR(INVENTARIO[[#This Row],[STOCK (BALANCE)]]*INVENTARIO[[#This Row],[COSTO UNITARIO]],"")</f>
        <v>0</v>
      </c>
    </row>
    <row r="1487" spans="1:18" ht="30" x14ac:dyDescent="0.25">
      <c r="A1487" s="37" t="str">
        <f>+[1]DATA_PRODUCTO!A1487</f>
        <v xml:space="preserve"> EQU0062 (TRANSFORMADOR PAD MOUNTED, 500KVA, 7.2/12.47 KVOLT-277/480 ESTRELLA -ESTRELLA)</v>
      </c>
      <c r="B1487" s="38">
        <f>IFERROR(_xlfn.XLOOKUP(INVENTARIO[[#This Row],[CODIGO CONCATENADO]],[1]!Tabla1[[CODIGO CONCATENADO ]],[1]!Tabla1[FECHA],,0,-1),"")</f>
        <v>45394</v>
      </c>
      <c r="C1487" s="38">
        <f>IFERROR(_xlfn.XLOOKUP(INVENTARIO[[#This Row],[CODIGO CONCATENADO]],[1]!Tabla1[[CODIGO CONCATENADO ]],[1]!Tabla1[FECHA],,0,-1),"")</f>
        <v>45394</v>
      </c>
      <c r="D1487" s="39" t="str">
        <f>+[1]!Tabla3[[#This Row],[Secuencia]]</f>
        <v>EQU0062</v>
      </c>
      <c r="E1487" s="40" t="str">
        <f>+[1]!Tabla3[[#This Row],[Descripcion]]</f>
        <v>TRANSFORMADOR PAD MOUNTED, 500KVA, 7.2/12.47 KVOLT-277/480 ESTRELLA -ESTRELLA</v>
      </c>
      <c r="F1487" s="39" t="str">
        <f>+[1]!Tabla3[[#This Row],[Categoria]]</f>
        <v xml:space="preserve">EQUIPOS </v>
      </c>
      <c r="G1487" s="50">
        <f>+[1]!Tabla3[[#This Row],[Almacen]]</f>
        <v>0</v>
      </c>
      <c r="H1487" s="39" t="str">
        <f>+[1]!Tabla3[[#This Row],[Unidad de medida]]</f>
        <v>UNIDAD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1</v>
      </c>
      <c r="N1487" s="44">
        <f>+SUMIF([1]!REQUISICIONES[CODIGO CONCATENADO],INVENTARIO[[#This Row],[CODIGO CONCATENADO]],[1]!REQUISICIONES[CANTIDAD])</f>
        <v>1</v>
      </c>
      <c r="O1487" s="42">
        <v>0</v>
      </c>
      <c r="P1487" s="44">
        <f>+INVENTARIO[[#This Row],[CANTIDAD INICIAL]]+INVENTARIO[[#This Row],[ENTRADAS]]-INVENTARIO[[#This Row],[SALIDAS]]+INVENTARIO[[#This Row],[AJUSTES]]</f>
        <v>0</v>
      </c>
      <c r="Q1487" s="42">
        <f>IFERROR(_xlfn.XLOOKUP(INVENTARIO[[#This Row],[CODIGO CONCATENADO]],[1]!Tabla1[[CODIGO CONCATENADO ]],[1]!Tabla1[COSTO],,0,-1),"")</f>
        <v>1058898.3</v>
      </c>
      <c r="R1487" s="42">
        <f>+IFERROR(INVENTARIO[[#This Row],[STOCK (BALANCE)]]*INVENTARIO[[#This Row],[COSTO UNITARIO]],"")</f>
        <v>0</v>
      </c>
    </row>
    <row r="1488" spans="1:18" x14ac:dyDescent="0.25">
      <c r="A1488" s="37" t="str">
        <f>+[1]DATA_PRODUCTO!A1488</f>
        <v xml:space="preserve"> MOF0041 (SILLON EJECUTIVO COLOR NEGRO)</v>
      </c>
      <c r="B1488" s="38">
        <f>IFERROR(_xlfn.XLOOKUP(INVENTARIO[[#This Row],[CODIGO CONCATENADO]],[1]!Tabla1[[CODIGO CONCATENADO ]],[1]!Tabla1[FECHA],,0,-1),"")</f>
        <v>45387</v>
      </c>
      <c r="C1488" s="38">
        <f>IFERROR(_xlfn.XLOOKUP(INVENTARIO[[#This Row],[CODIGO CONCATENADO]],[1]!Tabla1[[CODIGO CONCATENADO ]],[1]!Tabla1[FECHA],,0,-1),"")</f>
        <v>45387</v>
      </c>
      <c r="D1488" s="39" t="str">
        <f>+[1]!Tabla3[[#This Row],[Secuencia]]</f>
        <v>MOF0041</v>
      </c>
      <c r="E1488" s="40" t="str">
        <f>+[1]!Tabla3[[#This Row],[Descripcion]]</f>
        <v>SILLON EJECUTIVO COLOR NEGRO</v>
      </c>
      <c r="F1488" s="39" t="str">
        <f>+[1]!Tabla3[[#This Row],[Categoria]]</f>
        <v>MOBILIARIO OFICINA</v>
      </c>
      <c r="G1488" s="50">
        <f>+[1]!Tabla3[[#This Row],[Almacen]]</f>
        <v>0</v>
      </c>
      <c r="H1488" s="39" t="str">
        <f>+[1]!Tabla3[[#This Row],[Unidad de medida]]</f>
        <v>UNIDAD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1</v>
      </c>
      <c r="N1488" s="44">
        <f>+SUMIF([1]!REQUISICIONES[CODIGO CONCATENADO],INVENTARIO[[#This Row],[CODIGO CONCATENADO]],[1]!REQUISICIONES[CANTIDAD])</f>
        <v>1</v>
      </c>
      <c r="O1488" s="42">
        <v>0</v>
      </c>
      <c r="P1488" s="44">
        <f>+INVENTARIO[[#This Row],[CANTIDAD INICIAL]]+INVENTARIO[[#This Row],[ENTRADAS]]-INVENTARIO[[#This Row],[SALIDAS]]+INVENTARIO[[#This Row],[AJUSTES]]</f>
        <v>0</v>
      </c>
      <c r="Q1488" s="42">
        <f>IFERROR(_xlfn.XLOOKUP(INVENTARIO[[#This Row],[CODIGO CONCATENADO]],[1]!Tabla1[[CODIGO CONCATENADO ]],[1]!Tabla1[COSTO],,0,-1),"")</f>
        <v>16800</v>
      </c>
      <c r="R1488" s="42">
        <f>+IFERROR(INVENTARIO[[#This Row],[STOCK (BALANCE)]]*INVENTARIO[[#This Row],[COSTO UNITARIO]],"")</f>
        <v>0</v>
      </c>
    </row>
    <row r="1489" spans="1:18" x14ac:dyDescent="0.25">
      <c r="A1489" s="37" t="str">
        <f>+[1]DATA_PRODUCTO!A1489</f>
        <v xml:space="preserve"> MOF0042 (CREDENZA DE DOS PUERTAS Y LLAVIN DE MELAMINA)</v>
      </c>
      <c r="B1489" s="38">
        <f>IFERROR(_xlfn.XLOOKUP(INVENTARIO[[#This Row],[CODIGO CONCATENADO]],[1]!Tabla1[[CODIGO CONCATENADO ]],[1]!Tabla1[FECHA],,0,-1),"")</f>
        <v>45387</v>
      </c>
      <c r="C1489" s="38">
        <f>IFERROR(_xlfn.XLOOKUP(INVENTARIO[[#This Row],[CODIGO CONCATENADO]],[1]!Tabla1[[CODIGO CONCATENADO ]],[1]!Tabla1[FECHA],,0,-1),"")</f>
        <v>45387</v>
      </c>
      <c r="D1489" s="39" t="str">
        <f>+[1]!Tabla3[[#This Row],[Secuencia]]</f>
        <v>MOF0042</v>
      </c>
      <c r="E1489" s="40" t="str">
        <f>+[1]!Tabla3[[#This Row],[Descripcion]]</f>
        <v>CREDENZA DE DOS PUERTAS Y LLAVIN DE MELAMINA</v>
      </c>
      <c r="F1489" s="39" t="str">
        <f>+[1]!Tabla3[[#This Row],[Categoria]]</f>
        <v>MOBILIARIO OFICINA</v>
      </c>
      <c r="G1489" s="50">
        <f>+[1]!Tabla3[[#This Row],[Almacen]]</f>
        <v>0</v>
      </c>
      <c r="H1489" s="39" t="str">
        <f>+[1]!Tabla3[[#This Row],[Unidad de medida]]</f>
        <v>UNIDAD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2</v>
      </c>
      <c r="N1489" s="44">
        <f>+SUMIF([1]!REQUISICIONES[CODIGO CONCATENADO],INVENTARIO[[#This Row],[CODIGO CONCATENADO]],[1]!REQUISICIONES[CANTIDAD])</f>
        <v>2</v>
      </c>
      <c r="O1489" s="42">
        <v>0</v>
      </c>
      <c r="P1489" s="44">
        <f>+INVENTARIO[[#This Row],[CANTIDAD INICIAL]]+INVENTARIO[[#This Row],[ENTRADAS]]-INVENTARIO[[#This Row],[SALIDAS]]+INVENTARIO[[#This Row],[AJUSTES]]</f>
        <v>0</v>
      </c>
      <c r="Q1489" s="42">
        <f>IFERROR(_xlfn.XLOOKUP(INVENTARIO[[#This Row],[CODIGO CONCATENADO]],[1]!Tabla1[[CODIGO CONCATENADO ]],[1]!Tabla1[COSTO],,0,-1),"")</f>
        <v>8026</v>
      </c>
      <c r="R1489" s="42">
        <f>+IFERROR(INVENTARIO[[#This Row],[STOCK (BALANCE)]]*INVENTARIO[[#This Row],[COSTO UNITARIO]],"")</f>
        <v>0</v>
      </c>
    </row>
    <row r="1490" spans="1:18" ht="30" x14ac:dyDescent="0.25">
      <c r="A1490" s="37" t="str">
        <f>+[1]DATA_PRODUCTO!A1490</f>
        <v xml:space="preserve"> MOF0043 (ARCHIVO DE METAL 8 1/2 X 13 DE CUATRO GABETAS (ORGANIZADOR))</v>
      </c>
      <c r="B1490" s="38">
        <f>IFERROR(_xlfn.XLOOKUP(INVENTARIO[[#This Row],[CODIGO CONCATENADO]],[1]!Tabla1[[CODIGO CONCATENADO ]],[1]!Tabla1[FECHA],,0,-1),"")</f>
        <v>45387</v>
      </c>
      <c r="C1490" s="38">
        <f>IFERROR(_xlfn.XLOOKUP(INVENTARIO[[#This Row],[CODIGO CONCATENADO]],[1]!Tabla1[[CODIGO CONCATENADO ]],[1]!Tabla1[FECHA],,0,-1),"")</f>
        <v>45387</v>
      </c>
      <c r="D1490" s="39" t="str">
        <f>+[1]!Tabla3[[#This Row],[Secuencia]]</f>
        <v>MOF0043</v>
      </c>
      <c r="E1490" s="40" t="str">
        <f>+[1]!Tabla3[[#This Row],[Descripcion]]</f>
        <v>ARCHIVO DE METAL 8 1/2 X 13 DE CUATRO GABETAS (ORGANIZADOR)</v>
      </c>
      <c r="F1490" s="39" t="str">
        <f>+[1]!Tabla3[[#This Row],[Categoria]]</f>
        <v>MOBILIARIO OFICINA</v>
      </c>
      <c r="G1490" s="50">
        <f>+[1]!Tabla3[[#This Row],[Almacen]]</f>
        <v>0</v>
      </c>
      <c r="H1490" s="39" t="str">
        <f>+[1]!Tabla3[[#This Row],[Unidad de medida]]</f>
        <v>UNIDAD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4</v>
      </c>
      <c r="N1490" s="44">
        <f>+SUMIF([1]!REQUISICIONES[CODIGO CONCATENADO],INVENTARIO[[#This Row],[CODIGO CONCATENADO]],[1]!REQUISICIONES[CANTIDAD])</f>
        <v>4</v>
      </c>
      <c r="O1490" s="42">
        <v>0</v>
      </c>
      <c r="P1490" s="44">
        <f>+INVENTARIO[[#This Row],[CANTIDAD INICIAL]]+INVENTARIO[[#This Row],[ENTRADAS]]-INVENTARIO[[#This Row],[SALIDAS]]+INVENTARIO[[#This Row],[AJUSTES]]</f>
        <v>0</v>
      </c>
      <c r="Q1490" s="42">
        <f>IFERROR(_xlfn.XLOOKUP(INVENTARIO[[#This Row],[CODIGO CONCATENADO]],[1]!Tabla1[[CODIGO CONCATENADO ]],[1]!Tabla1[COSTO],,0,-1),"")</f>
        <v>11795</v>
      </c>
      <c r="R1490" s="42">
        <f>+IFERROR(INVENTARIO[[#This Row],[STOCK (BALANCE)]]*INVENTARIO[[#This Row],[COSTO UNITARIO]],"")</f>
        <v>0</v>
      </c>
    </row>
    <row r="1491" spans="1:18" ht="30" x14ac:dyDescent="0.25">
      <c r="A1491" s="37" t="str">
        <f>+[1]DATA_PRODUCTO!A1491</f>
        <v xml:space="preserve"> COM0112 (CARGADORES DE BATERIA CON LOGOTIPO DE INTRANT (ACT. DE LAS SECRETARIAS))</v>
      </c>
      <c r="B1491" s="38">
        <f>IFERROR(_xlfn.XLOOKUP(INVENTARIO[[#This Row],[CODIGO CONCATENADO]],[1]!Tabla1[[CODIGO CONCATENADO ]],[1]!Tabla1[FECHA],,0,-1),"")</f>
        <v>45407</v>
      </c>
      <c r="C1491" s="38">
        <f>IFERROR(_xlfn.XLOOKUP(INVENTARIO[[#This Row],[CODIGO CONCATENADO]],[1]!Tabla1[[CODIGO CONCATENADO ]],[1]!Tabla1[FECHA],,0,-1),"")</f>
        <v>45407</v>
      </c>
      <c r="D1491" s="39" t="str">
        <f>+[1]!Tabla3[[#This Row],[Secuencia]]</f>
        <v>COM0112</v>
      </c>
      <c r="E1491" s="40" t="str">
        <f>+[1]!Tabla3[[#This Row],[Descripcion]]</f>
        <v>CARGADORES DE BATERIA CON LOGOTIPO DE INTRANT (ACT. DE LAS SECRETARIAS)</v>
      </c>
      <c r="F1491" s="39" t="str">
        <f>+[1]!Tabla3[[#This Row],[Categoria]]</f>
        <v>COMUNICACIONES</v>
      </c>
      <c r="G1491" s="50">
        <f>+[1]!Tabla3[[#This Row],[Almacen]]</f>
        <v>0</v>
      </c>
      <c r="H1491" s="39" t="str">
        <f>+[1]!Tabla3[[#This Row],[Unidad de medida]]</f>
        <v>UNIDAD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130</v>
      </c>
      <c r="N1491" s="44">
        <f>+SUMIF([1]!REQUISICIONES[CODIGO CONCATENADO],INVENTARIO[[#This Row],[CODIGO CONCATENADO]],[1]!REQUISICIONES[CANTIDAD])</f>
        <v>130</v>
      </c>
      <c r="O1491" s="42">
        <v>0</v>
      </c>
      <c r="P1491" s="44">
        <f>+INVENTARIO[[#This Row],[CANTIDAD INICIAL]]+INVENTARIO[[#This Row],[ENTRADAS]]-INVENTARIO[[#This Row],[SALIDAS]]+INVENTARIO[[#This Row],[AJUSTES]]</f>
        <v>0</v>
      </c>
      <c r="Q1491" s="42">
        <f>IFERROR(_xlfn.XLOOKUP(INVENTARIO[[#This Row],[CODIGO CONCATENADO]],[1]!Tabla1[[CODIGO CONCATENADO ]],[1]!Tabla1[COSTO],,0,-1),"")</f>
        <v>990</v>
      </c>
      <c r="R1491" s="42">
        <f>+IFERROR(INVENTARIO[[#This Row],[STOCK (BALANCE)]]*INVENTARIO[[#This Row],[COSTO UNITARIO]],"")</f>
        <v>0</v>
      </c>
    </row>
    <row r="1492" spans="1:18" ht="30" x14ac:dyDescent="0.25">
      <c r="A1492" s="37" t="str">
        <f>+[1]DATA_PRODUCTO!A1492</f>
        <v xml:space="preserve"> TRA0049 (KIT DE ROTULOS MAGNETICOS (2 LATERALES Y 1 BONETE) CON LOGO DE PARQUEATE BIEN )</v>
      </c>
      <c r="B1492" s="38">
        <f>IFERROR(_xlfn.XLOOKUP(INVENTARIO[[#This Row],[CODIGO CONCATENADO]],[1]!Tabla1[[CODIGO CONCATENADO ]],[1]!Tabla1[FECHA],,0,-1),"")</f>
        <v>45422</v>
      </c>
      <c r="C1492" s="38">
        <f>IFERROR(_xlfn.XLOOKUP(INVENTARIO[[#This Row],[CODIGO CONCATENADO]],[1]!Tabla1[[CODIGO CONCATENADO ]],[1]!Tabla1[FECHA],,0,-1),"")</f>
        <v>45422</v>
      </c>
      <c r="D1492" s="39" t="str">
        <f>+[1]!Tabla3[[#This Row],[Secuencia]]</f>
        <v>TRA0049</v>
      </c>
      <c r="E1492" s="40" t="str">
        <f>+[1]!Tabla3[[#This Row],[Descripcion]]</f>
        <v xml:space="preserve">KIT DE ROTULOS MAGNETICOS (2 LATERALES Y 1 BONETE) CON LOGO DE PARQUEATE BIEN </v>
      </c>
      <c r="F1492" s="39" t="str">
        <f>+[1]!Tabla3[[#This Row],[Categoria]]</f>
        <v>TRANSPORTACIÒN</v>
      </c>
      <c r="G1492" s="50">
        <f>+[1]!Tabla3[[#This Row],[Almacen]]</f>
        <v>0</v>
      </c>
      <c r="H1492" s="39" t="str">
        <f>+[1]!Tabla3[[#This Row],[Unidad de medida]]</f>
        <v>UNIDAD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16</v>
      </c>
      <c r="N1492" s="44">
        <f>+SUMIF([1]!REQUISICIONES[CODIGO CONCATENADO],INVENTARIO[[#This Row],[CODIGO CONCATENADO]],[1]!REQUISICIONES[CANTIDAD])</f>
        <v>16</v>
      </c>
      <c r="O1492" s="42">
        <v>0</v>
      </c>
      <c r="P1492" s="44">
        <f>+INVENTARIO[[#This Row],[CANTIDAD INICIAL]]+INVENTARIO[[#This Row],[ENTRADAS]]-INVENTARIO[[#This Row],[SALIDAS]]+INVENTARIO[[#This Row],[AJUSTES]]</f>
        <v>0</v>
      </c>
      <c r="Q1492" s="42">
        <f>IFERROR(_xlfn.XLOOKUP(INVENTARIO[[#This Row],[CODIGO CONCATENADO]],[1]!Tabla1[[CODIGO CONCATENADO ]],[1]!Tabla1[COSTO],,0,-1),"")</f>
        <v>4000</v>
      </c>
      <c r="R1492" s="42">
        <f>+IFERROR(INVENTARIO[[#This Row],[STOCK (BALANCE)]]*INVENTARIO[[#This Row],[COSTO UNITARIO]],"")</f>
        <v>0</v>
      </c>
    </row>
    <row r="1493" spans="1:18" x14ac:dyDescent="0.25">
      <c r="A1493" s="37" t="str">
        <f>+[1]DATA_PRODUCTO!A1493</f>
        <v xml:space="preserve"> TRA0050 (BATERÍA ENERJET MODELO 24 ESP.)</v>
      </c>
      <c r="B1493" s="38">
        <f>IFERROR(_xlfn.XLOOKUP(INVENTARIO[[#This Row],[CODIGO CONCATENADO]],[1]!Tabla1[[CODIGO CONCATENADO ]],[1]!Tabla1[FECHA],,0,-1),"")</f>
        <v>45427</v>
      </c>
      <c r="C1493" s="38">
        <f>IFERROR(_xlfn.XLOOKUP(INVENTARIO[[#This Row],[CODIGO CONCATENADO]],[1]!Tabla1[[CODIGO CONCATENADO ]],[1]!Tabla1[FECHA],,0,-1),"")</f>
        <v>45427</v>
      </c>
      <c r="D1493" s="39" t="str">
        <f>+[1]!Tabla3[[#This Row],[Secuencia]]</f>
        <v>TRA0050</v>
      </c>
      <c r="E1493" s="40" t="str">
        <f>+[1]!Tabla3[[#This Row],[Descripcion]]</f>
        <v>BATERÍA ENERJET MODELO 24 ESP.</v>
      </c>
      <c r="F1493" s="39" t="str">
        <f>+[1]!Tabla3[[#This Row],[Categoria]]</f>
        <v>TRANSPORTACIÒN</v>
      </c>
      <c r="G1493" s="50">
        <f>+[1]!Tabla3[[#This Row],[Almacen]]</f>
        <v>0</v>
      </c>
      <c r="H1493" s="39" t="str">
        <f>+[1]!Tabla3[[#This Row],[Unidad de medida]]</f>
        <v>UNIDAD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10</v>
      </c>
      <c r="N1493" s="44">
        <f>+SUMIF([1]!REQUISICIONES[CODIGO CONCATENADO],INVENTARIO[[#This Row],[CODIGO CONCATENADO]],[1]!REQUISICIONES[CANTIDAD])</f>
        <v>10</v>
      </c>
      <c r="O1493" s="42">
        <v>0</v>
      </c>
      <c r="P1493" s="44">
        <f>+INVENTARIO[[#This Row],[CANTIDAD INICIAL]]+INVENTARIO[[#This Row],[ENTRADAS]]-INVENTARIO[[#This Row],[SALIDAS]]+INVENTARIO[[#This Row],[AJUSTES]]</f>
        <v>0</v>
      </c>
      <c r="Q1493" s="42">
        <f>IFERROR(_xlfn.XLOOKUP(INVENTARIO[[#This Row],[CODIGO CONCATENADO]],[1]!Tabla1[[CODIGO CONCATENADO ]],[1]!Tabla1[COSTO],,0,-1),"")</f>
        <v>5252.54</v>
      </c>
      <c r="R1493" s="42">
        <f>+IFERROR(INVENTARIO[[#This Row],[STOCK (BALANCE)]]*INVENTARIO[[#This Row],[COSTO UNITARIO]],"")</f>
        <v>0</v>
      </c>
    </row>
    <row r="1494" spans="1:18" x14ac:dyDescent="0.25">
      <c r="A1494" s="37" t="str">
        <f>+[1]DATA_PRODUCTO!A1494</f>
        <v xml:space="preserve"> TRA0051 (BATERÍA ENERJET MODELO 24 ESP. PLUS.)</v>
      </c>
      <c r="B1494" s="38">
        <f>IFERROR(_xlfn.XLOOKUP(INVENTARIO[[#This Row],[CODIGO CONCATENADO]],[1]!Tabla1[[CODIGO CONCATENADO ]],[1]!Tabla1[FECHA],,0,-1),"")</f>
        <v>45427</v>
      </c>
      <c r="C1494" s="38">
        <f>IFERROR(_xlfn.XLOOKUP(INVENTARIO[[#This Row],[CODIGO CONCATENADO]],[1]!Tabla1[[CODIGO CONCATENADO ]],[1]!Tabla1[FECHA],,0,-1),"")</f>
        <v>45427</v>
      </c>
      <c r="D1494" s="39" t="str">
        <f>+[1]!Tabla3[[#This Row],[Secuencia]]</f>
        <v>TRA0051</v>
      </c>
      <c r="E1494" s="40" t="str">
        <f>+[1]!Tabla3[[#This Row],[Descripcion]]</f>
        <v>BATERÍA ENERJET MODELO 24 ESP. PLUS.</v>
      </c>
      <c r="F1494" s="39" t="str">
        <f>+[1]!Tabla3[[#This Row],[Categoria]]</f>
        <v>TRANSPORTACIÒN</v>
      </c>
      <c r="G1494" s="50">
        <f>+[1]!Tabla3[[#This Row],[Almacen]]</f>
        <v>0</v>
      </c>
      <c r="H1494" s="39" t="str">
        <f>+[1]!Tabla3[[#This Row],[Unidad de medida]]</f>
        <v>UNIDAD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10</v>
      </c>
      <c r="N1494" s="44">
        <f>+SUMIF([1]!REQUISICIONES[CODIGO CONCATENADO],INVENTARIO[[#This Row],[CODIGO CONCATENADO]],[1]!REQUISICIONES[CANTIDAD])</f>
        <v>10</v>
      </c>
      <c r="O1494" s="42">
        <v>0</v>
      </c>
      <c r="P1494" s="44">
        <f>+INVENTARIO[[#This Row],[CANTIDAD INICIAL]]+INVENTARIO[[#This Row],[ENTRADAS]]-INVENTARIO[[#This Row],[SALIDAS]]+INVENTARIO[[#This Row],[AJUSTES]]</f>
        <v>0</v>
      </c>
      <c r="Q1494" s="42">
        <f>IFERROR(_xlfn.XLOOKUP(INVENTARIO[[#This Row],[CODIGO CONCATENADO]],[1]!Tabla1[[CODIGO CONCATENADO ]],[1]!Tabla1[COSTO],,0,-1),"")</f>
        <v>5805.08</v>
      </c>
      <c r="R1494" s="42">
        <f>+IFERROR(INVENTARIO[[#This Row],[STOCK (BALANCE)]]*INVENTARIO[[#This Row],[COSTO UNITARIO]],"")</f>
        <v>0</v>
      </c>
    </row>
    <row r="1495" spans="1:18" x14ac:dyDescent="0.25">
      <c r="A1495" s="37" t="str">
        <f>+[1]DATA_PRODUCTO!A1495</f>
        <v xml:space="preserve"> TRA0052 (BATERÍA ENERJET MODELO 27)</v>
      </c>
      <c r="B1495" s="38">
        <f>IFERROR(_xlfn.XLOOKUP(INVENTARIO[[#This Row],[CODIGO CONCATENADO]],[1]!Tabla1[[CODIGO CONCATENADO ]],[1]!Tabla1[FECHA],,0,-1),"")</f>
        <v>45427</v>
      </c>
      <c r="C1495" s="38">
        <f>IFERROR(_xlfn.XLOOKUP(INVENTARIO[[#This Row],[CODIGO CONCATENADO]],[1]!Tabla1[[CODIGO CONCATENADO ]],[1]!Tabla1[FECHA],,0,-1),"")</f>
        <v>45427</v>
      </c>
      <c r="D1495" s="39" t="str">
        <f>+[1]!Tabla3[[#This Row],[Secuencia]]</f>
        <v>TRA0052</v>
      </c>
      <c r="E1495" s="40" t="str">
        <f>+[1]!Tabla3[[#This Row],[Descripcion]]</f>
        <v>BATERÍA ENERJET MODELO 27</v>
      </c>
      <c r="F1495" s="39" t="str">
        <f>+[1]!Tabla3[[#This Row],[Categoria]]</f>
        <v>TRANSPORTACIÒN</v>
      </c>
      <c r="G1495" s="50">
        <f>+[1]!Tabla3[[#This Row],[Almacen]]</f>
        <v>0</v>
      </c>
      <c r="H1495" s="39" t="str">
        <f>+[1]!Tabla3[[#This Row],[Unidad de medida]]</f>
        <v>UNIDAD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20</v>
      </c>
      <c r="N1495" s="44">
        <f>+SUMIF([1]!REQUISICIONES[CODIGO CONCATENADO],INVENTARIO[[#This Row],[CODIGO CONCATENADO]],[1]!REQUISICIONES[CANTIDAD])</f>
        <v>20</v>
      </c>
      <c r="O1495" s="42">
        <v>0</v>
      </c>
      <c r="P1495" s="44">
        <f>+INVENTARIO[[#This Row],[CANTIDAD INICIAL]]+INVENTARIO[[#This Row],[ENTRADAS]]-INVENTARIO[[#This Row],[SALIDAS]]+INVENTARIO[[#This Row],[AJUSTES]]</f>
        <v>0</v>
      </c>
      <c r="Q1495" s="42">
        <f>IFERROR(_xlfn.XLOOKUP(INVENTARIO[[#This Row],[CODIGO CONCATENADO]],[1]!Tabla1[[CODIGO CONCATENADO ]],[1]!Tabla1[COSTO],,0,-1),"")</f>
        <v>6354.24</v>
      </c>
      <c r="R1495" s="42">
        <f>+IFERROR(INVENTARIO[[#This Row],[STOCK (BALANCE)]]*INVENTARIO[[#This Row],[COSTO UNITARIO]],"")</f>
        <v>0</v>
      </c>
    </row>
    <row r="1496" spans="1:18" x14ac:dyDescent="0.25">
      <c r="A1496" s="37" t="str">
        <f>+[1]DATA_PRODUCTO!A1496</f>
        <v xml:space="preserve"> TRA0053 (TANQUE DE ACEITE 15W40 F-4410488000)</v>
      </c>
      <c r="B1496" s="38">
        <f>IFERROR(_xlfn.XLOOKUP(INVENTARIO[[#This Row],[CODIGO CONCATENADO]],[1]!Tabla1[[CODIGO CONCATENADO ]],[1]!Tabla1[FECHA],,0,-1),"")</f>
        <v>45427</v>
      </c>
      <c r="C1496" s="38">
        <f>IFERROR(_xlfn.XLOOKUP(INVENTARIO[[#This Row],[CODIGO CONCATENADO]],[1]!Tabla1[[CODIGO CONCATENADO ]],[1]!Tabla1[FECHA],,0,-1),"")</f>
        <v>45427</v>
      </c>
      <c r="D1496" s="39" t="str">
        <f>+[1]!Tabla3[[#This Row],[Secuencia]]</f>
        <v>TRA0053</v>
      </c>
      <c r="E1496" s="40" t="str">
        <f>+[1]!Tabla3[[#This Row],[Descripcion]]</f>
        <v>TANQUE DE ACEITE 15W40 F-4410488000</v>
      </c>
      <c r="F1496" s="39" t="str">
        <f>+[1]!Tabla3[[#This Row],[Categoria]]</f>
        <v>TRANSPORTACIÒN</v>
      </c>
      <c r="G1496" s="50">
        <f>+[1]!Tabla3[[#This Row],[Almacen]]</f>
        <v>0</v>
      </c>
      <c r="H1496" s="39" t="str">
        <f>+[1]!Tabla3[[#This Row],[Unidad de medida]]</f>
        <v>TANQUE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3</v>
      </c>
      <c r="N1496" s="44">
        <f>+SUMIF([1]!REQUISICIONES[CODIGO CONCATENADO],INVENTARIO[[#This Row],[CODIGO CONCATENADO]],[1]!REQUISICIONES[CANTIDAD])</f>
        <v>3</v>
      </c>
      <c r="O1496" s="42">
        <v>0</v>
      </c>
      <c r="P1496" s="44">
        <f>+INVENTARIO[[#This Row],[CANTIDAD INICIAL]]+INVENTARIO[[#This Row],[ENTRADAS]]-INVENTARIO[[#This Row],[SALIDAS]]+INVENTARIO[[#This Row],[AJUSTES]]</f>
        <v>0</v>
      </c>
      <c r="Q1496" s="42">
        <f>IFERROR(_xlfn.XLOOKUP(INVENTARIO[[#This Row],[CODIGO CONCATENADO]],[1]!Tabla1[[CODIGO CONCATENADO ]],[1]!Tabla1[COSTO],,0,-1),"")</f>
        <v>50422.879999999997</v>
      </c>
      <c r="R1496" s="42">
        <f>+IFERROR(INVENTARIO[[#This Row],[STOCK (BALANCE)]]*INVENTARIO[[#This Row],[COSTO UNITARIO]],"")</f>
        <v>0</v>
      </c>
    </row>
    <row r="1497" spans="1:18" x14ac:dyDescent="0.25">
      <c r="A1497" s="37" t="str">
        <f>+[1]DATA_PRODUCTO!A1497</f>
        <v xml:space="preserve"> TRA0054 (ACEITE ATF D/MQ 525230007)</v>
      </c>
      <c r="B1497" s="38">
        <f>IFERROR(_xlfn.XLOOKUP(INVENTARIO[[#This Row],[CODIGO CONCATENADO]],[1]!Tabla1[[CODIGO CONCATENADO ]],[1]!Tabla1[FECHA],,0,-1),"")</f>
        <v>45490</v>
      </c>
      <c r="C1497" s="38">
        <f>IFERROR(_xlfn.XLOOKUP(INVENTARIO[[#This Row],[CODIGO CONCATENADO]],[1]!Tabla1[[CODIGO CONCATENADO ]],[1]!Tabla1[FECHA],,0,-1),"")</f>
        <v>45490</v>
      </c>
      <c r="D1497" s="39" t="str">
        <f>+[1]!Tabla3[[#This Row],[Secuencia]]</f>
        <v>TRA0054</v>
      </c>
      <c r="E1497" s="40" t="str">
        <f>+[1]!Tabla3[[#This Row],[Descripcion]]</f>
        <v>ACEITE ATF D/MQ 525230007</v>
      </c>
      <c r="F1497" s="39" t="str">
        <f>+[1]!Tabla3[[#This Row],[Categoria]]</f>
        <v>TRANSPORTACIÒN</v>
      </c>
      <c r="G1497" s="50">
        <f>+[1]!Tabla3[[#This Row],[Almacen]]</f>
        <v>0</v>
      </c>
      <c r="H1497" s="39" t="str">
        <f>+[1]!Tabla3[[#This Row],[Unidad de medida]]</f>
        <v>UNIDAD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60</v>
      </c>
      <c r="N1497" s="44">
        <f>+SUMIF([1]!REQUISICIONES[CODIGO CONCATENADO],INVENTARIO[[#This Row],[CODIGO CONCATENADO]],[1]!REQUISICIONES[CANTIDAD])</f>
        <v>60</v>
      </c>
      <c r="O1497" s="42">
        <v>0</v>
      </c>
      <c r="P1497" s="44">
        <f>+INVENTARIO[[#This Row],[CANTIDAD INICIAL]]+INVENTARIO[[#This Row],[ENTRADAS]]-INVENTARIO[[#This Row],[SALIDAS]]+INVENTARIO[[#This Row],[AJUSTES]]</f>
        <v>0</v>
      </c>
      <c r="Q1497" s="42">
        <f>IFERROR(_xlfn.XLOOKUP(INVENTARIO[[#This Row],[CODIGO CONCATENADO]],[1]!Tabla1[[CODIGO CONCATENADO ]],[1]!Tabla1[COSTO],,0,-1),"")</f>
        <v>337.29</v>
      </c>
      <c r="R1497" s="42">
        <f>+IFERROR(INVENTARIO[[#This Row],[STOCK (BALANCE)]]*INVENTARIO[[#This Row],[COSTO UNITARIO]],"")</f>
        <v>0</v>
      </c>
    </row>
    <row r="1498" spans="1:18" x14ac:dyDescent="0.25">
      <c r="A1498" s="37" t="str">
        <f>+[1]DATA_PRODUCTO!A1498</f>
        <v xml:space="preserve"> TRA0055 (ACEITE COMPRESOR 756816-UV)</v>
      </c>
      <c r="B1498" s="38">
        <f>IFERROR(_xlfn.XLOOKUP(INVENTARIO[[#This Row],[CODIGO CONCATENADO]],[1]!Tabla1[[CODIGO CONCATENADO ]],[1]!Tabla1[FECHA],,0,-1),"")</f>
        <v>45490</v>
      </c>
      <c r="C1498" s="38">
        <f>IFERROR(_xlfn.XLOOKUP(INVENTARIO[[#This Row],[CODIGO CONCATENADO]],[1]!Tabla1[[CODIGO CONCATENADO ]],[1]!Tabla1[FECHA],,0,-1),"")</f>
        <v>45490</v>
      </c>
      <c r="D1498" s="39" t="str">
        <f>+[1]!Tabla3[[#This Row],[Secuencia]]</f>
        <v>TRA0055</v>
      </c>
      <c r="E1498" s="40" t="str">
        <f>+[1]!Tabla3[[#This Row],[Descripcion]]</f>
        <v>ACEITE COMPRESOR 756816-UV</v>
      </c>
      <c r="F1498" s="39" t="str">
        <f>+[1]!Tabla3[[#This Row],[Categoria]]</f>
        <v>TRANSPORTACIÒN</v>
      </c>
      <c r="G1498" s="50">
        <f>+[1]!Tabla3[[#This Row],[Almacen]]</f>
        <v>0</v>
      </c>
      <c r="H1498" s="39" t="str">
        <f>+[1]!Tabla3[[#This Row],[Unidad de medida]]</f>
        <v>UNIDAD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2</v>
      </c>
      <c r="N1498" s="44">
        <f>+SUMIF([1]!REQUISICIONES[CODIGO CONCATENADO],INVENTARIO[[#This Row],[CODIGO CONCATENADO]],[1]!REQUISICIONES[CANTIDAD])</f>
        <v>2</v>
      </c>
      <c r="O1498" s="42">
        <v>0</v>
      </c>
      <c r="P1498" s="44">
        <f>+INVENTARIO[[#This Row],[CANTIDAD INICIAL]]+INVENTARIO[[#This Row],[ENTRADAS]]-INVENTARIO[[#This Row],[SALIDAS]]+INVENTARIO[[#This Row],[AJUSTES]]</f>
        <v>0</v>
      </c>
      <c r="Q1498" s="42">
        <f>IFERROR(_xlfn.XLOOKUP(INVENTARIO[[#This Row],[CODIGO CONCATENADO]],[1]!Tabla1[[CODIGO CONCATENADO ]],[1]!Tabla1[COSTO],,0,-1),"")</f>
        <v>4063.56</v>
      </c>
      <c r="R1498" s="42">
        <f>+IFERROR(INVENTARIO[[#This Row],[STOCK (BALANCE)]]*INVENTARIO[[#This Row],[COSTO UNITARIO]],"")</f>
        <v>0</v>
      </c>
    </row>
    <row r="1499" spans="1:18" x14ac:dyDescent="0.25">
      <c r="A1499" s="37" t="str">
        <f>+[1]DATA_PRODUCTO!A1499</f>
        <v xml:space="preserve"> TRA0056 (ACEITE COMPRESOR PAG 100)</v>
      </c>
      <c r="B1499" s="38">
        <f>IFERROR(_xlfn.XLOOKUP(INVENTARIO[[#This Row],[CODIGO CONCATENADO]],[1]!Tabla1[[CODIGO CONCATENADO ]],[1]!Tabla1[FECHA],,0,-1),"")</f>
        <v>45490</v>
      </c>
      <c r="C1499" s="38">
        <f>IFERROR(_xlfn.XLOOKUP(INVENTARIO[[#This Row],[CODIGO CONCATENADO]],[1]!Tabla1[[CODIGO CONCATENADO ]],[1]!Tabla1[FECHA],,0,-1),"")</f>
        <v>45490</v>
      </c>
      <c r="D1499" s="39" t="str">
        <f>+[1]!Tabla3[[#This Row],[Secuencia]]</f>
        <v>TRA0056</v>
      </c>
      <c r="E1499" s="40" t="str">
        <f>+[1]!Tabla3[[#This Row],[Descripcion]]</f>
        <v>ACEITE COMPRESOR PAG 100</v>
      </c>
      <c r="F1499" s="39" t="str">
        <f>+[1]!Tabla3[[#This Row],[Categoria]]</f>
        <v>TRANSPORTACIÒN</v>
      </c>
      <c r="G1499" s="50">
        <f>+[1]!Tabla3[[#This Row],[Almacen]]</f>
        <v>0</v>
      </c>
      <c r="H1499" s="39" t="str">
        <f>+[1]!Tabla3[[#This Row],[Unidad de medida]]</f>
        <v>UNIDAD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3</v>
      </c>
      <c r="N1499" s="44">
        <f>+SUMIF([1]!REQUISICIONES[CODIGO CONCATENADO],INVENTARIO[[#This Row],[CODIGO CONCATENADO]],[1]!REQUISICIONES[CANTIDAD])</f>
        <v>3</v>
      </c>
      <c r="O1499" s="42">
        <v>0</v>
      </c>
      <c r="P1499" s="44">
        <f>+INVENTARIO[[#This Row],[CANTIDAD INICIAL]]+INVENTARIO[[#This Row],[ENTRADAS]]-INVENTARIO[[#This Row],[SALIDAS]]+INVENTARIO[[#This Row],[AJUSTES]]</f>
        <v>0</v>
      </c>
      <c r="Q1499" s="42">
        <f>IFERROR(_xlfn.XLOOKUP(INVENTARIO[[#This Row],[CODIGO CONCATENADO]],[1]!Tabla1[[CODIGO CONCATENADO ]],[1]!Tabla1[COSTO],,0,-1),"")</f>
        <v>1676.27</v>
      </c>
      <c r="R1499" s="42">
        <f>+IFERROR(INVENTARIO[[#This Row],[STOCK (BALANCE)]]*INVENTARIO[[#This Row],[COSTO UNITARIO]],"")</f>
        <v>0</v>
      </c>
    </row>
    <row r="1500" spans="1:18" x14ac:dyDescent="0.25">
      <c r="A1500" s="37" t="str">
        <f>+[1]DATA_PRODUCTO!A1500</f>
        <v xml:space="preserve"> TRA0057 (BANDA DE FRENO 0008822600)</v>
      </c>
      <c r="B1500" s="38">
        <f>IFERROR(_xlfn.XLOOKUP(INVENTARIO[[#This Row],[CODIGO CONCATENADO]],[1]!Tabla1[[CODIGO CONCATENADO ]],[1]!Tabla1[FECHA],,0,-1),"")</f>
        <v>45427</v>
      </c>
      <c r="C1500" s="38">
        <f>IFERROR(_xlfn.XLOOKUP(INVENTARIO[[#This Row],[CODIGO CONCATENADO]],[1]!Tabla1[[CODIGO CONCATENADO ]],[1]!Tabla1[FECHA],,0,-1),"")</f>
        <v>45427</v>
      </c>
      <c r="D1500" s="39" t="str">
        <f>+[1]!Tabla3[[#This Row],[Secuencia]]</f>
        <v>TRA0057</v>
      </c>
      <c r="E1500" s="40" t="str">
        <f>+[1]!Tabla3[[#This Row],[Descripcion]]</f>
        <v>BANDA DE FRENO 0008822600</v>
      </c>
      <c r="F1500" s="39" t="str">
        <f>+[1]!Tabla3[[#This Row],[Categoria]]</f>
        <v>TRANSPORTACIÒN</v>
      </c>
      <c r="G1500" s="50">
        <f>+[1]!Tabla3[[#This Row],[Almacen]]</f>
        <v>0</v>
      </c>
      <c r="H1500" s="39" t="str">
        <f>+[1]!Tabla3[[#This Row],[Unidad de medida]]</f>
        <v>UNIDAD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8</v>
      </c>
      <c r="N1500" s="44">
        <f>+SUMIF([1]!REQUISICIONES[CODIGO CONCATENADO],INVENTARIO[[#This Row],[CODIGO CONCATENADO]],[1]!REQUISICIONES[CANTIDAD])</f>
        <v>8</v>
      </c>
      <c r="O1500" s="42">
        <v>0</v>
      </c>
      <c r="P1500" s="44">
        <f>+INVENTARIO[[#This Row],[CANTIDAD INICIAL]]+INVENTARIO[[#This Row],[ENTRADAS]]-INVENTARIO[[#This Row],[SALIDAS]]+INVENTARIO[[#This Row],[AJUSTES]]</f>
        <v>0</v>
      </c>
      <c r="Q1500" s="42">
        <f>IFERROR(_xlfn.XLOOKUP(INVENTARIO[[#This Row],[CODIGO CONCATENADO]],[1]!Tabla1[[CODIGO CONCATENADO ]],[1]!Tabla1[COSTO],,0,-1),"")</f>
        <v>1293.22</v>
      </c>
      <c r="R1500" s="42">
        <f>+IFERROR(INVENTARIO[[#This Row],[STOCK (BALANCE)]]*INVENTARIO[[#This Row],[COSTO UNITARIO]],"")</f>
        <v>0</v>
      </c>
    </row>
    <row r="1501" spans="1:18" x14ac:dyDescent="0.25">
      <c r="A1501" s="37" t="str">
        <f>+[1]DATA_PRODUCTO!A1501</f>
        <v xml:space="preserve"> TRA0058 (BANDA DE FRENO 0009494600)</v>
      </c>
      <c r="B1501" s="38">
        <f>IFERROR(_xlfn.XLOOKUP(INVENTARIO[[#This Row],[CODIGO CONCATENADO]],[1]!Tabla1[[CODIGO CONCATENADO ]],[1]!Tabla1[FECHA],,0,-1),"")</f>
        <v>45427</v>
      </c>
      <c r="C1501" s="38">
        <f>IFERROR(_xlfn.XLOOKUP(INVENTARIO[[#This Row],[CODIGO CONCATENADO]],[1]!Tabla1[[CODIGO CONCATENADO ]],[1]!Tabla1[FECHA],,0,-1),"")</f>
        <v>45427</v>
      </c>
      <c r="D1501" s="39" t="str">
        <f>+[1]!Tabla3[[#This Row],[Secuencia]]</f>
        <v>TRA0058</v>
      </c>
      <c r="E1501" s="40" t="str">
        <f>+[1]!Tabla3[[#This Row],[Descripcion]]</f>
        <v>BANDA DE FRENO 0009494600</v>
      </c>
      <c r="F1501" s="39" t="str">
        <f>+[1]!Tabla3[[#This Row],[Categoria]]</f>
        <v>TRANSPORTACIÒN</v>
      </c>
      <c r="G1501" s="50">
        <f>+[1]!Tabla3[[#This Row],[Almacen]]</f>
        <v>0</v>
      </c>
      <c r="H1501" s="39" t="str">
        <f>+[1]!Tabla3[[#This Row],[Unidad de medida]]</f>
        <v>UNIDAD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8</v>
      </c>
      <c r="N1501" s="44">
        <f>+SUMIF([1]!REQUISICIONES[CODIGO CONCATENADO],INVENTARIO[[#This Row],[CODIGO CONCATENADO]],[1]!REQUISICIONES[CANTIDAD])</f>
        <v>8</v>
      </c>
      <c r="O1501" s="42">
        <v>0</v>
      </c>
      <c r="P1501" s="44">
        <f>+INVENTARIO[[#This Row],[CANTIDAD INICIAL]]+INVENTARIO[[#This Row],[ENTRADAS]]-INVENTARIO[[#This Row],[SALIDAS]]+INVENTARIO[[#This Row],[AJUSTES]]</f>
        <v>0</v>
      </c>
      <c r="Q1501" s="42">
        <f>IFERROR(_xlfn.XLOOKUP(INVENTARIO[[#This Row],[CODIGO CONCATENADO]],[1]!Tabla1[[CODIGO CONCATENADO ]],[1]!Tabla1[COSTO],,0,-1),"")</f>
        <v>1508.47</v>
      </c>
      <c r="R1501" s="42">
        <f>+IFERROR(INVENTARIO[[#This Row],[STOCK (BALANCE)]]*INVENTARIO[[#This Row],[COSTO UNITARIO]],"")</f>
        <v>0</v>
      </c>
    </row>
    <row r="1502" spans="1:18" x14ac:dyDescent="0.25">
      <c r="A1502" s="37" t="str">
        <f>+[1]DATA_PRODUCTO!A1502</f>
        <v xml:space="preserve"> TRA0059 (BANDA DE FRENO 04466-60140)</v>
      </c>
      <c r="B1502" s="38">
        <f>IFERROR(_xlfn.XLOOKUP(INVENTARIO[[#This Row],[CODIGO CONCATENADO]],[1]!Tabla1[[CODIGO CONCATENADO ]],[1]!Tabla1[FECHA],,0,-1),"")</f>
        <v>45427</v>
      </c>
      <c r="C1502" s="38">
        <f>IFERROR(_xlfn.XLOOKUP(INVENTARIO[[#This Row],[CODIGO CONCATENADO]],[1]!Tabla1[[CODIGO CONCATENADO ]],[1]!Tabla1[FECHA],,0,-1),"")</f>
        <v>45427</v>
      </c>
      <c r="D1502" s="39" t="str">
        <f>+[1]!Tabla3[[#This Row],[Secuencia]]</f>
        <v>TRA0059</v>
      </c>
      <c r="E1502" s="40" t="str">
        <f>+[1]!Tabla3[[#This Row],[Descripcion]]</f>
        <v>BANDA DE FRENO 04466-60140</v>
      </c>
      <c r="F1502" s="39" t="str">
        <f>+[1]!Tabla3[[#This Row],[Categoria]]</f>
        <v>TRANSPORTACIÒN</v>
      </c>
      <c r="G1502" s="50">
        <f>+[1]!Tabla3[[#This Row],[Almacen]]</f>
        <v>0</v>
      </c>
      <c r="H1502" s="39" t="str">
        <f>+[1]!Tabla3[[#This Row],[Unidad de medida]]</f>
        <v>UNIDAD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5</v>
      </c>
      <c r="N1502" s="44">
        <f>+SUMIF([1]!REQUISICIONES[CODIGO CONCATENADO],INVENTARIO[[#This Row],[CODIGO CONCATENADO]],[1]!REQUISICIONES[CANTIDAD])</f>
        <v>5</v>
      </c>
      <c r="O1502" s="42">
        <v>0</v>
      </c>
      <c r="P1502" s="44">
        <f>+INVENTARIO[[#This Row],[CANTIDAD INICIAL]]+INVENTARIO[[#This Row],[ENTRADAS]]-INVENTARIO[[#This Row],[SALIDAS]]+INVENTARIO[[#This Row],[AJUSTES]]</f>
        <v>0</v>
      </c>
      <c r="Q1502" s="42">
        <f>IFERROR(_xlfn.XLOOKUP(INVENTARIO[[#This Row],[CODIGO CONCATENADO]],[1]!Tabla1[[CODIGO CONCATENADO ]],[1]!Tabla1[COSTO],,0,-1),"")</f>
        <v>1101.69</v>
      </c>
      <c r="R1502" s="42">
        <f>+IFERROR(INVENTARIO[[#This Row],[STOCK (BALANCE)]]*INVENTARIO[[#This Row],[COSTO UNITARIO]],"")</f>
        <v>0</v>
      </c>
    </row>
    <row r="1503" spans="1:18" x14ac:dyDescent="0.25">
      <c r="A1503" s="37" t="str">
        <f>+[1]DATA_PRODUCTO!A1503</f>
        <v xml:space="preserve"> TRA0060 (BANDA DE FRENO COLORADO 2020)</v>
      </c>
      <c r="B1503" s="38">
        <f>IFERROR(_xlfn.XLOOKUP(INVENTARIO[[#This Row],[CODIGO CONCATENADO]],[1]!Tabla1[[CODIGO CONCATENADO ]],[1]!Tabla1[FECHA],,0,-1),"")</f>
        <v>45427</v>
      </c>
      <c r="C1503" s="38">
        <f>IFERROR(_xlfn.XLOOKUP(INVENTARIO[[#This Row],[CODIGO CONCATENADO]],[1]!Tabla1[[CODIGO CONCATENADO ]],[1]!Tabla1[FECHA],,0,-1),"")</f>
        <v>45427</v>
      </c>
      <c r="D1503" s="39" t="str">
        <f>+[1]!Tabla3[[#This Row],[Secuencia]]</f>
        <v>TRA0060</v>
      </c>
      <c r="E1503" s="40" t="str">
        <f>+[1]!Tabla3[[#This Row],[Descripcion]]</f>
        <v>BANDA DE FRENO COLORADO 2020</v>
      </c>
      <c r="F1503" s="39" t="str">
        <f>+[1]!Tabla3[[#This Row],[Categoria]]</f>
        <v>TRANSPORTACIÒN</v>
      </c>
      <c r="G1503" s="50">
        <f>+[1]!Tabla3[[#This Row],[Almacen]]</f>
        <v>0</v>
      </c>
      <c r="H1503" s="39" t="str">
        <f>+[1]!Tabla3[[#This Row],[Unidad de medida]]</f>
        <v>UNIDAD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10</v>
      </c>
      <c r="N1503" s="44">
        <f>+SUMIF([1]!REQUISICIONES[CODIGO CONCATENADO],INVENTARIO[[#This Row],[CODIGO CONCATENADO]],[1]!REQUISICIONES[CANTIDAD])</f>
        <v>10</v>
      </c>
      <c r="O1503" s="42">
        <v>0</v>
      </c>
      <c r="P1503" s="44">
        <f>+INVENTARIO[[#This Row],[CANTIDAD INICIAL]]+INVENTARIO[[#This Row],[ENTRADAS]]-INVENTARIO[[#This Row],[SALIDAS]]+INVENTARIO[[#This Row],[AJUSTES]]</f>
        <v>0</v>
      </c>
      <c r="Q1503" s="42">
        <f>IFERROR(_xlfn.XLOOKUP(INVENTARIO[[#This Row],[CODIGO CONCATENADO]],[1]!Tabla1[[CODIGO CONCATENADO ]],[1]!Tabla1[COSTO],,0,-1),"")</f>
        <v>1411.02</v>
      </c>
      <c r="R1503" s="42">
        <f>+IFERROR(INVENTARIO[[#This Row],[STOCK (BALANCE)]]*INVENTARIO[[#This Row],[COSTO UNITARIO]],"")</f>
        <v>0</v>
      </c>
    </row>
    <row r="1504" spans="1:18" x14ac:dyDescent="0.25">
      <c r="A1504" s="37" t="str">
        <f>+[1]DATA_PRODUCTO!A1504</f>
        <v xml:space="preserve"> TRA0061 (BANDA DELANTERA FORD RANGER 2017)</v>
      </c>
      <c r="B1504" s="38">
        <f>IFERROR(_xlfn.XLOOKUP(INVENTARIO[[#This Row],[CODIGO CONCATENADO]],[1]!Tabla1[[CODIGO CONCATENADO ]],[1]!Tabla1[FECHA],,0,-1),"")</f>
        <v>45427</v>
      </c>
      <c r="C1504" s="38">
        <f>IFERROR(_xlfn.XLOOKUP(INVENTARIO[[#This Row],[CODIGO CONCATENADO]],[1]!Tabla1[[CODIGO CONCATENADO ]],[1]!Tabla1[FECHA],,0,-1),"")</f>
        <v>45427</v>
      </c>
      <c r="D1504" s="39" t="str">
        <f>+[1]!Tabla3[[#This Row],[Secuencia]]</f>
        <v>TRA0061</v>
      </c>
      <c r="E1504" s="40" t="str">
        <f>+[1]!Tabla3[[#This Row],[Descripcion]]</f>
        <v>BANDA DELANTERA FORD RANGER 2017</v>
      </c>
      <c r="F1504" s="39" t="str">
        <f>+[1]!Tabla3[[#This Row],[Categoria]]</f>
        <v>TRANSPORTACIÒN</v>
      </c>
      <c r="G1504" s="50">
        <f>+[1]!Tabla3[[#This Row],[Almacen]]</f>
        <v>0</v>
      </c>
      <c r="H1504" s="39" t="str">
        <f>+[1]!Tabla3[[#This Row],[Unidad de medida]]</f>
        <v>UNIDAD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4</v>
      </c>
      <c r="N1504" s="44">
        <f>+SUMIF([1]!REQUISICIONES[CODIGO CONCATENADO],INVENTARIO[[#This Row],[CODIGO CONCATENADO]],[1]!REQUISICIONES[CANTIDAD])</f>
        <v>4</v>
      </c>
      <c r="O1504" s="42">
        <v>0</v>
      </c>
      <c r="P1504" s="44">
        <f>+INVENTARIO[[#This Row],[CANTIDAD INICIAL]]+INVENTARIO[[#This Row],[ENTRADAS]]-INVENTARIO[[#This Row],[SALIDAS]]+INVENTARIO[[#This Row],[AJUSTES]]</f>
        <v>0</v>
      </c>
      <c r="Q1504" s="42">
        <f>IFERROR(_xlfn.XLOOKUP(INVENTARIO[[#This Row],[CODIGO CONCATENADO]],[1]!Tabla1[[CODIGO CONCATENADO ]],[1]!Tabla1[COSTO],,0,-1),"")</f>
        <v>1059.25</v>
      </c>
      <c r="R1504" s="42">
        <f>+IFERROR(INVENTARIO[[#This Row],[STOCK (BALANCE)]]*INVENTARIO[[#This Row],[COSTO UNITARIO]],"")</f>
        <v>0</v>
      </c>
    </row>
    <row r="1505" spans="1:18" x14ac:dyDescent="0.25">
      <c r="A1505" s="37" t="str">
        <f>+[1]DATA_PRODUCTO!A1505</f>
        <v xml:space="preserve"> TRA0062 (CORREA 00-005404)</v>
      </c>
      <c r="B1505" s="38">
        <f>IFERROR(_xlfn.XLOOKUP(INVENTARIO[[#This Row],[CODIGO CONCATENADO]],[1]!Tabla1[[CODIGO CONCATENADO ]],[1]!Tabla1[FECHA],,0,-1),"")</f>
        <v>45490</v>
      </c>
      <c r="C1505" s="38">
        <f>IFERROR(_xlfn.XLOOKUP(INVENTARIO[[#This Row],[CODIGO CONCATENADO]],[1]!Tabla1[[CODIGO CONCATENADO ]],[1]!Tabla1[FECHA],,0,-1),"")</f>
        <v>45490</v>
      </c>
      <c r="D1505" s="39" t="str">
        <f>+[1]!Tabla3[[#This Row],[Secuencia]]</f>
        <v>TRA0062</v>
      </c>
      <c r="E1505" s="40" t="str">
        <f>+[1]!Tabla3[[#This Row],[Descripcion]]</f>
        <v>CORREA 00-005404</v>
      </c>
      <c r="F1505" s="39" t="str">
        <f>+[1]!Tabla3[[#This Row],[Categoria]]</f>
        <v>TRANSPORTACIÒN</v>
      </c>
      <c r="G1505" s="50">
        <f>+[1]!Tabla3[[#This Row],[Almacen]]</f>
        <v>0</v>
      </c>
      <c r="H1505" s="39" t="str">
        <f>+[1]!Tabla3[[#This Row],[Unidad de medida]]</f>
        <v>UNIDAD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2</v>
      </c>
      <c r="N1505" s="44">
        <f>+SUMIF([1]!REQUISICIONES[CODIGO CONCATENADO],INVENTARIO[[#This Row],[CODIGO CONCATENADO]],[1]!REQUISICIONES[CANTIDAD])</f>
        <v>2</v>
      </c>
      <c r="O1505" s="42">
        <v>0</v>
      </c>
      <c r="P1505" s="44">
        <f>+INVENTARIO[[#This Row],[CANTIDAD INICIAL]]+INVENTARIO[[#This Row],[ENTRADAS]]-INVENTARIO[[#This Row],[SALIDAS]]+INVENTARIO[[#This Row],[AJUSTES]]</f>
        <v>0</v>
      </c>
      <c r="Q1505" s="42">
        <f>IFERROR(_xlfn.XLOOKUP(INVENTARIO[[#This Row],[CODIGO CONCATENADO]],[1]!Tabla1[[CODIGO CONCATENADO ]],[1]!Tabla1[COSTO],,0,-1),"")</f>
        <v>805.93</v>
      </c>
      <c r="R1505" s="42">
        <f>+IFERROR(INVENTARIO[[#This Row],[STOCK (BALANCE)]]*INVENTARIO[[#This Row],[COSTO UNITARIO]],"")</f>
        <v>0</v>
      </c>
    </row>
    <row r="1506" spans="1:18" x14ac:dyDescent="0.25">
      <c r="A1506" s="37" t="str">
        <f>+[1]DATA_PRODUCTO!A1506</f>
        <v xml:space="preserve"> TRA0063 (CORREA 00-007193)</v>
      </c>
      <c r="B1506" s="38">
        <f>IFERROR(_xlfn.XLOOKUP(INVENTARIO[[#This Row],[CODIGO CONCATENADO]],[1]!Tabla1[[CODIGO CONCATENADO ]],[1]!Tabla1[FECHA],,0,-1),"")</f>
        <v>45490</v>
      </c>
      <c r="C1506" s="38">
        <f>IFERROR(_xlfn.XLOOKUP(INVENTARIO[[#This Row],[CODIGO CONCATENADO]],[1]!Tabla1[[CODIGO CONCATENADO ]],[1]!Tabla1[FECHA],,0,-1),"")</f>
        <v>45490</v>
      </c>
      <c r="D1506" s="39" t="str">
        <f>+[1]!Tabla3[[#This Row],[Secuencia]]</f>
        <v>TRA0063</v>
      </c>
      <c r="E1506" s="40" t="str">
        <f>+[1]!Tabla3[[#This Row],[Descripcion]]</f>
        <v>CORREA 00-007193</v>
      </c>
      <c r="F1506" s="39" t="str">
        <f>+[1]!Tabla3[[#This Row],[Categoria]]</f>
        <v>TRANSPORTACIÒN</v>
      </c>
      <c r="G1506" s="50">
        <f>+[1]!Tabla3[[#This Row],[Almacen]]</f>
        <v>0</v>
      </c>
      <c r="H1506" s="39" t="str">
        <f>+[1]!Tabla3[[#This Row],[Unidad de medida]]</f>
        <v>UNIDAD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2</v>
      </c>
      <c r="N1506" s="44">
        <f>+SUMIF([1]!REQUISICIONES[CODIGO CONCATENADO],INVENTARIO[[#This Row],[CODIGO CONCATENADO]],[1]!REQUISICIONES[CANTIDAD])</f>
        <v>2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>
        <f>IFERROR(_xlfn.XLOOKUP(INVENTARIO[[#This Row],[CODIGO CONCATENADO]],[1]!Tabla1[[CODIGO CONCATENADO ]],[1]!Tabla1[COSTO],,0,-1),"")</f>
        <v>592.37</v>
      </c>
      <c r="R1506" s="42">
        <f>+IFERROR(INVENTARIO[[#This Row],[STOCK (BALANCE)]]*INVENTARIO[[#This Row],[COSTO UNITARIO]],"")</f>
        <v>0</v>
      </c>
    </row>
    <row r="1507" spans="1:18" x14ac:dyDescent="0.25">
      <c r="A1507" s="37" t="str">
        <f>+[1]DATA_PRODUCTO!A1507</f>
        <v xml:space="preserve"> TRA0064 (CORREA 00-007199)</v>
      </c>
      <c r="B1507" s="38">
        <f>IFERROR(_xlfn.XLOOKUP(INVENTARIO[[#This Row],[CODIGO CONCATENADO]],[1]!Tabla1[[CODIGO CONCATENADO ]],[1]!Tabla1[FECHA],,0,-1),"")</f>
        <v>45490</v>
      </c>
      <c r="C1507" s="38">
        <f>IFERROR(_xlfn.XLOOKUP(INVENTARIO[[#This Row],[CODIGO CONCATENADO]],[1]!Tabla1[[CODIGO CONCATENADO ]],[1]!Tabla1[FECHA],,0,-1),"")</f>
        <v>45490</v>
      </c>
      <c r="D1507" s="39" t="str">
        <f>+[1]!Tabla3[[#This Row],[Secuencia]]</f>
        <v>TRA0064</v>
      </c>
      <c r="E1507" s="40" t="str">
        <f>+[1]!Tabla3[[#This Row],[Descripcion]]</f>
        <v>CORREA 00-007199</v>
      </c>
      <c r="F1507" s="39" t="str">
        <f>+[1]!Tabla3[[#This Row],[Categoria]]</f>
        <v>TRANSPORTACIÒN</v>
      </c>
      <c r="G1507" s="50">
        <f>+[1]!Tabla3[[#This Row],[Almacen]]</f>
        <v>0</v>
      </c>
      <c r="H1507" s="39" t="str">
        <f>+[1]!Tabla3[[#This Row],[Unidad de medida]]</f>
        <v>UNIDAD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2</v>
      </c>
      <c r="N1507" s="44">
        <f>+SUMIF([1]!REQUISICIONES[CODIGO CONCATENADO],INVENTARIO[[#This Row],[CODIGO CONCATENADO]],[1]!REQUISICIONES[CANTIDAD])</f>
        <v>2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>
        <f>IFERROR(_xlfn.XLOOKUP(INVENTARIO[[#This Row],[CODIGO CONCATENADO]],[1]!Tabla1[[CODIGO CONCATENADO ]],[1]!Tabla1[COSTO],,0,-1),"")</f>
        <v>1063.56</v>
      </c>
      <c r="R1507" s="42">
        <f>+IFERROR(INVENTARIO[[#This Row],[STOCK (BALANCE)]]*INVENTARIO[[#This Row],[COSTO UNITARIO]],"")</f>
        <v>0</v>
      </c>
    </row>
    <row r="1508" spans="1:18" x14ac:dyDescent="0.25">
      <c r="A1508" s="37" t="str">
        <f>+[1]DATA_PRODUCTO!A1508</f>
        <v xml:space="preserve"> TRA0065 (TANQUE (GRASA) DELVAC 1 GO. 75W90 )</v>
      </c>
      <c r="B1508" s="38">
        <f>IFERROR(_xlfn.XLOOKUP(INVENTARIO[[#This Row],[CODIGO CONCATENADO]],[1]!Tabla1[[CODIGO CONCATENADO ]],[1]!Tabla1[FECHA],,0,-1),"")</f>
        <v>45427</v>
      </c>
      <c r="C1508" s="38">
        <f>IFERROR(_xlfn.XLOOKUP(INVENTARIO[[#This Row],[CODIGO CONCATENADO]],[1]!Tabla1[[CODIGO CONCATENADO ]],[1]!Tabla1[FECHA],,0,-1),"")</f>
        <v>45427</v>
      </c>
      <c r="D1508" s="39" t="str">
        <f>+[1]!Tabla3[[#This Row],[Secuencia]]</f>
        <v>TRA0065</v>
      </c>
      <c r="E1508" s="40" t="str">
        <f>+[1]!Tabla3[[#This Row],[Descripcion]]</f>
        <v xml:space="preserve">TANQUE (GRASA) DELVAC 1 GO. 75W90 </v>
      </c>
      <c r="F1508" s="39" t="str">
        <f>+[1]!Tabla3[[#This Row],[Categoria]]</f>
        <v>TRANSPORTACIÒN</v>
      </c>
      <c r="G1508" s="50">
        <f>+[1]!Tabla3[[#This Row],[Almacen]]</f>
        <v>0</v>
      </c>
      <c r="H1508" s="39" t="str">
        <f>+[1]!Tabla3[[#This Row],[Unidad de medida]]</f>
        <v>TANQUE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1</v>
      </c>
      <c r="N1508" s="44">
        <f>+SUMIF([1]!REQUISICIONES[CODIGO CONCATENADO],INVENTARIO[[#This Row],[CODIGO CONCATENADO]],[1]!REQUISICIONES[CANTIDAD])</f>
        <v>1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>
        <f>IFERROR(_xlfn.XLOOKUP(INVENTARIO[[#This Row],[CODIGO CONCATENADO]],[1]!Tabla1[[CODIGO CONCATENADO ]],[1]!Tabla1[COSTO],,0,-1),"")</f>
        <v>184746.59</v>
      </c>
      <c r="R1508" s="42">
        <f>+IFERROR(INVENTARIO[[#This Row],[STOCK (BALANCE)]]*INVENTARIO[[#This Row],[COSTO UNITARIO]],"")</f>
        <v>0</v>
      </c>
    </row>
    <row r="1509" spans="1:18" x14ac:dyDescent="0.25">
      <c r="A1509" s="37" t="str">
        <f>+[1]DATA_PRODUCTO!A1509</f>
        <v xml:space="preserve"> TRA0066 (FILTRO 00-008009)</v>
      </c>
      <c r="B1509" s="38">
        <f>IFERROR(_xlfn.XLOOKUP(INVENTARIO[[#This Row],[CODIGO CONCATENADO]],[1]!Tabla1[[CODIGO CONCATENADO ]],[1]!Tabla1[FECHA],,0,-1),"")</f>
        <v>45490</v>
      </c>
      <c r="C1509" s="38">
        <f>IFERROR(_xlfn.XLOOKUP(INVENTARIO[[#This Row],[CODIGO CONCATENADO]],[1]!Tabla1[[CODIGO CONCATENADO ]],[1]!Tabla1[FECHA],,0,-1),"")</f>
        <v>45490</v>
      </c>
      <c r="D1509" s="39" t="str">
        <f>+[1]!Tabla3[[#This Row],[Secuencia]]</f>
        <v>TRA0066</v>
      </c>
      <c r="E1509" s="40" t="str">
        <f>+[1]!Tabla3[[#This Row],[Descripcion]]</f>
        <v>FILTRO 00-008009</v>
      </c>
      <c r="F1509" s="39" t="str">
        <f>+[1]!Tabla3[[#This Row],[Categoria]]</f>
        <v>TRANSPORTACIÒN</v>
      </c>
      <c r="G1509" s="50">
        <f>+[1]!Tabla3[[#This Row],[Almacen]]</f>
        <v>0</v>
      </c>
      <c r="H1509" s="39" t="str">
        <f>+[1]!Tabla3[[#This Row],[Unidad de medida]]</f>
        <v>UNIDAD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5</v>
      </c>
      <c r="N1509" s="44">
        <f>+SUMIF([1]!REQUISICIONES[CODIGO CONCATENADO],INVENTARIO[[#This Row],[CODIGO CONCATENADO]],[1]!REQUISICIONES[CANTIDAD])</f>
        <v>5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>
        <f>IFERROR(_xlfn.XLOOKUP(INVENTARIO[[#This Row],[CODIGO CONCATENADO]],[1]!Tabla1[[CODIGO CONCATENADO ]],[1]!Tabla1[COSTO],,0,-1),"")</f>
        <v>21.19</v>
      </c>
      <c r="R1509" s="42">
        <f>+IFERROR(INVENTARIO[[#This Row],[STOCK (BALANCE)]]*INVENTARIO[[#This Row],[COSTO UNITARIO]],"")</f>
        <v>0</v>
      </c>
    </row>
    <row r="1510" spans="1:18" x14ac:dyDescent="0.25">
      <c r="A1510" s="37" t="str">
        <f>+[1]DATA_PRODUCTO!A1510</f>
        <v xml:space="preserve"> TRA0067 (FILTRO C-151)</v>
      </c>
      <c r="B1510" s="38">
        <f>IFERROR(_xlfn.XLOOKUP(INVENTARIO[[#This Row],[CODIGO CONCATENADO]],[1]!Tabla1[[CODIGO CONCATENADO ]],[1]!Tabla1[FECHA],,0,-1),"")</f>
        <v>45490</v>
      </c>
      <c r="C1510" s="38">
        <f>IFERROR(_xlfn.XLOOKUP(INVENTARIO[[#This Row],[CODIGO CONCATENADO]],[1]!Tabla1[[CODIGO CONCATENADO ]],[1]!Tabla1[FECHA],,0,-1),"")</f>
        <v>45490</v>
      </c>
      <c r="D1510" s="39" t="str">
        <f>+[1]!Tabla3[[#This Row],[Secuencia]]</f>
        <v>TRA0067</v>
      </c>
      <c r="E1510" s="40" t="str">
        <f>+[1]!Tabla3[[#This Row],[Descripcion]]</f>
        <v>FILTRO C-151</v>
      </c>
      <c r="F1510" s="39" t="str">
        <f>+[1]!Tabla3[[#This Row],[Categoria]]</f>
        <v>TRANSPORTACIÒN</v>
      </c>
      <c r="G1510" s="50">
        <f>+[1]!Tabla3[[#This Row],[Almacen]]</f>
        <v>0</v>
      </c>
      <c r="H1510" s="39" t="str">
        <f>+[1]!Tabla3[[#This Row],[Unidad de medida]]</f>
        <v>UNIDAD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3</v>
      </c>
      <c r="N1510" s="44">
        <f>+SUMIF([1]!REQUISICIONES[CODIGO CONCATENADO],INVENTARIO[[#This Row],[CODIGO CONCATENADO]],[1]!REQUISICIONES[CANTIDAD])</f>
        <v>3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>
        <f>IFERROR(_xlfn.XLOOKUP(INVENTARIO[[#This Row],[CODIGO CONCATENADO]],[1]!Tabla1[[CODIGO CONCATENADO ]],[1]!Tabla1[COSTO],,0,-1),"")</f>
        <v>677.97</v>
      </c>
      <c r="R1510" s="42">
        <f>+IFERROR(INVENTARIO[[#This Row],[STOCK (BALANCE)]]*INVENTARIO[[#This Row],[COSTO UNITARIO]],"")</f>
        <v>0</v>
      </c>
    </row>
    <row r="1511" spans="1:18" x14ac:dyDescent="0.25">
      <c r="A1511" s="37" t="str">
        <f>+[1]DATA_PRODUCTO!A1511</f>
        <v xml:space="preserve"> TRA0068 (FILTRO DE ACEITE 00-000762)</v>
      </c>
      <c r="B1511" s="38">
        <f>IFERROR(_xlfn.XLOOKUP(INVENTARIO[[#This Row],[CODIGO CONCATENADO]],[1]!Tabla1[[CODIGO CONCATENADO ]],[1]!Tabla1[FECHA],,0,-1),"")</f>
        <v>45490</v>
      </c>
      <c r="C1511" s="38">
        <f>IFERROR(_xlfn.XLOOKUP(INVENTARIO[[#This Row],[CODIGO CONCATENADO]],[1]!Tabla1[[CODIGO CONCATENADO ]],[1]!Tabla1[FECHA],,0,-1),"")</f>
        <v>45490</v>
      </c>
      <c r="D1511" s="39" t="str">
        <f>+[1]!Tabla3[[#This Row],[Secuencia]]</f>
        <v>TRA0068</v>
      </c>
      <c r="E1511" s="40" t="str">
        <f>+[1]!Tabla3[[#This Row],[Descripcion]]</f>
        <v>FILTRO DE ACEITE 00-000762</v>
      </c>
      <c r="F1511" s="39" t="str">
        <f>+[1]!Tabla3[[#This Row],[Categoria]]</f>
        <v>TRANSPORTACIÒN</v>
      </c>
      <c r="G1511" s="50">
        <f>+[1]!Tabla3[[#This Row],[Almacen]]</f>
        <v>0</v>
      </c>
      <c r="H1511" s="39" t="str">
        <f>+[1]!Tabla3[[#This Row],[Unidad de medida]]</f>
        <v>UNIDAD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5</v>
      </c>
      <c r="N1511" s="44">
        <f>+SUMIF([1]!REQUISICIONES[CODIGO CONCATENADO],INVENTARIO[[#This Row],[CODIGO CONCATENADO]],[1]!REQUISICIONES[CANTIDAD])</f>
        <v>5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>
        <f>IFERROR(_xlfn.XLOOKUP(INVENTARIO[[#This Row],[CODIGO CONCATENADO]],[1]!Tabla1[[CODIGO CONCATENADO ]],[1]!Tabla1[COSTO],,0,-1),"")</f>
        <v>1016.95</v>
      </c>
      <c r="R1511" s="42">
        <f>+IFERROR(INVENTARIO[[#This Row],[STOCK (BALANCE)]]*INVENTARIO[[#This Row],[COSTO UNITARIO]],"")</f>
        <v>0</v>
      </c>
    </row>
    <row r="1512" spans="1:18" x14ac:dyDescent="0.25">
      <c r="A1512" s="37" t="str">
        <f>+[1]DATA_PRODUCTO!A1512</f>
        <v xml:space="preserve"> TRA0069 (FILTRO DE ACEITE 0005795700)</v>
      </c>
      <c r="B1512" s="38">
        <f>IFERROR(_xlfn.XLOOKUP(INVENTARIO[[#This Row],[CODIGO CONCATENADO]],[1]!Tabla1[[CODIGO CONCATENADO ]],[1]!Tabla1[FECHA],,0,-1),"")</f>
        <v>45490</v>
      </c>
      <c r="C1512" s="38">
        <f>IFERROR(_xlfn.XLOOKUP(INVENTARIO[[#This Row],[CODIGO CONCATENADO]],[1]!Tabla1[[CODIGO CONCATENADO ]],[1]!Tabla1[FECHA],,0,-1),"")</f>
        <v>45490</v>
      </c>
      <c r="D1512" s="39" t="str">
        <f>+[1]!Tabla3[[#This Row],[Secuencia]]</f>
        <v>TRA0069</v>
      </c>
      <c r="E1512" s="40" t="str">
        <f>+[1]!Tabla3[[#This Row],[Descripcion]]</f>
        <v>FILTRO DE ACEITE 0005795700</v>
      </c>
      <c r="F1512" s="39" t="str">
        <f>+[1]!Tabla3[[#This Row],[Categoria]]</f>
        <v>TRANSPORTACIÒN</v>
      </c>
      <c r="G1512" s="50">
        <f>+[1]!Tabla3[[#This Row],[Almacen]]</f>
        <v>0</v>
      </c>
      <c r="H1512" s="39" t="str">
        <f>+[1]!Tabla3[[#This Row],[Unidad de medida]]</f>
        <v>UNIDAD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5</v>
      </c>
      <c r="N1512" s="44">
        <f>+SUMIF([1]!REQUISICIONES[CODIGO CONCATENADO],INVENTARIO[[#This Row],[CODIGO CONCATENADO]],[1]!REQUISICIONES[CANTIDAD])</f>
        <v>5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>
        <f>IFERROR(_xlfn.XLOOKUP(INVENTARIO[[#This Row],[CODIGO CONCATENADO]],[1]!Tabla1[[CODIGO CONCATENADO ]],[1]!Tabla1[COSTO],,0,-1),"")</f>
        <v>646.61</v>
      </c>
      <c r="R1512" s="42">
        <f>+IFERROR(INVENTARIO[[#This Row],[STOCK (BALANCE)]]*INVENTARIO[[#This Row],[COSTO UNITARIO]],"")</f>
        <v>0</v>
      </c>
    </row>
    <row r="1513" spans="1:18" x14ac:dyDescent="0.25">
      <c r="A1513" s="37" t="str">
        <f>+[1]DATA_PRODUCTO!A1513</f>
        <v xml:space="preserve"> TRA0070 (FILTRO DE ACEITE 90915-YZZG2)</v>
      </c>
      <c r="B1513" s="38">
        <f>IFERROR(_xlfn.XLOOKUP(INVENTARIO[[#This Row],[CODIGO CONCATENADO]],[1]!Tabla1[[CODIGO CONCATENADO ]],[1]!Tabla1[FECHA],,0,-1),"")</f>
        <v>45490</v>
      </c>
      <c r="C1513" s="38">
        <f>IFERROR(_xlfn.XLOOKUP(INVENTARIO[[#This Row],[CODIGO CONCATENADO]],[1]!Tabla1[[CODIGO CONCATENADO ]],[1]!Tabla1[FECHA],,0,-1),"")</f>
        <v>45490</v>
      </c>
      <c r="D1513" s="39" t="str">
        <f>+[1]!Tabla3[[#This Row],[Secuencia]]</f>
        <v>TRA0070</v>
      </c>
      <c r="E1513" s="40" t="str">
        <f>+[1]!Tabla3[[#This Row],[Descripcion]]</f>
        <v>FILTRO DE ACEITE 90915-YZZG2</v>
      </c>
      <c r="F1513" s="39" t="str">
        <f>+[1]!Tabla3[[#This Row],[Categoria]]</f>
        <v>TRANSPORTACIÒN</v>
      </c>
      <c r="G1513" s="50">
        <f>+[1]!Tabla3[[#This Row],[Almacen]]</f>
        <v>0</v>
      </c>
      <c r="H1513" s="39" t="str">
        <f>+[1]!Tabla3[[#This Row],[Unidad de medida]]</f>
        <v>UNIDAD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5</v>
      </c>
      <c r="N1513" s="44">
        <f>+SUMIF([1]!REQUISICIONES[CODIGO CONCATENADO],INVENTARIO[[#This Row],[CODIGO CONCATENADO]],[1]!REQUISICIONES[CANTIDAD])</f>
        <v>5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>
        <f>IFERROR(_xlfn.XLOOKUP(INVENTARIO[[#This Row],[CODIGO CONCATENADO]],[1]!Tabla1[[CODIGO CONCATENADO ]],[1]!Tabla1[COSTO],,0,-1),"")</f>
        <v>646.61</v>
      </c>
      <c r="R1513" s="42">
        <f>+IFERROR(INVENTARIO[[#This Row],[STOCK (BALANCE)]]*INVENTARIO[[#This Row],[COSTO UNITARIO]],"")</f>
        <v>0</v>
      </c>
    </row>
    <row r="1514" spans="1:18" x14ac:dyDescent="0.25">
      <c r="A1514" s="37" t="str">
        <f>+[1]DATA_PRODUCTO!A1514</f>
        <v xml:space="preserve"> TRA0071 (FILTRO DE ACEITE C171500)</v>
      </c>
      <c r="B1514" s="38">
        <f>IFERROR(_xlfn.XLOOKUP(INVENTARIO[[#This Row],[CODIGO CONCATENADO]],[1]!Tabla1[[CODIGO CONCATENADO ]],[1]!Tabla1[FECHA],,0,-1),"")</f>
        <v>45490</v>
      </c>
      <c r="C1514" s="38">
        <f>IFERROR(_xlfn.XLOOKUP(INVENTARIO[[#This Row],[CODIGO CONCATENADO]],[1]!Tabla1[[CODIGO CONCATENADO ]],[1]!Tabla1[FECHA],,0,-1),"")</f>
        <v>45490</v>
      </c>
      <c r="D1514" s="39" t="str">
        <f>+[1]!Tabla3[[#This Row],[Secuencia]]</f>
        <v>TRA0071</v>
      </c>
      <c r="E1514" s="40" t="str">
        <f>+[1]!Tabla3[[#This Row],[Descripcion]]</f>
        <v>FILTRO DE ACEITE C171500</v>
      </c>
      <c r="F1514" s="39" t="str">
        <f>+[1]!Tabla3[[#This Row],[Categoria]]</f>
        <v>TRANSPORTACIÒN</v>
      </c>
      <c r="G1514" s="50">
        <f>+[1]!Tabla3[[#This Row],[Almacen]]</f>
        <v>0</v>
      </c>
      <c r="H1514" s="39" t="str">
        <f>+[1]!Tabla3[[#This Row],[Unidad de medida]]</f>
        <v>UNIDAD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3</v>
      </c>
      <c r="N1514" s="44">
        <f>+SUMIF([1]!REQUISICIONES[CODIGO CONCATENADO],INVENTARIO[[#This Row],[CODIGO CONCATENADO]],[1]!REQUISICIONES[CANTIDAD])</f>
        <v>3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>
        <f>IFERROR(_xlfn.XLOOKUP(INVENTARIO[[#This Row],[CODIGO CONCATENADO]],[1]!Tabla1[[CODIGO CONCATENADO ]],[1]!Tabla1[COSTO],,0,-1),"")</f>
        <v>1270.3399999999999</v>
      </c>
      <c r="R1514" s="42">
        <f>+IFERROR(INVENTARIO[[#This Row],[STOCK (BALANCE)]]*INVENTARIO[[#This Row],[COSTO UNITARIO]],"")</f>
        <v>0</v>
      </c>
    </row>
    <row r="1515" spans="1:18" x14ac:dyDescent="0.25">
      <c r="A1515" s="37" t="str">
        <f>+[1]DATA_PRODUCTO!A1515</f>
        <v xml:space="preserve"> TRA0072 (FILTRO DE ACEITE F-C-1008)</v>
      </c>
      <c r="B1515" s="38">
        <f>IFERROR(_xlfn.XLOOKUP(INVENTARIO[[#This Row],[CODIGO CONCATENADO]],[1]!Tabla1[[CODIGO CONCATENADO ]],[1]!Tabla1[FECHA],,0,-1),"")</f>
        <v>45490</v>
      </c>
      <c r="C1515" s="38">
        <f>IFERROR(_xlfn.XLOOKUP(INVENTARIO[[#This Row],[CODIGO CONCATENADO]],[1]!Tabla1[[CODIGO CONCATENADO ]],[1]!Tabla1[FECHA],,0,-1),"")</f>
        <v>45490</v>
      </c>
      <c r="D1515" s="39" t="str">
        <f>+[1]!Tabla3[[#This Row],[Secuencia]]</f>
        <v>TRA0072</v>
      </c>
      <c r="E1515" s="40" t="str">
        <f>+[1]!Tabla3[[#This Row],[Descripcion]]</f>
        <v>FILTRO DE ACEITE F-C-1008</v>
      </c>
      <c r="F1515" s="39" t="str">
        <f>+[1]!Tabla3[[#This Row],[Categoria]]</f>
        <v>TRANSPORTACIÒN</v>
      </c>
      <c r="G1515" s="50">
        <f>+[1]!Tabla3[[#This Row],[Almacen]]</f>
        <v>0</v>
      </c>
      <c r="H1515" s="39" t="str">
        <f>+[1]!Tabla3[[#This Row],[Unidad de medida]]</f>
        <v>UNIDAD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5</v>
      </c>
      <c r="N1515" s="44">
        <f>+SUMIF([1]!REQUISICIONES[CODIGO CONCATENADO],INVENTARIO[[#This Row],[CODIGO CONCATENADO]],[1]!REQUISICIONES[CANTIDAD])</f>
        <v>5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>
        <f>IFERROR(_xlfn.XLOOKUP(INVENTARIO[[#This Row],[CODIGO CONCATENADO]],[1]!Tabla1[[CODIGO CONCATENADO ]],[1]!Tabla1[COSTO],,0,-1),"")</f>
        <v>332.2</v>
      </c>
      <c r="R1515" s="42">
        <f>+IFERROR(INVENTARIO[[#This Row],[STOCK (BALANCE)]]*INVENTARIO[[#This Row],[COSTO UNITARIO]],"")</f>
        <v>0</v>
      </c>
    </row>
    <row r="1516" spans="1:18" x14ac:dyDescent="0.25">
      <c r="A1516" s="37" t="str">
        <f>+[1]DATA_PRODUCTO!A1516</f>
        <v xml:space="preserve"> TRA0073 (FILTRO DE ACEITE F-C-15671)</v>
      </c>
      <c r="B1516" s="38">
        <f>IFERROR(_xlfn.XLOOKUP(INVENTARIO[[#This Row],[CODIGO CONCATENADO]],[1]!Tabla1[[CODIGO CONCATENADO ]],[1]!Tabla1[FECHA],,0,-1),"")</f>
        <v>45490</v>
      </c>
      <c r="C1516" s="38">
        <f>IFERROR(_xlfn.XLOOKUP(INVENTARIO[[#This Row],[CODIGO CONCATENADO]],[1]!Tabla1[[CODIGO CONCATENADO ]],[1]!Tabla1[FECHA],,0,-1),"")</f>
        <v>45490</v>
      </c>
      <c r="D1516" s="39" t="str">
        <f>+[1]!Tabla3[[#This Row],[Secuencia]]</f>
        <v>TRA0073</v>
      </c>
      <c r="E1516" s="40" t="str">
        <f>+[1]!Tabla3[[#This Row],[Descripcion]]</f>
        <v>FILTRO DE ACEITE F-C-15671</v>
      </c>
      <c r="F1516" s="39" t="str">
        <f>+[1]!Tabla3[[#This Row],[Categoria]]</f>
        <v>TRANSPORTACIÒN</v>
      </c>
      <c r="G1516" s="50">
        <f>+[1]!Tabla3[[#This Row],[Almacen]]</f>
        <v>0</v>
      </c>
      <c r="H1516" s="39" t="str">
        <f>+[1]!Tabla3[[#This Row],[Unidad de medida]]</f>
        <v>UNIDAD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5</v>
      </c>
      <c r="N1516" s="44">
        <f>+SUMIF([1]!REQUISICIONES[CODIGO CONCATENADO],INVENTARIO[[#This Row],[CODIGO CONCATENADO]],[1]!REQUISICIONES[CANTIDAD])</f>
        <v>5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>
        <f>IFERROR(_xlfn.XLOOKUP(INVENTARIO[[#This Row],[CODIGO CONCATENADO]],[1]!Tabla1[[CODIGO CONCATENADO ]],[1]!Tabla1[COSTO],,0,-1),"")</f>
        <v>183.9</v>
      </c>
      <c r="R1516" s="42">
        <f>+IFERROR(INVENTARIO[[#This Row],[STOCK (BALANCE)]]*INVENTARIO[[#This Row],[COSTO UNITARIO]],"")</f>
        <v>0</v>
      </c>
    </row>
    <row r="1517" spans="1:18" x14ac:dyDescent="0.25">
      <c r="A1517" s="37" t="str">
        <f>+[1]DATA_PRODUCTO!A1517</f>
        <v xml:space="preserve"> TRA0074 (FILTRO DE ACEITE FC-1806)</v>
      </c>
      <c r="B1517" s="38">
        <f>IFERROR(_xlfn.XLOOKUP(INVENTARIO[[#This Row],[CODIGO CONCATENADO]],[1]!Tabla1[[CODIGO CONCATENADO ]],[1]!Tabla1[FECHA],,0,-1),"")</f>
        <v>45490</v>
      </c>
      <c r="C1517" s="38">
        <f>IFERROR(_xlfn.XLOOKUP(INVENTARIO[[#This Row],[CODIGO CONCATENADO]],[1]!Tabla1[[CODIGO CONCATENADO ]],[1]!Tabla1[FECHA],,0,-1),"")</f>
        <v>45490</v>
      </c>
      <c r="D1517" s="39" t="str">
        <f>+[1]!Tabla3[[#This Row],[Secuencia]]</f>
        <v>TRA0074</v>
      </c>
      <c r="E1517" s="40" t="str">
        <f>+[1]!Tabla3[[#This Row],[Descripcion]]</f>
        <v>FILTRO DE ACEITE FC-1806</v>
      </c>
      <c r="F1517" s="39" t="str">
        <f>+[1]!Tabla3[[#This Row],[Categoria]]</f>
        <v>TRANSPORTACIÒN</v>
      </c>
      <c r="G1517" s="50">
        <f>+[1]!Tabla3[[#This Row],[Almacen]]</f>
        <v>0</v>
      </c>
      <c r="H1517" s="39" t="str">
        <f>+[1]!Tabla3[[#This Row],[Unidad de medida]]</f>
        <v>UNIDAD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5</v>
      </c>
      <c r="N1517" s="44">
        <f>+SUMIF([1]!REQUISICIONES[CODIGO CONCATENADO],INVENTARIO[[#This Row],[CODIGO CONCATENADO]],[1]!REQUISICIONES[CANTIDAD])</f>
        <v>5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>
        <f>IFERROR(_xlfn.XLOOKUP(INVENTARIO[[#This Row],[CODIGO CONCATENADO]],[1]!Tabla1[[CODIGO CONCATENADO ]],[1]!Tabla1[COSTO],,0,-1),"")</f>
        <v>288.98</v>
      </c>
      <c r="R1517" s="42">
        <f>+IFERROR(INVENTARIO[[#This Row],[STOCK (BALANCE)]]*INVENTARIO[[#This Row],[COSTO UNITARIO]],"")</f>
        <v>0</v>
      </c>
    </row>
    <row r="1518" spans="1:18" x14ac:dyDescent="0.25">
      <c r="A1518" s="37" t="str">
        <f>+[1]DATA_PRODUCTO!A1518</f>
        <v xml:space="preserve"> TRA0075 (FILTRO DE ACEITE F-EO-17030)</v>
      </c>
      <c r="B1518" s="38">
        <f>IFERROR(_xlfn.XLOOKUP(INVENTARIO[[#This Row],[CODIGO CONCATENADO]],[1]!Tabla1[[CODIGO CONCATENADO ]],[1]!Tabla1[FECHA],,0,-1),"")</f>
        <v>45490</v>
      </c>
      <c r="C1518" s="38">
        <f>IFERROR(_xlfn.XLOOKUP(INVENTARIO[[#This Row],[CODIGO CONCATENADO]],[1]!Tabla1[[CODIGO CONCATENADO ]],[1]!Tabla1[FECHA],,0,-1),"")</f>
        <v>45490</v>
      </c>
      <c r="D1518" s="39" t="str">
        <f>+[1]!Tabla3[[#This Row],[Secuencia]]</f>
        <v>TRA0075</v>
      </c>
      <c r="E1518" s="40" t="str">
        <f>+[1]!Tabla3[[#This Row],[Descripcion]]</f>
        <v>FILTRO DE ACEITE F-EO-17030</v>
      </c>
      <c r="F1518" s="39" t="str">
        <f>+[1]!Tabla3[[#This Row],[Categoria]]</f>
        <v>TRANSPORTACIÒN</v>
      </c>
      <c r="G1518" s="50">
        <f>+[1]!Tabla3[[#This Row],[Almacen]]</f>
        <v>0</v>
      </c>
      <c r="H1518" s="39" t="str">
        <f>+[1]!Tabla3[[#This Row],[Unidad de medida]]</f>
        <v>UNIDAD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20</v>
      </c>
      <c r="N1518" s="44">
        <f>+SUMIF([1]!REQUISICIONES[CODIGO CONCATENADO],INVENTARIO[[#This Row],[CODIGO CONCATENADO]],[1]!REQUISICIONES[CANTIDAD])</f>
        <v>20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>
        <f>IFERROR(_xlfn.XLOOKUP(INVENTARIO[[#This Row],[CODIGO CONCATENADO]],[1]!Tabla1[[CODIGO CONCATENADO ]],[1]!Tabla1[COSTO],,0,-1),"")</f>
        <v>105.93</v>
      </c>
      <c r="R1518" s="42">
        <f>+IFERROR(INVENTARIO[[#This Row],[STOCK (BALANCE)]]*INVENTARIO[[#This Row],[COSTO UNITARIO]],"")</f>
        <v>0</v>
      </c>
    </row>
    <row r="1519" spans="1:18" x14ac:dyDescent="0.25">
      <c r="A1519" s="37" t="str">
        <f>+[1]DATA_PRODUCTO!A1519</f>
        <v xml:space="preserve"> TRA0076 (FILTRO DE ACEITE F-EO-65120)</v>
      </c>
      <c r="B1519" s="38">
        <f>IFERROR(_xlfn.XLOOKUP(INVENTARIO[[#This Row],[CODIGO CONCATENADO]],[1]!Tabla1[[CODIGO CONCATENADO ]],[1]!Tabla1[FECHA],,0,-1),"")</f>
        <v>45490</v>
      </c>
      <c r="C1519" s="38">
        <f>IFERROR(_xlfn.XLOOKUP(INVENTARIO[[#This Row],[CODIGO CONCATENADO]],[1]!Tabla1[[CODIGO CONCATENADO ]],[1]!Tabla1[FECHA],,0,-1),"")</f>
        <v>45490</v>
      </c>
      <c r="D1519" s="39" t="str">
        <f>+[1]!Tabla3[[#This Row],[Secuencia]]</f>
        <v>TRA0076</v>
      </c>
      <c r="E1519" s="40" t="str">
        <f>+[1]!Tabla3[[#This Row],[Descripcion]]</f>
        <v>FILTRO DE ACEITE F-EO-65120</v>
      </c>
      <c r="F1519" s="39" t="str">
        <f>+[1]!Tabla3[[#This Row],[Categoria]]</f>
        <v>TRANSPORTACIÒN</v>
      </c>
      <c r="G1519" s="50">
        <f>+[1]!Tabla3[[#This Row],[Almacen]]</f>
        <v>0</v>
      </c>
      <c r="H1519" s="39" t="str">
        <f>+[1]!Tabla3[[#This Row],[Unidad de medida]]</f>
        <v>UNIDAD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20</v>
      </c>
      <c r="N1519" s="44">
        <f>+SUMIF([1]!REQUISICIONES[CODIGO CONCATENADO],INVENTARIO[[#This Row],[CODIGO CONCATENADO]],[1]!REQUISICIONES[CANTIDAD])</f>
        <v>20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>
        <f>IFERROR(_xlfn.XLOOKUP(INVENTARIO[[#This Row],[CODIGO CONCATENADO]],[1]!Tabla1[[CODIGO CONCATENADO ]],[1]!Tabla1[COSTO],,0,-1),"")</f>
        <v>168.64</v>
      </c>
      <c r="R1519" s="42">
        <f>+IFERROR(INVENTARIO[[#This Row],[STOCK (BALANCE)]]*INVENTARIO[[#This Row],[COSTO UNITARIO]],"")</f>
        <v>0</v>
      </c>
    </row>
    <row r="1520" spans="1:18" x14ac:dyDescent="0.25">
      <c r="A1520" s="37" t="str">
        <f>+[1]DATA_PRODUCTO!A1520</f>
        <v xml:space="preserve"> TRA0077 (FILTRO DE ACEITE F-FC-1807)</v>
      </c>
      <c r="B1520" s="38">
        <f>IFERROR(_xlfn.XLOOKUP(INVENTARIO[[#This Row],[CODIGO CONCATENADO]],[1]!Tabla1[[CODIGO CONCATENADO ]],[1]!Tabla1[FECHA],,0,-1),"")</f>
        <v>45490</v>
      </c>
      <c r="C1520" s="38">
        <f>IFERROR(_xlfn.XLOOKUP(INVENTARIO[[#This Row],[CODIGO CONCATENADO]],[1]!Tabla1[[CODIGO CONCATENADO ]],[1]!Tabla1[FECHA],,0,-1),"")</f>
        <v>45490</v>
      </c>
      <c r="D1520" s="39" t="str">
        <f>+[1]!Tabla3[[#This Row],[Secuencia]]</f>
        <v>TRA0077</v>
      </c>
      <c r="E1520" s="40" t="str">
        <f>+[1]!Tabla3[[#This Row],[Descripcion]]</f>
        <v>FILTRO DE ACEITE F-FC-1807</v>
      </c>
      <c r="F1520" s="39" t="str">
        <f>+[1]!Tabla3[[#This Row],[Categoria]]</f>
        <v>TRANSPORTACIÒN</v>
      </c>
      <c r="G1520" s="50">
        <f>+[1]!Tabla3[[#This Row],[Almacen]]</f>
        <v>0</v>
      </c>
      <c r="H1520" s="39" t="str">
        <f>+[1]!Tabla3[[#This Row],[Unidad de medida]]</f>
        <v>UNIDAD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5</v>
      </c>
      <c r="N1520" s="44">
        <f>+SUMIF([1]!REQUISICIONES[CODIGO CONCATENADO],INVENTARIO[[#This Row],[CODIGO CONCATENADO]],[1]!REQUISICIONES[CANTIDAD])</f>
        <v>5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>
        <f>IFERROR(_xlfn.XLOOKUP(INVENTARIO[[#This Row],[CODIGO CONCATENADO]],[1]!Tabla1[[CODIGO CONCATENADO ]],[1]!Tabla1[COSTO],,0,-1),"")</f>
        <v>355.93</v>
      </c>
      <c r="R1520" s="42">
        <f>+IFERROR(INVENTARIO[[#This Row],[STOCK (BALANCE)]]*INVENTARIO[[#This Row],[COSTO UNITARIO]],"")</f>
        <v>0</v>
      </c>
    </row>
    <row r="1521" spans="1:18" x14ac:dyDescent="0.25">
      <c r="A1521" s="37" t="str">
        <f>+[1]DATA_PRODUCTO!A1521</f>
        <v xml:space="preserve"> TRA0078 (FILTRO DE ACEITE F-W920/48)</v>
      </c>
      <c r="B1521" s="38">
        <f>IFERROR(_xlfn.XLOOKUP(INVENTARIO[[#This Row],[CODIGO CONCATENADO]],[1]!Tabla1[[CODIGO CONCATENADO ]],[1]!Tabla1[FECHA],,0,-1),"")</f>
        <v>45490</v>
      </c>
      <c r="C1521" s="38">
        <f>IFERROR(_xlfn.XLOOKUP(INVENTARIO[[#This Row],[CODIGO CONCATENADO]],[1]!Tabla1[[CODIGO CONCATENADO ]],[1]!Tabla1[FECHA],,0,-1),"")</f>
        <v>45490</v>
      </c>
      <c r="D1521" s="39" t="str">
        <f>+[1]!Tabla3[[#This Row],[Secuencia]]</f>
        <v>TRA0078</v>
      </c>
      <c r="E1521" s="40" t="str">
        <f>+[1]!Tabla3[[#This Row],[Descripcion]]</f>
        <v>FILTRO DE ACEITE F-W920/48</v>
      </c>
      <c r="F1521" s="39" t="str">
        <f>+[1]!Tabla3[[#This Row],[Categoria]]</f>
        <v>TRANSPORTACIÒN</v>
      </c>
      <c r="G1521" s="50">
        <f>+[1]!Tabla3[[#This Row],[Almacen]]</f>
        <v>0</v>
      </c>
      <c r="H1521" s="39" t="str">
        <f>+[1]!Tabla3[[#This Row],[Unidad de medida]]</f>
        <v>UNIDAD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15</v>
      </c>
      <c r="N1521" s="44">
        <f>+SUMIF([1]!REQUISICIONES[CODIGO CONCATENADO],INVENTARIO[[#This Row],[CODIGO CONCATENADO]],[1]!REQUISICIONES[CANTIDAD])</f>
        <v>15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>
        <f>IFERROR(_xlfn.XLOOKUP(INVENTARIO[[#This Row],[CODIGO CONCATENADO]],[1]!Tabla1[[CODIGO CONCATENADO ]],[1]!Tabla1[COSTO],,0,-1),"")</f>
        <v>400</v>
      </c>
      <c r="R1521" s="42">
        <f>+IFERROR(INVENTARIO[[#This Row],[STOCK (BALANCE)]]*INVENTARIO[[#This Row],[COSTO UNITARIO]],"")</f>
        <v>0</v>
      </c>
    </row>
    <row r="1522" spans="1:18" x14ac:dyDescent="0.25">
      <c r="A1522" s="37" t="str">
        <f>+[1]DATA_PRODUCTO!A1522</f>
        <v xml:space="preserve"> TRA0079 (FILTRO DE ACEITE GL-J006)</v>
      </c>
      <c r="B1522" s="38">
        <f>IFERROR(_xlfn.XLOOKUP(INVENTARIO[[#This Row],[CODIGO CONCATENADO]],[1]!Tabla1[[CODIGO CONCATENADO ]],[1]!Tabla1[FECHA],,0,-1),"")</f>
        <v>45490</v>
      </c>
      <c r="C1522" s="38">
        <f>IFERROR(_xlfn.XLOOKUP(INVENTARIO[[#This Row],[CODIGO CONCATENADO]],[1]!Tabla1[[CODIGO CONCATENADO ]],[1]!Tabla1[FECHA],,0,-1),"")</f>
        <v>45490</v>
      </c>
      <c r="D1522" s="39" t="str">
        <f>+[1]!Tabla3[[#This Row],[Secuencia]]</f>
        <v>TRA0079</v>
      </c>
      <c r="E1522" s="40" t="str">
        <f>+[1]!Tabla3[[#This Row],[Descripcion]]</f>
        <v>FILTRO DE ACEITE GL-J006</v>
      </c>
      <c r="F1522" s="39" t="str">
        <f>+[1]!Tabla3[[#This Row],[Categoria]]</f>
        <v>TRANSPORTACIÒN</v>
      </c>
      <c r="G1522" s="50">
        <f>+[1]!Tabla3[[#This Row],[Almacen]]</f>
        <v>0</v>
      </c>
      <c r="H1522" s="39" t="str">
        <f>+[1]!Tabla3[[#This Row],[Unidad de medida]]</f>
        <v>UNIDAD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5</v>
      </c>
      <c r="N1522" s="44">
        <f>+SUMIF([1]!REQUISICIONES[CODIGO CONCATENADO],INVENTARIO[[#This Row],[CODIGO CONCATENADO]],[1]!REQUISICIONES[CANTIDAD])</f>
        <v>5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>
        <f>IFERROR(_xlfn.XLOOKUP(INVENTARIO[[#This Row],[CODIGO CONCATENADO]],[1]!Tabla1[[CODIGO CONCATENADO ]],[1]!Tabla1[COSTO],,0,-1),"")</f>
        <v>149.15</v>
      </c>
      <c r="R1522" s="42">
        <f>+IFERROR(INVENTARIO[[#This Row],[STOCK (BALANCE)]]*INVENTARIO[[#This Row],[COSTO UNITARIO]],"")</f>
        <v>0</v>
      </c>
    </row>
    <row r="1523" spans="1:18" x14ac:dyDescent="0.25">
      <c r="A1523" s="37" t="str">
        <f>+[1]DATA_PRODUCTO!A1523</f>
        <v xml:space="preserve"> TRA0080 (FILTRO DE ACEITE GL-OF012)</v>
      </c>
      <c r="B1523" s="38">
        <f>IFERROR(_xlfn.XLOOKUP(INVENTARIO[[#This Row],[CODIGO CONCATENADO]],[1]!Tabla1[[CODIGO CONCATENADO ]],[1]!Tabla1[FECHA],,0,-1),"")</f>
        <v>45490</v>
      </c>
      <c r="C1523" s="38">
        <f>IFERROR(_xlfn.XLOOKUP(INVENTARIO[[#This Row],[CODIGO CONCATENADO]],[1]!Tabla1[[CODIGO CONCATENADO ]],[1]!Tabla1[FECHA],,0,-1),"")</f>
        <v>45490</v>
      </c>
      <c r="D1523" s="39" t="str">
        <f>+[1]!Tabla3[[#This Row],[Secuencia]]</f>
        <v>TRA0080</v>
      </c>
      <c r="E1523" s="40" t="str">
        <f>+[1]!Tabla3[[#This Row],[Descripcion]]</f>
        <v>FILTRO DE ACEITE GL-OF012</v>
      </c>
      <c r="F1523" s="39" t="str">
        <f>+[1]!Tabla3[[#This Row],[Categoria]]</f>
        <v>TRANSPORTACIÒN</v>
      </c>
      <c r="G1523" s="50">
        <f>+[1]!Tabla3[[#This Row],[Almacen]]</f>
        <v>0</v>
      </c>
      <c r="H1523" s="39" t="str">
        <f>+[1]!Tabla3[[#This Row],[Unidad de medida]]</f>
        <v>UNIDAD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20</v>
      </c>
      <c r="N1523" s="44">
        <f>+SUMIF([1]!REQUISICIONES[CODIGO CONCATENADO],INVENTARIO[[#This Row],[CODIGO CONCATENADO]],[1]!REQUISICIONES[CANTIDAD])</f>
        <v>20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>
        <f>IFERROR(_xlfn.XLOOKUP(INVENTARIO[[#This Row],[CODIGO CONCATENADO]],[1]!Tabla1[[CODIGO CONCATENADO ]],[1]!Tabla1[COSTO],,0,-1),"")</f>
        <v>80.510000000000005</v>
      </c>
      <c r="R1523" s="42">
        <f>+IFERROR(INVENTARIO[[#This Row],[STOCK (BALANCE)]]*INVENTARIO[[#This Row],[COSTO UNITARIO]],"")</f>
        <v>0</v>
      </c>
    </row>
    <row r="1524" spans="1:18" x14ac:dyDescent="0.25">
      <c r="A1524" s="37" t="str">
        <f>+[1]DATA_PRODUCTO!A1524</f>
        <v xml:space="preserve"> TRA0081 (FILTRO DE ACEITE IM106459)</v>
      </c>
      <c r="B1524" s="38">
        <f>IFERROR(_xlfn.XLOOKUP(INVENTARIO[[#This Row],[CODIGO CONCATENADO]],[1]!Tabla1[[CODIGO CONCATENADO ]],[1]!Tabla1[FECHA],,0,-1),"")</f>
        <v>45490</v>
      </c>
      <c r="C1524" s="38">
        <f>IFERROR(_xlfn.XLOOKUP(INVENTARIO[[#This Row],[CODIGO CONCATENADO]],[1]!Tabla1[[CODIGO CONCATENADO ]],[1]!Tabla1[FECHA],,0,-1),"")</f>
        <v>45490</v>
      </c>
      <c r="D1524" s="39" t="str">
        <f>+[1]!Tabla3[[#This Row],[Secuencia]]</f>
        <v>TRA0081</v>
      </c>
      <c r="E1524" s="40" t="str">
        <f>+[1]!Tabla3[[#This Row],[Descripcion]]</f>
        <v>FILTRO DE ACEITE IM106459</v>
      </c>
      <c r="F1524" s="39" t="str">
        <f>+[1]!Tabla3[[#This Row],[Categoria]]</f>
        <v>TRANSPORTACIÒN</v>
      </c>
      <c r="G1524" s="50">
        <f>+[1]!Tabla3[[#This Row],[Almacen]]</f>
        <v>0</v>
      </c>
      <c r="H1524" s="39" t="str">
        <f>+[1]!Tabla3[[#This Row],[Unidad de medida]]</f>
        <v>UNIDAD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5</v>
      </c>
      <c r="N1524" s="44">
        <f>+SUMIF([1]!REQUISICIONES[CODIGO CONCATENADO],INVENTARIO[[#This Row],[CODIGO CONCATENADO]],[1]!REQUISICIONES[CANTIDAD])</f>
        <v>5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>
        <f>IFERROR(_xlfn.XLOOKUP(INVENTARIO[[#This Row],[CODIGO CONCATENADO]],[1]!Tabla1[[CODIGO CONCATENADO ]],[1]!Tabla1[COSTO],,0,-1),"")</f>
        <v>593.22</v>
      </c>
      <c r="R1524" s="42">
        <f>+IFERROR(INVENTARIO[[#This Row],[STOCK (BALANCE)]]*INVENTARIO[[#This Row],[COSTO UNITARIO]],"")</f>
        <v>0</v>
      </c>
    </row>
    <row r="1525" spans="1:18" x14ac:dyDescent="0.25">
      <c r="A1525" s="37" t="str">
        <f>+[1]DATA_PRODUCTO!A1525</f>
        <v xml:space="preserve"> TRA0082 (FILTRO DE ACEITE IM114741)</v>
      </c>
      <c r="B1525" s="38">
        <f>IFERROR(_xlfn.XLOOKUP(INVENTARIO[[#This Row],[CODIGO CONCATENADO]],[1]!Tabla1[[CODIGO CONCATENADO ]],[1]!Tabla1[FECHA],,0,-1),"")</f>
        <v>45490</v>
      </c>
      <c r="C1525" s="38">
        <f>IFERROR(_xlfn.XLOOKUP(INVENTARIO[[#This Row],[CODIGO CONCATENADO]],[1]!Tabla1[[CODIGO CONCATENADO ]],[1]!Tabla1[FECHA],,0,-1),"")</f>
        <v>45490</v>
      </c>
      <c r="D1525" s="39" t="str">
        <f>+[1]!Tabla3[[#This Row],[Secuencia]]</f>
        <v>TRA0082</v>
      </c>
      <c r="E1525" s="40" t="str">
        <f>+[1]!Tabla3[[#This Row],[Descripcion]]</f>
        <v>FILTRO DE ACEITE IM114741</v>
      </c>
      <c r="F1525" s="39" t="str">
        <f>+[1]!Tabla3[[#This Row],[Categoria]]</f>
        <v>TRANSPORTACIÒN</v>
      </c>
      <c r="G1525" s="50">
        <f>+[1]!Tabla3[[#This Row],[Almacen]]</f>
        <v>0</v>
      </c>
      <c r="H1525" s="39" t="str">
        <f>+[1]!Tabla3[[#This Row],[Unidad de medida]]</f>
        <v>UNIDAD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3</v>
      </c>
      <c r="N1525" s="44">
        <f>+SUMIF([1]!REQUISICIONES[CODIGO CONCATENADO],INVENTARIO[[#This Row],[CODIGO CONCATENADO]],[1]!REQUISICIONES[CANTIDAD])</f>
        <v>3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>
        <f>IFERROR(_xlfn.XLOOKUP(INVENTARIO[[#This Row],[CODIGO CONCATENADO]],[1]!Tabla1[[CODIGO CONCATENADO ]],[1]!Tabla1[COSTO],,0,-1),"")</f>
        <v>360.17</v>
      </c>
      <c r="R1525" s="42">
        <f>+IFERROR(INVENTARIO[[#This Row],[STOCK (BALANCE)]]*INVENTARIO[[#This Row],[COSTO UNITARIO]],"")</f>
        <v>0</v>
      </c>
    </row>
    <row r="1526" spans="1:18" x14ac:dyDescent="0.25">
      <c r="A1526" s="37" t="str">
        <f>+[1]DATA_PRODUCTO!A1526</f>
        <v xml:space="preserve"> TRA0083 (FILTRO DE AIRE 00-000966)</v>
      </c>
      <c r="B1526" s="38">
        <f>IFERROR(_xlfn.XLOOKUP(INVENTARIO[[#This Row],[CODIGO CONCATENADO]],[1]!Tabla1[[CODIGO CONCATENADO ]],[1]!Tabla1[FECHA],,0,-1),"")</f>
        <v>45490</v>
      </c>
      <c r="C1526" s="38">
        <f>IFERROR(_xlfn.XLOOKUP(INVENTARIO[[#This Row],[CODIGO CONCATENADO]],[1]!Tabla1[[CODIGO CONCATENADO ]],[1]!Tabla1[FECHA],,0,-1),"")</f>
        <v>45490</v>
      </c>
      <c r="D1526" s="39" t="str">
        <f>+[1]!Tabla3[[#This Row],[Secuencia]]</f>
        <v>TRA0083</v>
      </c>
      <c r="E1526" s="40" t="str">
        <f>+[1]!Tabla3[[#This Row],[Descripcion]]</f>
        <v>FILTRO DE AIRE 00-000966</v>
      </c>
      <c r="F1526" s="39" t="str">
        <f>+[1]!Tabla3[[#This Row],[Categoria]]</f>
        <v>TRANSPORTACIÒN</v>
      </c>
      <c r="G1526" s="50">
        <f>+[1]!Tabla3[[#This Row],[Almacen]]</f>
        <v>0</v>
      </c>
      <c r="H1526" s="39" t="str">
        <f>+[1]!Tabla3[[#This Row],[Unidad de medida]]</f>
        <v>UNIDAD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5</v>
      </c>
      <c r="N1526" s="44">
        <f>+SUMIF([1]!REQUISICIONES[CODIGO CONCATENADO],INVENTARIO[[#This Row],[CODIGO CONCATENADO]],[1]!REQUISICIONES[CANTIDAD])</f>
        <v>5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>
        <f>IFERROR(_xlfn.XLOOKUP(INVENTARIO[[#This Row],[CODIGO CONCATENADO]],[1]!Tabla1[[CODIGO CONCATENADO ]],[1]!Tabla1[COSTO],,0,-1),"")</f>
        <v>4744.92</v>
      </c>
      <c r="R1526" s="42">
        <f>+IFERROR(INVENTARIO[[#This Row],[STOCK (BALANCE)]]*INVENTARIO[[#This Row],[COSTO UNITARIO]],"")</f>
        <v>0</v>
      </c>
    </row>
    <row r="1527" spans="1:18" x14ac:dyDescent="0.25">
      <c r="A1527" s="37" t="str">
        <f>+[1]DATA_PRODUCTO!A1527</f>
        <v xml:space="preserve"> TRA0084 (FILTRO DE AIRE 00-001647)</v>
      </c>
      <c r="B1527" s="38">
        <f>IFERROR(_xlfn.XLOOKUP(INVENTARIO[[#This Row],[CODIGO CONCATENADO]],[1]!Tabla1[[CODIGO CONCATENADO ]],[1]!Tabla1[FECHA],,0,-1),"")</f>
        <v>45490</v>
      </c>
      <c r="C1527" s="38">
        <f>IFERROR(_xlfn.XLOOKUP(INVENTARIO[[#This Row],[CODIGO CONCATENADO]],[1]!Tabla1[[CODIGO CONCATENADO ]],[1]!Tabla1[FECHA],,0,-1),"")</f>
        <v>45490</v>
      </c>
      <c r="D1527" s="39" t="str">
        <f>+[1]!Tabla3[[#This Row],[Secuencia]]</f>
        <v>TRA0084</v>
      </c>
      <c r="E1527" s="40" t="str">
        <f>+[1]!Tabla3[[#This Row],[Descripcion]]</f>
        <v>FILTRO DE AIRE 00-001647</v>
      </c>
      <c r="F1527" s="39" t="str">
        <f>+[1]!Tabla3[[#This Row],[Categoria]]</f>
        <v>TRANSPORTACIÒN</v>
      </c>
      <c r="G1527" s="50">
        <f>+[1]!Tabla3[[#This Row],[Almacen]]</f>
        <v>0</v>
      </c>
      <c r="H1527" s="39" t="str">
        <f>+[1]!Tabla3[[#This Row],[Unidad de medida]]</f>
        <v>UNIDAD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5</v>
      </c>
      <c r="N1527" s="44">
        <f>+SUMIF([1]!REQUISICIONES[CODIGO CONCATENADO],INVENTARIO[[#This Row],[CODIGO CONCATENADO]],[1]!REQUISICIONES[CANTIDAD])</f>
        <v>5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>
        <f>IFERROR(_xlfn.XLOOKUP(INVENTARIO[[#This Row],[CODIGO CONCATENADO]],[1]!Tabla1[[CODIGO CONCATENADO ]],[1]!Tabla1[COSTO],,0,-1),"")</f>
        <v>3135.59</v>
      </c>
      <c r="R1527" s="42">
        <f>+IFERROR(INVENTARIO[[#This Row],[STOCK (BALANCE)]]*INVENTARIO[[#This Row],[COSTO UNITARIO]],"")</f>
        <v>0</v>
      </c>
    </row>
    <row r="1528" spans="1:18" x14ac:dyDescent="0.25">
      <c r="A1528" s="37" t="str">
        <f>+[1]DATA_PRODUCTO!A1528</f>
        <v xml:space="preserve"> TRA0085 (FILTRO DE AIRE 0005316500)</v>
      </c>
      <c r="B1528" s="38">
        <f>IFERROR(_xlfn.XLOOKUP(INVENTARIO[[#This Row],[CODIGO CONCATENADO]],[1]!Tabla1[[CODIGO CONCATENADO ]],[1]!Tabla1[FECHA],,0,-1),"")</f>
        <v>45490</v>
      </c>
      <c r="C1528" s="38">
        <f>IFERROR(_xlfn.XLOOKUP(INVENTARIO[[#This Row],[CODIGO CONCATENADO]],[1]!Tabla1[[CODIGO CONCATENADO ]],[1]!Tabla1[FECHA],,0,-1),"")</f>
        <v>45490</v>
      </c>
      <c r="D1528" s="39" t="str">
        <f>+[1]!Tabla3[[#This Row],[Secuencia]]</f>
        <v>TRA0085</v>
      </c>
      <c r="E1528" s="40" t="str">
        <f>+[1]!Tabla3[[#This Row],[Descripcion]]</f>
        <v>FILTRO DE AIRE 0005316500</v>
      </c>
      <c r="F1528" s="39" t="str">
        <f>+[1]!Tabla3[[#This Row],[Categoria]]</f>
        <v>TRANSPORTACIÒN</v>
      </c>
      <c r="G1528" s="50">
        <f>+[1]!Tabla3[[#This Row],[Almacen]]</f>
        <v>0</v>
      </c>
      <c r="H1528" s="39" t="str">
        <f>+[1]!Tabla3[[#This Row],[Unidad de medida]]</f>
        <v>UNIDAD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5</v>
      </c>
      <c r="N1528" s="44">
        <f>+SUMIF([1]!REQUISICIONES[CODIGO CONCATENADO],INVENTARIO[[#This Row],[CODIGO CONCATENADO]],[1]!REQUISICIONES[CANTIDAD])</f>
        <v>5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>
        <f>IFERROR(_xlfn.XLOOKUP(INVENTARIO[[#This Row],[CODIGO CONCATENADO]],[1]!Tabla1[[CODIGO CONCATENADO ]],[1]!Tabla1[COSTO],,0,-1),"")</f>
        <v>503.39</v>
      </c>
      <c r="R1528" s="42">
        <f>+IFERROR(INVENTARIO[[#This Row],[STOCK (BALANCE)]]*INVENTARIO[[#This Row],[COSTO UNITARIO]],"")</f>
        <v>0</v>
      </c>
    </row>
    <row r="1529" spans="1:18" x14ac:dyDescent="0.25">
      <c r="A1529" s="37" t="str">
        <f>+[1]DATA_PRODUCTO!A1529</f>
        <v xml:space="preserve"> TRA0086 (FILTRO DE AIRE 1500A098ZYC)</v>
      </c>
      <c r="B1529" s="38">
        <f>IFERROR(_xlfn.XLOOKUP(INVENTARIO[[#This Row],[CODIGO CONCATENADO]],[1]!Tabla1[[CODIGO CONCATENADO ]],[1]!Tabla1[FECHA],,0,-1),"")</f>
        <v>45490</v>
      </c>
      <c r="C1529" s="38">
        <f>IFERROR(_xlfn.XLOOKUP(INVENTARIO[[#This Row],[CODIGO CONCATENADO]],[1]!Tabla1[[CODIGO CONCATENADO ]],[1]!Tabla1[FECHA],,0,-1),"")</f>
        <v>45490</v>
      </c>
      <c r="D1529" s="39" t="str">
        <f>+[1]!Tabla3[[#This Row],[Secuencia]]</f>
        <v>TRA0086</v>
      </c>
      <c r="E1529" s="40" t="str">
        <f>+[1]!Tabla3[[#This Row],[Descripcion]]</f>
        <v>FILTRO DE AIRE 1500A098ZYC</v>
      </c>
      <c r="F1529" s="39" t="str">
        <f>+[1]!Tabla3[[#This Row],[Categoria]]</f>
        <v>TRANSPORTACIÒN</v>
      </c>
      <c r="G1529" s="50">
        <f>+[1]!Tabla3[[#This Row],[Almacen]]</f>
        <v>0</v>
      </c>
      <c r="H1529" s="39" t="str">
        <f>+[1]!Tabla3[[#This Row],[Unidad de medida]]</f>
        <v>UNIDAD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5</v>
      </c>
      <c r="N1529" s="44">
        <f>+SUMIF([1]!REQUISICIONES[CODIGO CONCATENADO],INVENTARIO[[#This Row],[CODIGO CONCATENADO]],[1]!REQUISICIONES[CANTIDAD])</f>
        <v>5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>
        <f>IFERROR(_xlfn.XLOOKUP(INVENTARIO[[#This Row],[CODIGO CONCATENADO]],[1]!Tabla1[[CODIGO CONCATENADO ]],[1]!Tabla1[COSTO],,0,-1),"")</f>
        <v>97.46</v>
      </c>
      <c r="R1529" s="42">
        <f>+IFERROR(INVENTARIO[[#This Row],[STOCK (BALANCE)]]*INVENTARIO[[#This Row],[COSTO UNITARIO]],"")</f>
        <v>0</v>
      </c>
    </row>
    <row r="1530" spans="1:18" x14ac:dyDescent="0.25">
      <c r="A1530" s="37" t="str">
        <f>+[1]DATA_PRODUCTO!A1530</f>
        <v xml:space="preserve"> TRA0087 (FILTRO DE AIRE 50040)</v>
      </c>
      <c r="B1530" s="38">
        <f>IFERROR(_xlfn.XLOOKUP(INVENTARIO[[#This Row],[CODIGO CONCATENADO]],[1]!Tabla1[[CODIGO CONCATENADO ]],[1]!Tabla1[FECHA],,0,-1),"")</f>
        <v>45490</v>
      </c>
      <c r="C1530" s="38">
        <f>IFERROR(_xlfn.XLOOKUP(INVENTARIO[[#This Row],[CODIGO CONCATENADO]],[1]!Tabla1[[CODIGO CONCATENADO ]],[1]!Tabla1[FECHA],,0,-1),"")</f>
        <v>45490</v>
      </c>
      <c r="D1530" s="39" t="str">
        <f>+[1]!Tabla3[[#This Row],[Secuencia]]</f>
        <v>TRA0087</v>
      </c>
      <c r="E1530" s="40" t="str">
        <f>+[1]!Tabla3[[#This Row],[Descripcion]]</f>
        <v>FILTRO DE AIRE 50040</v>
      </c>
      <c r="F1530" s="39" t="str">
        <f>+[1]!Tabla3[[#This Row],[Categoria]]</f>
        <v>TRANSPORTACIÒN</v>
      </c>
      <c r="G1530" s="50">
        <f>+[1]!Tabla3[[#This Row],[Almacen]]</f>
        <v>0</v>
      </c>
      <c r="H1530" s="39" t="str">
        <f>+[1]!Tabla3[[#This Row],[Unidad de medida]]</f>
        <v>UNIDAD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3</v>
      </c>
      <c r="N1530" s="44">
        <f>+SUMIF([1]!REQUISICIONES[CODIGO CONCATENADO],INVENTARIO[[#This Row],[CODIGO CONCATENADO]],[1]!REQUISICIONES[CANTIDAD])</f>
        <v>3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>
        <f>IFERROR(_xlfn.XLOOKUP(INVENTARIO[[#This Row],[CODIGO CONCATENADO]],[1]!Tabla1[[CODIGO CONCATENADO ]],[1]!Tabla1[COSTO],,0,-1),"")</f>
        <v>507.63</v>
      </c>
      <c r="R1530" s="42">
        <f>+IFERROR(INVENTARIO[[#This Row],[STOCK (BALANCE)]]*INVENTARIO[[#This Row],[COSTO UNITARIO]],"")</f>
        <v>0</v>
      </c>
    </row>
    <row r="1531" spans="1:18" x14ac:dyDescent="0.25">
      <c r="A1531" s="37" t="str">
        <f>+[1]DATA_PRODUCTO!A1531</f>
        <v xml:space="preserve"> TRA0088 (FILTRO DE AIRE A8548)</v>
      </c>
      <c r="B1531" s="38">
        <f>IFERROR(_xlfn.XLOOKUP(INVENTARIO[[#This Row],[CODIGO CONCATENADO]],[1]!Tabla1[[CODIGO CONCATENADO ]],[1]!Tabla1[FECHA],,0,-1),"")</f>
        <v>45490</v>
      </c>
      <c r="C1531" s="38">
        <f>IFERROR(_xlfn.XLOOKUP(INVENTARIO[[#This Row],[CODIGO CONCATENADO]],[1]!Tabla1[[CODIGO CONCATENADO ]],[1]!Tabla1[FECHA],,0,-1),"")</f>
        <v>45490</v>
      </c>
      <c r="D1531" s="39" t="str">
        <f>+[1]!Tabla3[[#This Row],[Secuencia]]</f>
        <v>TRA0088</v>
      </c>
      <c r="E1531" s="40" t="str">
        <f>+[1]!Tabla3[[#This Row],[Descripcion]]</f>
        <v>FILTRO DE AIRE A8548</v>
      </c>
      <c r="F1531" s="39" t="str">
        <f>+[1]!Tabla3[[#This Row],[Categoria]]</f>
        <v>TRANSPORTACIÒN</v>
      </c>
      <c r="G1531" s="50">
        <f>+[1]!Tabla3[[#This Row],[Almacen]]</f>
        <v>0</v>
      </c>
      <c r="H1531" s="39" t="str">
        <f>+[1]!Tabla3[[#This Row],[Unidad de medida]]</f>
        <v>UNIDAD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5</v>
      </c>
      <c r="N1531" s="44">
        <f>+SUMIF([1]!REQUISICIONES[CODIGO CONCATENADO],INVENTARIO[[#This Row],[CODIGO CONCATENADO]],[1]!REQUISICIONES[CANTIDAD])</f>
        <v>5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>
        <f>IFERROR(_xlfn.XLOOKUP(INVENTARIO[[#This Row],[CODIGO CONCATENADO]],[1]!Tabla1[[CODIGO CONCATENADO ]],[1]!Tabla1[COSTO],,0,-1),"")</f>
        <v>247.46</v>
      </c>
      <c r="R1531" s="42">
        <f>+IFERROR(INVENTARIO[[#This Row],[STOCK (BALANCE)]]*INVENTARIO[[#This Row],[COSTO UNITARIO]],"")</f>
        <v>0</v>
      </c>
    </row>
    <row r="1532" spans="1:18" x14ac:dyDescent="0.25">
      <c r="A1532" s="37" t="str">
        <f>+[1]DATA_PRODUCTO!A1532</f>
        <v xml:space="preserve"> TRA0089 (FILTRO DE AIRE DE MOTOR 17801-30080)</v>
      </c>
      <c r="B1532" s="38">
        <f>IFERROR(_xlfn.XLOOKUP(INVENTARIO[[#This Row],[CODIGO CONCATENADO]],[1]!Tabla1[[CODIGO CONCATENADO ]],[1]!Tabla1[FECHA],,0,-1),"")</f>
        <v>45490</v>
      </c>
      <c r="C1532" s="38">
        <f>IFERROR(_xlfn.XLOOKUP(INVENTARIO[[#This Row],[CODIGO CONCATENADO]],[1]!Tabla1[[CODIGO CONCATENADO ]],[1]!Tabla1[FECHA],,0,-1),"")</f>
        <v>45490</v>
      </c>
      <c r="D1532" s="39" t="str">
        <f>+[1]!Tabla3[[#This Row],[Secuencia]]</f>
        <v>TRA0089</v>
      </c>
      <c r="E1532" s="40" t="str">
        <f>+[1]!Tabla3[[#This Row],[Descripcion]]</f>
        <v>FILTRO DE AIRE DE MOTOR 17801-30080</v>
      </c>
      <c r="F1532" s="39" t="str">
        <f>+[1]!Tabla3[[#This Row],[Categoria]]</f>
        <v>TRANSPORTACIÒN</v>
      </c>
      <c r="G1532" s="50">
        <f>+[1]!Tabla3[[#This Row],[Almacen]]</f>
        <v>0</v>
      </c>
      <c r="H1532" s="39" t="str">
        <f>+[1]!Tabla3[[#This Row],[Unidad de medida]]</f>
        <v>UNIDAD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5</v>
      </c>
      <c r="N1532" s="44">
        <f>+SUMIF([1]!REQUISICIONES[CODIGO CONCATENADO],INVENTARIO[[#This Row],[CODIGO CONCATENADO]],[1]!REQUISICIONES[CANTIDAD])</f>
        <v>5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>
        <f>IFERROR(_xlfn.XLOOKUP(INVENTARIO[[#This Row],[CODIGO CONCATENADO]],[1]!Tabla1[[CODIGO CONCATENADO ]],[1]!Tabla1[COSTO],,0,-1),"")</f>
        <v>504.24</v>
      </c>
      <c r="R1532" s="42">
        <f>+IFERROR(INVENTARIO[[#This Row],[STOCK (BALANCE)]]*INVENTARIO[[#This Row],[COSTO UNITARIO]],"")</f>
        <v>0</v>
      </c>
    </row>
    <row r="1533" spans="1:18" x14ac:dyDescent="0.25">
      <c r="A1533" s="37" t="str">
        <f>+[1]DATA_PRODUCTO!A1533</f>
        <v xml:space="preserve"> TRA0090 (FILTRO DE AIRE F-A-33740)</v>
      </c>
      <c r="B1533" s="38">
        <f>IFERROR(_xlfn.XLOOKUP(INVENTARIO[[#This Row],[CODIGO CONCATENADO]],[1]!Tabla1[[CODIGO CONCATENADO ]],[1]!Tabla1[FECHA],,0,-1),"")</f>
        <v>45490</v>
      </c>
      <c r="C1533" s="38">
        <f>IFERROR(_xlfn.XLOOKUP(INVENTARIO[[#This Row],[CODIGO CONCATENADO]],[1]!Tabla1[[CODIGO CONCATENADO ]],[1]!Tabla1[FECHA],,0,-1),"")</f>
        <v>45490</v>
      </c>
      <c r="D1533" s="39" t="str">
        <f>+[1]!Tabla3[[#This Row],[Secuencia]]</f>
        <v>TRA0090</v>
      </c>
      <c r="E1533" s="40" t="str">
        <f>+[1]!Tabla3[[#This Row],[Descripcion]]</f>
        <v>FILTRO DE AIRE F-A-33740</v>
      </c>
      <c r="F1533" s="39" t="str">
        <f>+[1]!Tabla3[[#This Row],[Categoria]]</f>
        <v>TRANSPORTACIÒN</v>
      </c>
      <c r="G1533" s="50">
        <f>+[1]!Tabla3[[#This Row],[Almacen]]</f>
        <v>0</v>
      </c>
      <c r="H1533" s="39" t="str">
        <f>+[1]!Tabla3[[#This Row],[Unidad de medida]]</f>
        <v>UNIDAD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20</v>
      </c>
      <c r="N1533" s="44">
        <f>+SUMIF([1]!REQUISICIONES[CODIGO CONCATENADO],INVENTARIO[[#This Row],[CODIGO CONCATENADO]],[1]!REQUISICIONES[CANTIDAD])</f>
        <v>20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>
        <f>IFERROR(_xlfn.XLOOKUP(INVENTARIO[[#This Row],[CODIGO CONCATENADO]],[1]!Tabla1[[CODIGO CONCATENADO ]],[1]!Tabla1[COSTO],,0,-1),"")</f>
        <v>454.24</v>
      </c>
      <c r="R1533" s="42">
        <f>+IFERROR(INVENTARIO[[#This Row],[STOCK (BALANCE)]]*INVENTARIO[[#This Row],[COSTO UNITARIO]],"")</f>
        <v>0</v>
      </c>
    </row>
    <row r="1534" spans="1:18" x14ac:dyDescent="0.25">
      <c r="A1534" s="37" t="str">
        <f>+[1]DATA_PRODUCTO!A1534</f>
        <v xml:space="preserve"> TRA0091 (FILTRO DE AIRE F-A-6127)</v>
      </c>
      <c r="B1534" s="38">
        <f>IFERROR(_xlfn.XLOOKUP(INVENTARIO[[#This Row],[CODIGO CONCATENADO]],[1]!Tabla1[[CODIGO CONCATENADO ]],[1]!Tabla1[FECHA],,0,-1),"")</f>
        <v>45490</v>
      </c>
      <c r="C1534" s="38">
        <f>IFERROR(_xlfn.XLOOKUP(INVENTARIO[[#This Row],[CODIGO CONCATENADO]],[1]!Tabla1[[CODIGO CONCATENADO ]],[1]!Tabla1[FECHA],,0,-1),"")</f>
        <v>45490</v>
      </c>
      <c r="D1534" s="39" t="str">
        <f>+[1]!Tabla3[[#This Row],[Secuencia]]</f>
        <v>TRA0091</v>
      </c>
      <c r="E1534" s="40" t="str">
        <f>+[1]!Tabla3[[#This Row],[Descripcion]]</f>
        <v>FILTRO DE AIRE F-A-6127</v>
      </c>
      <c r="F1534" s="39" t="str">
        <f>+[1]!Tabla3[[#This Row],[Categoria]]</f>
        <v>TRANSPORTACIÒN</v>
      </c>
      <c r="G1534" s="50">
        <f>+[1]!Tabla3[[#This Row],[Almacen]]</f>
        <v>0</v>
      </c>
      <c r="H1534" s="39" t="str">
        <f>+[1]!Tabla3[[#This Row],[Unidad de medida]]</f>
        <v>UNIDAD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5</v>
      </c>
      <c r="N1534" s="44">
        <f>+SUMIF([1]!REQUISICIONES[CODIGO CONCATENADO],INVENTARIO[[#This Row],[CODIGO CONCATENADO]],[1]!REQUISICIONES[CANTIDAD])</f>
        <v>5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>
        <f>IFERROR(_xlfn.XLOOKUP(INVENTARIO[[#This Row],[CODIGO CONCATENADO]],[1]!Tabla1[[CODIGO CONCATENADO ]],[1]!Tabla1[COSTO],,0,-1),"")</f>
        <v>355.93</v>
      </c>
      <c r="R1534" s="42">
        <f>+IFERROR(INVENTARIO[[#This Row],[STOCK (BALANCE)]]*INVENTARIO[[#This Row],[COSTO UNITARIO]],"")</f>
        <v>0</v>
      </c>
    </row>
    <row r="1535" spans="1:18" x14ac:dyDescent="0.25">
      <c r="A1535" s="37" t="str">
        <f>+[1]DATA_PRODUCTO!A1535</f>
        <v xml:space="preserve"> TRA0092 (FILTRO DE AIRE F-A-61530)</v>
      </c>
      <c r="B1535" s="38">
        <f>IFERROR(_xlfn.XLOOKUP(INVENTARIO[[#This Row],[CODIGO CONCATENADO]],[1]!Tabla1[[CODIGO CONCATENADO ]],[1]!Tabla1[FECHA],,0,-1),"")</f>
        <v>45490</v>
      </c>
      <c r="C1535" s="38">
        <f>IFERROR(_xlfn.XLOOKUP(INVENTARIO[[#This Row],[CODIGO CONCATENADO]],[1]!Tabla1[[CODIGO CONCATENADO ]],[1]!Tabla1[FECHA],,0,-1),"")</f>
        <v>45490</v>
      </c>
      <c r="D1535" s="39" t="str">
        <f>+[1]!Tabla3[[#This Row],[Secuencia]]</f>
        <v>TRA0092</v>
      </c>
      <c r="E1535" s="40" t="str">
        <f>+[1]!Tabla3[[#This Row],[Descripcion]]</f>
        <v>FILTRO DE AIRE F-A-61530</v>
      </c>
      <c r="F1535" s="39" t="str">
        <f>+[1]!Tabla3[[#This Row],[Categoria]]</f>
        <v>TRANSPORTACIÒN</v>
      </c>
      <c r="G1535" s="50">
        <f>+[1]!Tabla3[[#This Row],[Almacen]]</f>
        <v>0</v>
      </c>
      <c r="H1535" s="39" t="str">
        <f>+[1]!Tabla3[[#This Row],[Unidad de medida]]</f>
        <v>UNIDAD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20</v>
      </c>
      <c r="N1535" s="44">
        <f>+SUMIF([1]!REQUISICIONES[CODIGO CONCATENADO],INVENTARIO[[#This Row],[CODIGO CONCATENADO]],[1]!REQUISICIONES[CANTIDAD])</f>
        <v>20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>
        <f>IFERROR(_xlfn.XLOOKUP(INVENTARIO[[#This Row],[CODIGO CONCATENADO]],[1]!Tabla1[[CODIGO CONCATENADO ]],[1]!Tabla1[COSTO],,0,-1),"")</f>
        <v>338.14</v>
      </c>
      <c r="R1535" s="42">
        <f>+IFERROR(INVENTARIO[[#This Row],[STOCK (BALANCE)]]*INVENTARIO[[#This Row],[COSTO UNITARIO]],"")</f>
        <v>0</v>
      </c>
    </row>
    <row r="1536" spans="1:18" x14ac:dyDescent="0.25">
      <c r="A1536" s="37" t="str">
        <f>+[1]DATA_PRODUCTO!A1536</f>
        <v xml:space="preserve"> TRA0093 (FILTRO DE AIRE F-A-65510)</v>
      </c>
      <c r="B1536" s="38">
        <f>IFERROR(_xlfn.XLOOKUP(INVENTARIO[[#This Row],[CODIGO CONCATENADO]],[1]!Tabla1[[CODIGO CONCATENADO ]],[1]!Tabla1[FECHA],,0,-1),"")</f>
        <v>45490</v>
      </c>
      <c r="C1536" s="38">
        <f>IFERROR(_xlfn.XLOOKUP(INVENTARIO[[#This Row],[CODIGO CONCATENADO]],[1]!Tabla1[[CODIGO CONCATENADO ]],[1]!Tabla1[FECHA],,0,-1),"")</f>
        <v>45490</v>
      </c>
      <c r="D1536" s="39" t="str">
        <f>+[1]!Tabla3[[#This Row],[Secuencia]]</f>
        <v>TRA0093</v>
      </c>
      <c r="E1536" s="40" t="str">
        <f>+[1]!Tabla3[[#This Row],[Descripcion]]</f>
        <v>FILTRO DE AIRE F-A-65510</v>
      </c>
      <c r="F1536" s="39" t="str">
        <f>+[1]!Tabla3[[#This Row],[Categoria]]</f>
        <v>TRANSPORTACIÒN</v>
      </c>
      <c r="G1536" s="50">
        <f>+[1]!Tabla3[[#This Row],[Almacen]]</f>
        <v>0</v>
      </c>
      <c r="H1536" s="39" t="str">
        <f>+[1]!Tabla3[[#This Row],[Unidad de medida]]</f>
        <v>UNIDAD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20</v>
      </c>
      <c r="N1536" s="44">
        <f>+SUMIF([1]!REQUISICIONES[CODIGO CONCATENADO],INVENTARIO[[#This Row],[CODIGO CONCATENADO]],[1]!REQUISICIONES[CANTIDAD])</f>
        <v>20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>
        <f>IFERROR(_xlfn.XLOOKUP(INVENTARIO[[#This Row],[CODIGO CONCATENADO]],[1]!Tabla1[[CODIGO CONCATENADO ]],[1]!Tabla1[COSTO],,0,-1),"")</f>
        <v>487.29</v>
      </c>
      <c r="R1536" s="42">
        <f>+IFERROR(INVENTARIO[[#This Row],[STOCK (BALANCE)]]*INVENTARIO[[#This Row],[COSTO UNITARIO]],"")</f>
        <v>0</v>
      </c>
    </row>
    <row r="1537" spans="1:18" x14ac:dyDescent="0.25">
      <c r="A1537" s="37" t="str">
        <f>+[1]DATA_PRODUCTO!A1537</f>
        <v xml:space="preserve"> TRA0094 (FILTRO DE AIRE F-A-8548)</v>
      </c>
      <c r="B1537" s="38">
        <f>IFERROR(_xlfn.XLOOKUP(INVENTARIO[[#This Row],[CODIGO CONCATENADO]],[1]!Tabla1[[CODIGO CONCATENADO ]],[1]!Tabla1[FECHA],,0,-1),"")</f>
        <v>45490</v>
      </c>
      <c r="C1537" s="38">
        <f>IFERROR(_xlfn.XLOOKUP(INVENTARIO[[#This Row],[CODIGO CONCATENADO]],[1]!Tabla1[[CODIGO CONCATENADO ]],[1]!Tabla1[FECHA],,0,-1),"")</f>
        <v>45490</v>
      </c>
      <c r="D1537" s="39" t="str">
        <f>+[1]!Tabla3[[#This Row],[Secuencia]]</f>
        <v>TRA0094</v>
      </c>
      <c r="E1537" s="40" t="str">
        <f>+[1]!Tabla3[[#This Row],[Descripcion]]</f>
        <v>FILTRO DE AIRE F-A-8548</v>
      </c>
      <c r="F1537" s="39" t="str">
        <f>+[1]!Tabla3[[#This Row],[Categoria]]</f>
        <v>TRANSPORTACIÒN</v>
      </c>
      <c r="G1537" s="50">
        <f>+[1]!Tabla3[[#This Row],[Almacen]]</f>
        <v>0</v>
      </c>
      <c r="H1537" s="39" t="str">
        <f>+[1]!Tabla3[[#This Row],[Unidad de medida]]</f>
        <v>UNIDAD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5</v>
      </c>
      <c r="N1537" s="44">
        <f>+SUMIF([1]!REQUISICIONES[CODIGO CONCATENADO],INVENTARIO[[#This Row],[CODIGO CONCATENADO]],[1]!REQUISICIONES[CANTIDAD])</f>
        <v>5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>
        <f>IFERROR(_xlfn.XLOOKUP(INVENTARIO[[#This Row],[CODIGO CONCATENADO]],[1]!Tabla1[[CODIGO CONCATENADO ]],[1]!Tabla1[COSTO],,0,-1),"")</f>
        <v>247.46</v>
      </c>
      <c r="R1537" s="42">
        <f>+IFERROR(INVENTARIO[[#This Row],[STOCK (BALANCE)]]*INVENTARIO[[#This Row],[COSTO UNITARIO]],"")</f>
        <v>0</v>
      </c>
    </row>
    <row r="1538" spans="1:18" x14ac:dyDescent="0.25">
      <c r="A1538" s="37" t="str">
        <f>+[1]DATA_PRODUCTO!A1538</f>
        <v xml:space="preserve"> TRA0095 (FILTRO DE AIRE F-AS-1014)</v>
      </c>
      <c r="B1538" s="38">
        <f>IFERROR(_xlfn.XLOOKUP(INVENTARIO[[#This Row],[CODIGO CONCATENADO]],[1]!Tabla1[[CODIGO CONCATENADO ]],[1]!Tabla1[FECHA],,0,-1),"")</f>
        <v>45490</v>
      </c>
      <c r="C1538" s="38">
        <f>IFERROR(_xlfn.XLOOKUP(INVENTARIO[[#This Row],[CODIGO CONCATENADO]],[1]!Tabla1[[CODIGO CONCATENADO ]],[1]!Tabla1[FECHA],,0,-1),"")</f>
        <v>45490</v>
      </c>
      <c r="D1538" s="39" t="str">
        <f>+[1]!Tabla3[[#This Row],[Secuencia]]</f>
        <v>TRA0095</v>
      </c>
      <c r="E1538" s="40" t="str">
        <f>+[1]!Tabla3[[#This Row],[Descripcion]]</f>
        <v>FILTRO DE AIRE F-AS-1014</v>
      </c>
      <c r="F1538" s="39" t="str">
        <f>+[1]!Tabla3[[#This Row],[Categoria]]</f>
        <v>TRANSPORTACIÒN</v>
      </c>
      <c r="G1538" s="50">
        <f>+[1]!Tabla3[[#This Row],[Almacen]]</f>
        <v>0</v>
      </c>
      <c r="H1538" s="39" t="str">
        <f>+[1]!Tabla3[[#This Row],[Unidad de medida]]</f>
        <v>UNIDAD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5</v>
      </c>
      <c r="N1538" s="44">
        <f>+SUMIF([1]!REQUISICIONES[CODIGO CONCATENADO],INVENTARIO[[#This Row],[CODIGO CONCATENADO]],[1]!REQUISICIONES[CANTIDAD])</f>
        <v>5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>
        <f>IFERROR(_xlfn.XLOOKUP(INVENTARIO[[#This Row],[CODIGO CONCATENADO]],[1]!Tabla1[[CODIGO CONCATENADO ]],[1]!Tabla1[COSTO],,0,-1),"")</f>
        <v>402.54</v>
      </c>
      <c r="R1538" s="42">
        <f>+IFERROR(INVENTARIO[[#This Row],[STOCK (BALANCE)]]*INVENTARIO[[#This Row],[COSTO UNITARIO]],"")</f>
        <v>0</v>
      </c>
    </row>
    <row r="1539" spans="1:18" x14ac:dyDescent="0.25">
      <c r="A1539" s="37" t="str">
        <f>+[1]DATA_PRODUCTO!A1539</f>
        <v xml:space="preserve"> TRA0096 (FILTRO DE AIRE FC-1807)</v>
      </c>
      <c r="B1539" s="38">
        <f>IFERROR(_xlfn.XLOOKUP(INVENTARIO[[#This Row],[CODIGO CONCATENADO]],[1]!Tabla1[[CODIGO CONCATENADO ]],[1]!Tabla1[FECHA],,0,-1),"")</f>
        <v>45490</v>
      </c>
      <c r="C1539" s="38">
        <f>IFERROR(_xlfn.XLOOKUP(INVENTARIO[[#This Row],[CODIGO CONCATENADO]],[1]!Tabla1[[CODIGO CONCATENADO ]],[1]!Tabla1[FECHA],,0,-1),"")</f>
        <v>45490</v>
      </c>
      <c r="D1539" s="39" t="str">
        <f>+[1]!Tabla3[[#This Row],[Secuencia]]</f>
        <v>TRA0096</v>
      </c>
      <c r="E1539" s="40" t="str">
        <f>+[1]!Tabla3[[#This Row],[Descripcion]]</f>
        <v>FILTRO DE AIRE FC-1807</v>
      </c>
      <c r="F1539" s="39" t="str">
        <f>+[1]!Tabla3[[#This Row],[Categoria]]</f>
        <v>TRANSPORTACIÒN</v>
      </c>
      <c r="G1539" s="50">
        <f>+[1]!Tabla3[[#This Row],[Almacen]]</f>
        <v>0</v>
      </c>
      <c r="H1539" s="39" t="str">
        <f>+[1]!Tabla3[[#This Row],[Unidad de medida]]</f>
        <v>UNIDAD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5</v>
      </c>
      <c r="N1539" s="44">
        <f>+SUMIF([1]!REQUISICIONES[CODIGO CONCATENADO],INVENTARIO[[#This Row],[CODIGO CONCATENADO]],[1]!REQUISICIONES[CANTIDAD])</f>
        <v>5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>
        <f>IFERROR(_xlfn.XLOOKUP(INVENTARIO[[#This Row],[CODIGO CONCATENADO]],[1]!Tabla1[[CODIGO CONCATENADO ]],[1]!Tabla1[COSTO],,0,-1),"")</f>
        <v>1525.42</v>
      </c>
      <c r="R1539" s="42">
        <f>+IFERROR(INVENTARIO[[#This Row],[STOCK (BALANCE)]]*INVENTARIO[[#This Row],[COSTO UNITARIO]],"")</f>
        <v>0</v>
      </c>
    </row>
    <row r="1540" spans="1:18" x14ac:dyDescent="0.25">
      <c r="A1540" s="37" t="str">
        <f>+[1]DATA_PRODUCTO!A1540</f>
        <v xml:space="preserve"> TRA0097 (FILTRO DE AIRE LC383623)</v>
      </c>
      <c r="B1540" s="38">
        <f>IFERROR(_xlfn.XLOOKUP(INVENTARIO[[#This Row],[CODIGO CONCATENADO]],[1]!Tabla1[[CODIGO CONCATENADO ]],[1]!Tabla1[FECHA],,0,-1),"")</f>
        <v>45490</v>
      </c>
      <c r="C1540" s="38">
        <f>IFERROR(_xlfn.XLOOKUP(INVENTARIO[[#This Row],[CODIGO CONCATENADO]],[1]!Tabla1[[CODIGO CONCATENADO ]],[1]!Tabla1[FECHA],,0,-1),"")</f>
        <v>45490</v>
      </c>
      <c r="D1540" s="39" t="str">
        <f>+[1]!Tabla3[[#This Row],[Secuencia]]</f>
        <v>TRA0097</v>
      </c>
      <c r="E1540" s="40" t="str">
        <f>+[1]!Tabla3[[#This Row],[Descripcion]]</f>
        <v>FILTRO DE AIRE LC383623</v>
      </c>
      <c r="F1540" s="39" t="str">
        <f>+[1]!Tabla3[[#This Row],[Categoria]]</f>
        <v>TRANSPORTACIÒN</v>
      </c>
      <c r="G1540" s="50">
        <f>+[1]!Tabla3[[#This Row],[Almacen]]</f>
        <v>0</v>
      </c>
      <c r="H1540" s="39" t="str">
        <f>+[1]!Tabla3[[#This Row],[Unidad de medida]]</f>
        <v>UNIDAD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5</v>
      </c>
      <c r="N1540" s="44">
        <f>+SUMIF([1]!REQUISICIONES[CODIGO CONCATENADO],INVENTARIO[[#This Row],[CODIGO CONCATENADO]],[1]!REQUISICIONES[CANTIDAD])</f>
        <v>5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>
        <f>IFERROR(_xlfn.XLOOKUP(INVENTARIO[[#This Row],[CODIGO CONCATENADO]],[1]!Tabla1[[CODIGO CONCATENADO ]],[1]!Tabla1[COSTO],,0,-1),"")</f>
        <v>381.36</v>
      </c>
      <c r="R1540" s="42">
        <f>+IFERROR(INVENTARIO[[#This Row],[STOCK (BALANCE)]]*INVENTARIO[[#This Row],[COSTO UNITARIO]],"")</f>
        <v>0</v>
      </c>
    </row>
    <row r="1541" spans="1:18" x14ac:dyDescent="0.25">
      <c r="A1541" s="37" t="str">
        <f>+[1]DATA_PRODUCTO!A1541</f>
        <v xml:space="preserve"> TRA0098 (FILTRO DE AIRE LC393183)</v>
      </c>
      <c r="B1541" s="38">
        <f>IFERROR(_xlfn.XLOOKUP(INVENTARIO[[#This Row],[CODIGO CONCATENADO]],[1]!Tabla1[[CODIGO CONCATENADO ]],[1]!Tabla1[FECHA],,0,-1),"")</f>
        <v>45490</v>
      </c>
      <c r="C1541" s="38">
        <f>IFERROR(_xlfn.XLOOKUP(INVENTARIO[[#This Row],[CODIGO CONCATENADO]],[1]!Tabla1[[CODIGO CONCATENADO ]],[1]!Tabla1[FECHA],,0,-1),"")</f>
        <v>45490</v>
      </c>
      <c r="D1541" s="39" t="str">
        <f>+[1]!Tabla3[[#This Row],[Secuencia]]</f>
        <v>TRA0098</v>
      </c>
      <c r="E1541" s="40" t="str">
        <f>+[1]!Tabla3[[#This Row],[Descripcion]]</f>
        <v>FILTRO DE AIRE LC393183</v>
      </c>
      <c r="F1541" s="39" t="str">
        <f>+[1]!Tabla3[[#This Row],[Categoria]]</f>
        <v>TRANSPORTACIÒN</v>
      </c>
      <c r="G1541" s="50">
        <f>+[1]!Tabla3[[#This Row],[Almacen]]</f>
        <v>0</v>
      </c>
      <c r="H1541" s="39" t="str">
        <f>+[1]!Tabla3[[#This Row],[Unidad de medida]]</f>
        <v>UNIDAD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3</v>
      </c>
      <c r="N1541" s="44">
        <f>+SUMIF([1]!REQUISICIONES[CODIGO CONCATENADO],INVENTARIO[[#This Row],[CODIGO CONCATENADO]],[1]!REQUISICIONES[CANTIDAD])</f>
        <v>3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>
        <f>IFERROR(_xlfn.XLOOKUP(INVENTARIO[[#This Row],[CODIGO CONCATENADO]],[1]!Tabla1[[CODIGO CONCATENADO ]],[1]!Tabla1[COSTO],,0,-1),"")</f>
        <v>296.61</v>
      </c>
      <c r="R1541" s="42">
        <f>+IFERROR(INVENTARIO[[#This Row],[STOCK (BALANCE)]]*INVENTARIO[[#This Row],[COSTO UNITARIO]],"")</f>
        <v>0</v>
      </c>
    </row>
    <row r="1542" spans="1:18" x14ac:dyDescent="0.25">
      <c r="A1542" s="37" t="str">
        <f>+[1]DATA_PRODUCTO!A1542</f>
        <v xml:space="preserve"> TRA0099 (FILTRO DE AIRE OCO10)</v>
      </c>
      <c r="B1542" s="38">
        <f>IFERROR(_xlfn.XLOOKUP(INVENTARIO[[#This Row],[CODIGO CONCATENADO]],[1]!Tabla1[[CODIGO CONCATENADO ]],[1]!Tabla1[FECHA],,0,-1),"")</f>
        <v>45490</v>
      </c>
      <c r="C1542" s="38">
        <f>IFERROR(_xlfn.XLOOKUP(INVENTARIO[[#This Row],[CODIGO CONCATENADO]],[1]!Tabla1[[CODIGO CONCATENADO ]],[1]!Tabla1[FECHA],,0,-1),"")</f>
        <v>45490</v>
      </c>
      <c r="D1542" s="39" t="str">
        <f>+[1]!Tabla3[[#This Row],[Secuencia]]</f>
        <v>TRA0099</v>
      </c>
      <c r="E1542" s="40" t="str">
        <f>+[1]!Tabla3[[#This Row],[Descripcion]]</f>
        <v>FILTRO DE AIRE OCO10</v>
      </c>
      <c r="F1542" s="39" t="str">
        <f>+[1]!Tabla3[[#This Row],[Categoria]]</f>
        <v>TRANSPORTACIÒN</v>
      </c>
      <c r="G1542" s="50">
        <f>+[1]!Tabla3[[#This Row],[Almacen]]</f>
        <v>0</v>
      </c>
      <c r="H1542" s="39" t="str">
        <f>+[1]!Tabla3[[#This Row],[Unidad de medida]]</f>
        <v>UNIDAD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3</v>
      </c>
      <c r="N1542" s="44">
        <f>+SUMIF([1]!REQUISICIONES[CODIGO CONCATENADO],INVENTARIO[[#This Row],[CODIGO CONCATENADO]],[1]!REQUISICIONES[CANTIDAD])</f>
        <v>3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>
        <f>IFERROR(_xlfn.XLOOKUP(INVENTARIO[[#This Row],[CODIGO CONCATENADO]],[1]!Tabla1[[CODIGO CONCATENADO ]],[1]!Tabla1[COSTO],,0,-1),"")</f>
        <v>593.22</v>
      </c>
      <c r="R1542" s="42">
        <f>+IFERROR(INVENTARIO[[#This Row],[STOCK (BALANCE)]]*INVENTARIO[[#This Row],[COSTO UNITARIO]],"")</f>
        <v>0</v>
      </c>
    </row>
    <row r="1543" spans="1:18" x14ac:dyDescent="0.25">
      <c r="A1543" s="37" t="str">
        <f>+[1]DATA_PRODUCTO!A1543</f>
        <v xml:space="preserve"> TRA0100 (FILTRO DE AIRE PA2405)</v>
      </c>
      <c r="B1543" s="38">
        <f>IFERROR(_xlfn.XLOOKUP(INVENTARIO[[#This Row],[CODIGO CONCATENADO]],[1]!Tabla1[[CODIGO CONCATENADO ]],[1]!Tabla1[FECHA],,0,-1),"")</f>
        <v>45490</v>
      </c>
      <c r="C1543" s="38">
        <f>IFERROR(_xlfn.XLOOKUP(INVENTARIO[[#This Row],[CODIGO CONCATENADO]],[1]!Tabla1[[CODIGO CONCATENADO ]],[1]!Tabla1[FECHA],,0,-1),"")</f>
        <v>45490</v>
      </c>
      <c r="D1543" s="39" t="str">
        <f>+[1]!Tabla3[[#This Row],[Secuencia]]</f>
        <v>TRA0100</v>
      </c>
      <c r="E1543" s="40" t="str">
        <f>+[1]!Tabla3[[#This Row],[Descripcion]]</f>
        <v>FILTRO DE AIRE PA2405</v>
      </c>
      <c r="F1543" s="39" t="str">
        <f>+[1]!Tabla3[[#This Row],[Categoria]]</f>
        <v>TRANSPORTACIÒN</v>
      </c>
      <c r="G1543" s="50">
        <f>+[1]!Tabla3[[#This Row],[Almacen]]</f>
        <v>0</v>
      </c>
      <c r="H1543" s="39" t="str">
        <f>+[1]!Tabla3[[#This Row],[Unidad de medida]]</f>
        <v>UNIDAD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5</v>
      </c>
      <c r="N1543" s="44">
        <f>+SUMIF([1]!REQUISICIONES[CODIGO CONCATENADO],INVENTARIO[[#This Row],[CODIGO CONCATENADO]],[1]!REQUISICIONES[CANTIDAD])</f>
        <v>5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>
        <f>IFERROR(_xlfn.XLOOKUP(INVENTARIO[[#This Row],[CODIGO CONCATENADO]],[1]!Tabla1[[CODIGO CONCATENADO ]],[1]!Tabla1[COSTO],,0,-1),"")</f>
        <v>1295.76</v>
      </c>
      <c r="R1543" s="42">
        <f>+IFERROR(INVENTARIO[[#This Row],[STOCK (BALANCE)]]*INVENTARIO[[#This Row],[COSTO UNITARIO]],"")</f>
        <v>0</v>
      </c>
    </row>
    <row r="1544" spans="1:18" x14ac:dyDescent="0.25">
      <c r="A1544" s="37" t="str">
        <f>+[1]DATA_PRODUCTO!A1544</f>
        <v xml:space="preserve"> TRA0101 (FILTRO DE AIRE PA2835)</v>
      </c>
      <c r="B1544" s="38">
        <f>IFERROR(_xlfn.XLOOKUP(INVENTARIO[[#This Row],[CODIGO CONCATENADO]],[1]!Tabla1[[CODIGO CONCATENADO ]],[1]!Tabla1[FECHA],,0,-1),"")</f>
        <v>45490</v>
      </c>
      <c r="C1544" s="38">
        <f>IFERROR(_xlfn.XLOOKUP(INVENTARIO[[#This Row],[CODIGO CONCATENADO]],[1]!Tabla1[[CODIGO CONCATENADO ]],[1]!Tabla1[FECHA],,0,-1),"")</f>
        <v>45490</v>
      </c>
      <c r="D1544" s="39" t="str">
        <f>+[1]!Tabla3[[#This Row],[Secuencia]]</f>
        <v>TRA0101</v>
      </c>
      <c r="E1544" s="40" t="str">
        <f>+[1]!Tabla3[[#This Row],[Descripcion]]</f>
        <v>FILTRO DE AIRE PA2835</v>
      </c>
      <c r="F1544" s="39" t="str">
        <f>+[1]!Tabla3[[#This Row],[Categoria]]</f>
        <v>TRANSPORTACIÒN</v>
      </c>
      <c r="G1544" s="50">
        <f>+[1]!Tabla3[[#This Row],[Almacen]]</f>
        <v>0</v>
      </c>
      <c r="H1544" s="39" t="str">
        <f>+[1]!Tabla3[[#This Row],[Unidad de medida]]</f>
        <v>UNIDAD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5</v>
      </c>
      <c r="N1544" s="44">
        <f>+SUMIF([1]!REQUISICIONES[CODIGO CONCATENADO],INVENTARIO[[#This Row],[CODIGO CONCATENADO]],[1]!REQUISICIONES[CANTIDAD])</f>
        <v>5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>
        <f>IFERROR(_xlfn.XLOOKUP(INVENTARIO[[#This Row],[CODIGO CONCATENADO]],[1]!Tabla1[[CODIGO CONCATENADO ]],[1]!Tabla1[COSTO],,0,-1),"")</f>
        <v>932.2</v>
      </c>
      <c r="R1544" s="42">
        <f>+IFERROR(INVENTARIO[[#This Row],[STOCK (BALANCE)]]*INVENTARIO[[#This Row],[COSTO UNITARIO]],"")</f>
        <v>0</v>
      </c>
    </row>
    <row r="1545" spans="1:18" x14ac:dyDescent="0.25">
      <c r="A1545" s="37" t="str">
        <f>+[1]DATA_PRODUCTO!A1545</f>
        <v xml:space="preserve"> TRA0102 (FILTRO DE CABINA 27274-EA000ZYC)</v>
      </c>
      <c r="B1545" s="38">
        <f>IFERROR(_xlfn.XLOOKUP(INVENTARIO[[#This Row],[CODIGO CONCATENADO]],[1]!Tabla1[[CODIGO CONCATENADO ]],[1]!Tabla1[FECHA],,0,-1),"")</f>
        <v>45490</v>
      </c>
      <c r="C1545" s="38">
        <f>IFERROR(_xlfn.XLOOKUP(INVENTARIO[[#This Row],[CODIGO CONCATENADO]],[1]!Tabla1[[CODIGO CONCATENADO ]],[1]!Tabla1[FECHA],,0,-1),"")</f>
        <v>45490</v>
      </c>
      <c r="D1545" s="39" t="str">
        <f>+[1]!Tabla3[[#This Row],[Secuencia]]</f>
        <v>TRA0102</v>
      </c>
      <c r="E1545" s="40" t="str">
        <f>+[1]!Tabla3[[#This Row],[Descripcion]]</f>
        <v>FILTRO DE CABINA 27274-EA000ZYC</v>
      </c>
      <c r="F1545" s="39" t="str">
        <f>+[1]!Tabla3[[#This Row],[Categoria]]</f>
        <v>TRANSPORTACIÒN</v>
      </c>
      <c r="G1545" s="50">
        <f>+[1]!Tabla3[[#This Row],[Almacen]]</f>
        <v>0</v>
      </c>
      <c r="H1545" s="39" t="str">
        <f>+[1]!Tabla3[[#This Row],[Unidad de medida]]</f>
        <v>UNIDAD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5</v>
      </c>
      <c r="N1545" s="44">
        <f>+SUMIF([1]!REQUISICIONES[CODIGO CONCATENADO],INVENTARIO[[#This Row],[CODIGO CONCATENADO]],[1]!REQUISICIONES[CANTIDAD])</f>
        <v>5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>
        <f>IFERROR(_xlfn.XLOOKUP(INVENTARIO[[#This Row],[CODIGO CONCATENADO]],[1]!Tabla1[[CODIGO CONCATENADO ]],[1]!Tabla1[COSTO],,0,-1),"")</f>
        <v>116.95</v>
      </c>
      <c r="R1545" s="42">
        <f>+IFERROR(INVENTARIO[[#This Row],[STOCK (BALANCE)]]*INVENTARIO[[#This Row],[COSTO UNITARIO]],"")</f>
        <v>0</v>
      </c>
    </row>
    <row r="1546" spans="1:18" x14ac:dyDescent="0.25">
      <c r="A1546" s="37" t="str">
        <f>+[1]DATA_PRODUCTO!A1546</f>
        <v xml:space="preserve"> TRA0103 (FILTRO DE CABINA 27277-4JA0APF)</v>
      </c>
      <c r="B1546" s="38">
        <f>IFERROR(_xlfn.XLOOKUP(INVENTARIO[[#This Row],[CODIGO CONCATENADO]],[1]!Tabla1[[CODIGO CONCATENADO ]],[1]!Tabla1[FECHA],,0,-1),"")</f>
        <v>45490</v>
      </c>
      <c r="C1546" s="38">
        <f>IFERROR(_xlfn.XLOOKUP(INVENTARIO[[#This Row],[CODIGO CONCATENADO]],[1]!Tabla1[[CODIGO CONCATENADO ]],[1]!Tabla1[FECHA],,0,-1),"")</f>
        <v>45490</v>
      </c>
      <c r="D1546" s="39" t="str">
        <f>+[1]!Tabla3[[#This Row],[Secuencia]]</f>
        <v>TRA0103</v>
      </c>
      <c r="E1546" s="40" t="str">
        <f>+[1]!Tabla3[[#This Row],[Descripcion]]</f>
        <v>FILTRO DE CABINA 27277-4JA0APF</v>
      </c>
      <c r="F1546" s="39" t="str">
        <f>+[1]!Tabla3[[#This Row],[Categoria]]</f>
        <v>TRANSPORTACIÒN</v>
      </c>
      <c r="G1546" s="50">
        <f>+[1]!Tabla3[[#This Row],[Almacen]]</f>
        <v>0</v>
      </c>
      <c r="H1546" s="39" t="str">
        <f>+[1]!Tabla3[[#This Row],[Unidad de medida]]</f>
        <v>UNIDAD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20</v>
      </c>
      <c r="N1546" s="44">
        <f>+SUMIF([1]!REQUISICIONES[CODIGO CONCATENADO],INVENTARIO[[#This Row],[CODIGO CONCATENADO]],[1]!REQUISICIONES[CANTIDAD])</f>
        <v>20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>
        <f>IFERROR(_xlfn.XLOOKUP(INVENTARIO[[#This Row],[CODIGO CONCATENADO]],[1]!Tabla1[[CODIGO CONCATENADO ]],[1]!Tabla1[COSTO],,0,-1),"")</f>
        <v>84.75</v>
      </c>
      <c r="R1546" s="42">
        <f>+IFERROR(INVENTARIO[[#This Row],[STOCK (BALANCE)]]*INVENTARIO[[#This Row],[COSTO UNITARIO]],"")</f>
        <v>0</v>
      </c>
    </row>
    <row r="1547" spans="1:18" x14ac:dyDescent="0.25">
      <c r="A1547" s="37" t="str">
        <f>+[1]DATA_PRODUCTO!A1547</f>
        <v xml:space="preserve"> TRA0104 (FILTRO DE CABINA 30040)</v>
      </c>
      <c r="B1547" s="38">
        <f>IFERROR(_xlfn.XLOOKUP(INVENTARIO[[#This Row],[CODIGO CONCATENADO]],[1]!Tabla1[[CODIGO CONCATENADO ]],[1]!Tabla1[FECHA],,0,-1),"")</f>
        <v>45490</v>
      </c>
      <c r="C1547" s="38">
        <f>IFERROR(_xlfn.XLOOKUP(INVENTARIO[[#This Row],[CODIGO CONCATENADO]],[1]!Tabla1[[CODIGO CONCATENADO ]],[1]!Tabla1[FECHA],,0,-1),"")</f>
        <v>45490</v>
      </c>
      <c r="D1547" s="39" t="str">
        <f>+[1]!Tabla3[[#This Row],[Secuencia]]</f>
        <v>TRA0104</v>
      </c>
      <c r="E1547" s="40" t="str">
        <f>+[1]!Tabla3[[#This Row],[Descripcion]]</f>
        <v>FILTRO DE CABINA 30040</v>
      </c>
      <c r="F1547" s="39" t="str">
        <f>+[1]!Tabla3[[#This Row],[Categoria]]</f>
        <v>TRANSPORTACIÒN</v>
      </c>
      <c r="G1547" s="50">
        <f>+[1]!Tabla3[[#This Row],[Almacen]]</f>
        <v>0</v>
      </c>
      <c r="H1547" s="39" t="str">
        <f>+[1]!Tabla3[[#This Row],[Unidad de medida]]</f>
        <v>UNIDAD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3</v>
      </c>
      <c r="N1547" s="44">
        <f>+SUMIF([1]!REQUISICIONES[CODIGO CONCATENADO],INVENTARIO[[#This Row],[CODIGO CONCATENADO]],[1]!REQUISICIONES[CANTIDAD])</f>
        <v>3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>
        <f>IFERROR(_xlfn.XLOOKUP(INVENTARIO[[#This Row],[CODIGO CONCATENADO]],[1]!Tabla1[[CODIGO CONCATENADO ]],[1]!Tabla1[COSTO],,0,-1),"")</f>
        <v>506.78</v>
      </c>
      <c r="R1547" s="42">
        <f>+IFERROR(INVENTARIO[[#This Row],[STOCK (BALANCE)]]*INVENTARIO[[#This Row],[COSTO UNITARIO]],"")</f>
        <v>0</v>
      </c>
    </row>
    <row r="1548" spans="1:18" x14ac:dyDescent="0.25">
      <c r="A1548" s="37" t="str">
        <f>+[1]DATA_PRODUCTO!A1548</f>
        <v xml:space="preserve"> TRA0105 (FILTRO DE CABINA 87139-YZZ82)</v>
      </c>
      <c r="B1548" s="38">
        <f>IFERROR(_xlfn.XLOOKUP(INVENTARIO[[#This Row],[CODIGO CONCATENADO]],[1]!Tabla1[[CODIGO CONCATENADO ]],[1]!Tabla1[FECHA],,0,-1),"")</f>
        <v>45490</v>
      </c>
      <c r="C1548" s="38">
        <f>IFERROR(_xlfn.XLOOKUP(INVENTARIO[[#This Row],[CODIGO CONCATENADO]],[1]!Tabla1[[CODIGO CONCATENADO ]],[1]!Tabla1[FECHA],,0,-1),"")</f>
        <v>45490</v>
      </c>
      <c r="D1548" s="39" t="str">
        <f>+[1]!Tabla3[[#This Row],[Secuencia]]</f>
        <v>TRA0105</v>
      </c>
      <c r="E1548" s="40" t="str">
        <f>+[1]!Tabla3[[#This Row],[Descripcion]]</f>
        <v>FILTRO DE CABINA 87139-YZZ82</v>
      </c>
      <c r="F1548" s="39" t="str">
        <f>+[1]!Tabla3[[#This Row],[Categoria]]</f>
        <v>TRANSPORTACIÒN</v>
      </c>
      <c r="G1548" s="50">
        <f>+[1]!Tabla3[[#This Row],[Almacen]]</f>
        <v>0</v>
      </c>
      <c r="H1548" s="39" t="str">
        <f>+[1]!Tabla3[[#This Row],[Unidad de medida]]</f>
        <v>UNIDAD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5</v>
      </c>
      <c r="N1548" s="44">
        <f>+SUMIF([1]!REQUISICIONES[CODIGO CONCATENADO],INVENTARIO[[#This Row],[CODIGO CONCATENADO]],[1]!REQUISICIONES[CANTIDAD])</f>
        <v>5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>
        <f>IFERROR(_xlfn.XLOOKUP(INVENTARIO[[#This Row],[CODIGO CONCATENADO]],[1]!Tabla1[[CODIGO CONCATENADO ]],[1]!Tabla1[COSTO],,0,-1),"")</f>
        <v>194.92</v>
      </c>
      <c r="R1548" s="42">
        <f>+IFERROR(INVENTARIO[[#This Row],[STOCK (BALANCE)]]*INVENTARIO[[#This Row],[COSTO UNITARIO]],"")</f>
        <v>0</v>
      </c>
    </row>
    <row r="1549" spans="1:18" x14ac:dyDescent="0.25">
      <c r="A1549" s="37" t="str">
        <f>+[1]DATA_PRODUCTO!A1549</f>
        <v xml:space="preserve"> TRA0106 (FILTRO DE CABINA CAF66717)</v>
      </c>
      <c r="B1549" s="38">
        <f>IFERROR(_xlfn.XLOOKUP(INVENTARIO[[#This Row],[CODIGO CONCATENADO]],[1]!Tabla1[[CODIGO CONCATENADO ]],[1]!Tabla1[FECHA],,0,-1),"")</f>
        <v>45490</v>
      </c>
      <c r="C1549" s="38">
        <f>IFERROR(_xlfn.XLOOKUP(INVENTARIO[[#This Row],[CODIGO CONCATENADO]],[1]!Tabla1[[CODIGO CONCATENADO ]],[1]!Tabla1[FECHA],,0,-1),"")</f>
        <v>45490</v>
      </c>
      <c r="D1549" s="39" t="str">
        <f>+[1]!Tabla3[[#This Row],[Secuencia]]</f>
        <v>TRA0106</v>
      </c>
      <c r="E1549" s="40" t="str">
        <f>+[1]!Tabla3[[#This Row],[Descripcion]]</f>
        <v>FILTRO DE CABINA CAF66717</v>
      </c>
      <c r="F1549" s="39" t="str">
        <f>+[1]!Tabla3[[#This Row],[Categoria]]</f>
        <v>TRANSPORTACIÒN</v>
      </c>
      <c r="G1549" s="50">
        <f>+[1]!Tabla3[[#This Row],[Almacen]]</f>
        <v>0</v>
      </c>
      <c r="H1549" s="39" t="str">
        <f>+[1]!Tabla3[[#This Row],[Unidad de medida]]</f>
        <v>UNIDAD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5</v>
      </c>
      <c r="N1549" s="44">
        <f>+SUMIF([1]!REQUISICIONES[CODIGO CONCATENADO],INVENTARIO[[#This Row],[CODIGO CONCATENADO]],[1]!REQUISICIONES[CANTIDAD])</f>
        <v>5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>
        <f>IFERROR(_xlfn.XLOOKUP(INVENTARIO[[#This Row],[CODIGO CONCATENADO]],[1]!Tabla1[[CODIGO CONCATENADO ]],[1]!Tabla1[COSTO],,0,-1),"")</f>
        <v>186.44</v>
      </c>
      <c r="R1549" s="42">
        <f>+IFERROR(INVENTARIO[[#This Row],[STOCK (BALANCE)]]*INVENTARIO[[#This Row],[COSTO UNITARIO]],"")</f>
        <v>0</v>
      </c>
    </row>
    <row r="1550" spans="1:18" x14ac:dyDescent="0.25">
      <c r="A1550" s="37" t="str">
        <f>+[1]DATA_PRODUCTO!A1550</f>
        <v xml:space="preserve"> TRA0107 (FILTRO DE CABINA F-CA-17140)</v>
      </c>
      <c r="B1550" s="38">
        <f>IFERROR(_xlfn.XLOOKUP(INVENTARIO[[#This Row],[CODIGO CONCATENADO]],[1]!Tabla1[[CODIGO CONCATENADO ]],[1]!Tabla1[FECHA],,0,-1),"")</f>
        <v>45490</v>
      </c>
      <c r="C1550" s="38">
        <f>IFERROR(_xlfn.XLOOKUP(INVENTARIO[[#This Row],[CODIGO CONCATENADO]],[1]!Tabla1[[CODIGO CONCATENADO ]],[1]!Tabla1[FECHA],,0,-1),"")</f>
        <v>45490</v>
      </c>
      <c r="D1550" s="39" t="str">
        <f>+[1]!Tabla3[[#This Row],[Secuencia]]</f>
        <v>TRA0107</v>
      </c>
      <c r="E1550" s="40" t="str">
        <f>+[1]!Tabla3[[#This Row],[Descripcion]]</f>
        <v>FILTRO DE CABINA F-CA-17140</v>
      </c>
      <c r="F1550" s="39" t="str">
        <f>+[1]!Tabla3[[#This Row],[Categoria]]</f>
        <v>TRANSPORTACIÒN</v>
      </c>
      <c r="G1550" s="50">
        <f>+[1]!Tabla3[[#This Row],[Almacen]]</f>
        <v>0</v>
      </c>
      <c r="H1550" s="39" t="str">
        <f>+[1]!Tabla3[[#This Row],[Unidad de medida]]</f>
        <v>UNIDAD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20</v>
      </c>
      <c r="N1550" s="44">
        <f>+SUMIF([1]!REQUISICIONES[CODIGO CONCATENADO],INVENTARIO[[#This Row],[CODIGO CONCATENADO]],[1]!REQUISICIONES[CANTIDAD])</f>
        <v>20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>
        <f>IFERROR(_xlfn.XLOOKUP(INVENTARIO[[#This Row],[CODIGO CONCATENADO]],[1]!Tabla1[[CODIGO CONCATENADO ]],[1]!Tabla1[COSTO],,0,-1),"")</f>
        <v>194.92</v>
      </c>
      <c r="R1550" s="42">
        <f>+IFERROR(INVENTARIO[[#This Row],[STOCK (BALANCE)]]*INVENTARIO[[#This Row],[COSTO UNITARIO]],"")</f>
        <v>0</v>
      </c>
    </row>
    <row r="1551" spans="1:18" x14ac:dyDescent="0.25">
      <c r="A1551" s="37" t="str">
        <f>+[1]DATA_PRODUCTO!A1551</f>
        <v xml:space="preserve"> TRA0108 (FILTRO DE CABINA F-CAC-1006)</v>
      </c>
      <c r="B1551" s="38">
        <f>IFERROR(_xlfn.XLOOKUP(INVENTARIO[[#This Row],[CODIGO CONCATENADO]],[1]!Tabla1[[CODIGO CONCATENADO ]],[1]!Tabla1[FECHA],,0,-1),"")</f>
        <v>45490</v>
      </c>
      <c r="C1551" s="38">
        <f>IFERROR(_xlfn.XLOOKUP(INVENTARIO[[#This Row],[CODIGO CONCATENADO]],[1]!Tabla1[[CODIGO CONCATENADO ]],[1]!Tabla1[FECHA],,0,-1),"")</f>
        <v>45490</v>
      </c>
      <c r="D1551" s="39" t="str">
        <f>+[1]!Tabla3[[#This Row],[Secuencia]]</f>
        <v>TRA0108</v>
      </c>
      <c r="E1551" s="40" t="str">
        <f>+[1]!Tabla3[[#This Row],[Descripcion]]</f>
        <v>FILTRO DE CABINA F-CAC-1006</v>
      </c>
      <c r="F1551" s="39" t="str">
        <f>+[1]!Tabla3[[#This Row],[Categoria]]</f>
        <v>TRANSPORTACIÒN</v>
      </c>
      <c r="G1551" s="50">
        <f>+[1]!Tabla3[[#This Row],[Almacen]]</f>
        <v>0</v>
      </c>
      <c r="H1551" s="39" t="str">
        <f>+[1]!Tabla3[[#This Row],[Unidad de medida]]</f>
        <v>UNIDAD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5</v>
      </c>
      <c r="N1551" s="44">
        <f>+SUMIF([1]!REQUISICIONES[CODIGO CONCATENADO],INVENTARIO[[#This Row],[CODIGO CONCATENADO]],[1]!REQUISICIONES[CANTIDAD])</f>
        <v>5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>
        <f>IFERROR(_xlfn.XLOOKUP(INVENTARIO[[#This Row],[CODIGO CONCATENADO]],[1]!Tabla1[[CODIGO CONCATENADO ]],[1]!Tabla1[COSTO],,0,-1),"")</f>
        <v>300.85000000000002</v>
      </c>
      <c r="R1551" s="42">
        <f>+IFERROR(INVENTARIO[[#This Row],[STOCK (BALANCE)]]*INVENTARIO[[#This Row],[COSTO UNITARIO]],"")</f>
        <v>0</v>
      </c>
    </row>
    <row r="1552" spans="1:18" x14ac:dyDescent="0.25">
      <c r="A1552" s="37" t="str">
        <f>+[1]DATA_PRODUCTO!A1552</f>
        <v xml:space="preserve"> TRA0109 (FILTRO DE CABINA F-CAC-11380)</v>
      </c>
      <c r="B1552" s="38">
        <f>IFERROR(_xlfn.XLOOKUP(INVENTARIO[[#This Row],[CODIGO CONCATENADO]],[1]!Tabla1[[CODIGO CONCATENADO ]],[1]!Tabla1[FECHA],,0,-1),"")</f>
        <v>45490</v>
      </c>
      <c r="C1552" s="38">
        <f>IFERROR(_xlfn.XLOOKUP(INVENTARIO[[#This Row],[CODIGO CONCATENADO]],[1]!Tabla1[[CODIGO CONCATENADO ]],[1]!Tabla1[FECHA],,0,-1),"")</f>
        <v>45490</v>
      </c>
      <c r="D1552" s="39" t="str">
        <f>+[1]!Tabla3[[#This Row],[Secuencia]]</f>
        <v>TRA0109</v>
      </c>
      <c r="E1552" s="40" t="str">
        <f>+[1]!Tabla3[[#This Row],[Descripcion]]</f>
        <v>FILTRO DE CABINA F-CAC-11380</v>
      </c>
      <c r="F1552" s="39" t="str">
        <f>+[1]!Tabla3[[#This Row],[Categoria]]</f>
        <v>TRANSPORTACIÒN</v>
      </c>
      <c r="G1552" s="50">
        <f>+[1]!Tabla3[[#This Row],[Almacen]]</f>
        <v>0</v>
      </c>
      <c r="H1552" s="39" t="str">
        <f>+[1]!Tabla3[[#This Row],[Unidad de medida]]</f>
        <v>UNIDAD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20</v>
      </c>
      <c r="N1552" s="44">
        <f>+SUMIF([1]!REQUISICIONES[CODIGO CONCATENADO],INVENTARIO[[#This Row],[CODIGO CONCATENADO]],[1]!REQUISICIONES[CANTIDAD])</f>
        <v>20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>
        <f>IFERROR(_xlfn.XLOOKUP(INVENTARIO[[#This Row],[CODIGO CONCATENADO]],[1]!Tabla1[[CODIGO CONCATENADO ]],[1]!Tabla1[COSTO],,0,-1),"")</f>
        <v>194.92</v>
      </c>
      <c r="R1552" s="42">
        <f>+IFERROR(INVENTARIO[[#This Row],[STOCK (BALANCE)]]*INVENTARIO[[#This Row],[COSTO UNITARIO]],"")</f>
        <v>0</v>
      </c>
    </row>
    <row r="1553" spans="1:18" x14ac:dyDescent="0.25">
      <c r="A1553" s="37" t="str">
        <f>+[1]DATA_PRODUCTO!A1553</f>
        <v xml:space="preserve"> TRA0110 (FILTRO DE CABINA LC393107)</v>
      </c>
      <c r="B1553" s="38">
        <f>IFERROR(_xlfn.XLOOKUP(INVENTARIO[[#This Row],[CODIGO CONCATENADO]],[1]!Tabla1[[CODIGO CONCATENADO ]],[1]!Tabla1[FECHA],,0,-1),"")</f>
        <v>45490</v>
      </c>
      <c r="C1553" s="38">
        <f>IFERROR(_xlfn.XLOOKUP(INVENTARIO[[#This Row],[CODIGO CONCATENADO]],[1]!Tabla1[[CODIGO CONCATENADO ]],[1]!Tabla1[FECHA],,0,-1),"")</f>
        <v>45490</v>
      </c>
      <c r="D1553" s="39" t="str">
        <f>+[1]!Tabla3[[#This Row],[Secuencia]]</f>
        <v>TRA0110</v>
      </c>
      <c r="E1553" s="40" t="str">
        <f>+[1]!Tabla3[[#This Row],[Descripcion]]</f>
        <v>FILTRO DE CABINA LC393107</v>
      </c>
      <c r="F1553" s="39" t="str">
        <f>+[1]!Tabla3[[#This Row],[Categoria]]</f>
        <v>TRANSPORTACIÒN</v>
      </c>
      <c r="G1553" s="50">
        <f>+[1]!Tabla3[[#This Row],[Almacen]]</f>
        <v>0</v>
      </c>
      <c r="H1553" s="39" t="str">
        <f>+[1]!Tabla3[[#This Row],[Unidad de medida]]</f>
        <v>UNIDAD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3</v>
      </c>
      <c r="N1553" s="44">
        <f>+SUMIF([1]!REQUISICIONES[CODIGO CONCATENADO],INVENTARIO[[#This Row],[CODIGO CONCATENADO]],[1]!REQUISICIONES[CANTIDAD])</f>
        <v>3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>
        <f>IFERROR(_xlfn.XLOOKUP(INVENTARIO[[#This Row],[CODIGO CONCATENADO]],[1]!Tabla1[[CODIGO CONCATENADO ]],[1]!Tabla1[COSTO],,0,-1),"")</f>
        <v>254.24</v>
      </c>
      <c r="R1553" s="42">
        <f>+IFERROR(INVENTARIO[[#This Row],[STOCK (BALANCE)]]*INVENTARIO[[#This Row],[COSTO UNITARIO]],"")</f>
        <v>0</v>
      </c>
    </row>
    <row r="1554" spans="1:18" x14ac:dyDescent="0.25">
      <c r="A1554" s="37" t="str">
        <f>+[1]DATA_PRODUCTO!A1554</f>
        <v xml:space="preserve"> TRA0111 (FILTRO DE GASOIL 00-001232)</v>
      </c>
      <c r="B1554" s="38">
        <f>IFERROR(_xlfn.XLOOKUP(INVENTARIO[[#This Row],[CODIGO CONCATENADO]],[1]!Tabla1[[CODIGO CONCATENADO ]],[1]!Tabla1[FECHA],,0,-1),"")</f>
        <v>45490</v>
      </c>
      <c r="C1554" s="38">
        <f>IFERROR(_xlfn.XLOOKUP(INVENTARIO[[#This Row],[CODIGO CONCATENADO]],[1]!Tabla1[[CODIGO CONCATENADO ]],[1]!Tabla1[FECHA],,0,-1),"")</f>
        <v>45490</v>
      </c>
      <c r="D1554" s="39" t="str">
        <f>+[1]!Tabla3[[#This Row],[Secuencia]]</f>
        <v>TRA0111</v>
      </c>
      <c r="E1554" s="40" t="str">
        <f>+[1]!Tabla3[[#This Row],[Descripcion]]</f>
        <v>FILTRO DE GASOIL 00-001232</v>
      </c>
      <c r="F1554" s="39" t="str">
        <f>+[1]!Tabla3[[#This Row],[Categoria]]</f>
        <v>TRANSPORTACIÒN</v>
      </c>
      <c r="G1554" s="50">
        <f>+[1]!Tabla3[[#This Row],[Almacen]]</f>
        <v>0</v>
      </c>
      <c r="H1554" s="39" t="str">
        <f>+[1]!Tabla3[[#This Row],[Unidad de medida]]</f>
        <v>UNIDAD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5</v>
      </c>
      <c r="N1554" s="44">
        <f>+SUMIF([1]!REQUISICIONES[CODIGO CONCATENADO],INVENTARIO[[#This Row],[CODIGO CONCATENADO]],[1]!REQUISICIONES[CANTIDAD])</f>
        <v>5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>
        <f>IFERROR(_xlfn.XLOOKUP(INVENTARIO[[#This Row],[CODIGO CONCATENADO]],[1]!Tabla1[[CODIGO CONCATENADO ]],[1]!Tabla1[COSTO],,0,-1),"")</f>
        <v>1694.9</v>
      </c>
      <c r="R1554" s="42">
        <f>+IFERROR(INVENTARIO[[#This Row],[STOCK (BALANCE)]]*INVENTARIO[[#This Row],[COSTO UNITARIO]],"")</f>
        <v>0</v>
      </c>
    </row>
    <row r="1555" spans="1:18" x14ac:dyDescent="0.25">
      <c r="A1555" s="37" t="str">
        <f>+[1]DATA_PRODUCTO!A1555</f>
        <v xml:space="preserve"> TRA0112 (FILTRO DE GASOIL 0002371600)</v>
      </c>
      <c r="B1555" s="38">
        <f>IFERROR(_xlfn.XLOOKUP(INVENTARIO[[#This Row],[CODIGO CONCATENADO]],[1]!Tabla1[[CODIGO CONCATENADO ]],[1]!Tabla1[FECHA],,0,-1),"")</f>
        <v>45490</v>
      </c>
      <c r="C1555" s="38">
        <f>IFERROR(_xlfn.XLOOKUP(INVENTARIO[[#This Row],[CODIGO CONCATENADO]],[1]!Tabla1[[CODIGO CONCATENADO ]],[1]!Tabla1[FECHA],,0,-1),"")</f>
        <v>45490</v>
      </c>
      <c r="D1555" s="39" t="str">
        <f>+[1]!Tabla3[[#This Row],[Secuencia]]</f>
        <v>TRA0112</v>
      </c>
      <c r="E1555" s="40" t="str">
        <f>+[1]!Tabla3[[#This Row],[Descripcion]]</f>
        <v>FILTRO DE GASOIL 0002371600</v>
      </c>
      <c r="F1555" s="39" t="str">
        <f>+[1]!Tabla3[[#This Row],[Categoria]]</f>
        <v>TRANSPORTACIÒN</v>
      </c>
      <c r="G1555" s="50">
        <f>+[1]!Tabla3[[#This Row],[Almacen]]</f>
        <v>0</v>
      </c>
      <c r="H1555" s="39" t="str">
        <f>+[1]!Tabla3[[#This Row],[Unidad de medida]]</f>
        <v>UNIDAD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15</v>
      </c>
      <c r="N1555" s="44">
        <f>+SUMIF([1]!REQUISICIONES[CODIGO CONCATENADO],INVENTARIO[[#This Row],[CODIGO CONCATENADO]],[1]!REQUISICIONES[CANTIDAD])</f>
        <v>15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>
        <f>IFERROR(_xlfn.XLOOKUP(INVENTARIO[[#This Row],[CODIGO CONCATENADO]],[1]!Tabla1[[CODIGO CONCATENADO ]],[1]!Tabla1[COSTO],,0,-1),"")</f>
        <v>216.1</v>
      </c>
      <c r="R1555" s="42">
        <f>+IFERROR(INVENTARIO[[#This Row],[STOCK (BALANCE)]]*INVENTARIO[[#This Row],[COSTO UNITARIO]],"")</f>
        <v>0</v>
      </c>
    </row>
    <row r="1556" spans="1:18" x14ac:dyDescent="0.25">
      <c r="A1556" s="37" t="str">
        <f>+[1]DATA_PRODUCTO!A1556</f>
        <v xml:space="preserve"> TRA0113 (FILTRO DE GASOIL 0007533500)</v>
      </c>
      <c r="B1556" s="38">
        <f>IFERROR(_xlfn.XLOOKUP(INVENTARIO[[#This Row],[CODIGO CONCATENADO]],[1]!Tabla1[[CODIGO CONCATENADO ]],[1]!Tabla1[FECHA],,0,-1),"")</f>
        <v>45490</v>
      </c>
      <c r="C1556" s="38">
        <f>IFERROR(_xlfn.XLOOKUP(INVENTARIO[[#This Row],[CODIGO CONCATENADO]],[1]!Tabla1[[CODIGO CONCATENADO ]],[1]!Tabla1[FECHA],,0,-1),"")</f>
        <v>45490</v>
      </c>
      <c r="D1556" s="39" t="str">
        <f>+[1]!Tabla3[[#This Row],[Secuencia]]</f>
        <v>TRA0113</v>
      </c>
      <c r="E1556" s="40" t="str">
        <f>+[1]!Tabla3[[#This Row],[Descripcion]]</f>
        <v>FILTRO DE GASOIL 0007533500</v>
      </c>
      <c r="F1556" s="39" t="str">
        <f>+[1]!Tabla3[[#This Row],[Categoria]]</f>
        <v>TRANSPORTACIÒN</v>
      </c>
      <c r="G1556" s="50">
        <f>+[1]!Tabla3[[#This Row],[Almacen]]</f>
        <v>0</v>
      </c>
      <c r="H1556" s="39" t="str">
        <f>+[1]!Tabla3[[#This Row],[Unidad de medida]]</f>
        <v>UNIDAD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5</v>
      </c>
      <c r="N1556" s="44">
        <f>+SUMIF([1]!REQUISICIONES[CODIGO CONCATENADO],INVENTARIO[[#This Row],[CODIGO CONCATENADO]],[1]!REQUISICIONES[CANTIDAD])</f>
        <v>5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>
        <f>IFERROR(_xlfn.XLOOKUP(INVENTARIO[[#This Row],[CODIGO CONCATENADO]],[1]!Tabla1[[CODIGO CONCATENADO ]],[1]!Tabla1[COSTO],,0,-1),"")</f>
        <v>323.73</v>
      </c>
      <c r="R1556" s="42">
        <f>+IFERROR(INVENTARIO[[#This Row],[STOCK (BALANCE)]]*INVENTARIO[[#This Row],[COSTO UNITARIO]],"")</f>
        <v>0</v>
      </c>
    </row>
    <row r="1557" spans="1:18" x14ac:dyDescent="0.25">
      <c r="A1557" s="37" t="str">
        <f>+[1]DATA_PRODUCTO!A1557</f>
        <v xml:space="preserve"> TRA0114 (FILTRO DE GASOIL 64010)</v>
      </c>
      <c r="B1557" s="38">
        <f>IFERROR(_xlfn.XLOOKUP(INVENTARIO[[#This Row],[CODIGO CONCATENADO]],[1]!Tabla1[[CODIGO CONCATENADO ]],[1]!Tabla1[FECHA],,0,-1),"")</f>
        <v>45490</v>
      </c>
      <c r="C1557" s="38">
        <f>IFERROR(_xlfn.XLOOKUP(INVENTARIO[[#This Row],[CODIGO CONCATENADO]],[1]!Tabla1[[CODIGO CONCATENADO ]],[1]!Tabla1[FECHA],,0,-1),"")</f>
        <v>45490</v>
      </c>
      <c r="D1557" s="39" t="str">
        <f>+[1]!Tabla3[[#This Row],[Secuencia]]</f>
        <v>TRA0114</v>
      </c>
      <c r="E1557" s="40" t="str">
        <f>+[1]!Tabla3[[#This Row],[Descripcion]]</f>
        <v>FILTRO DE GASOIL 64010</v>
      </c>
      <c r="F1557" s="39" t="str">
        <f>+[1]!Tabla3[[#This Row],[Categoria]]</f>
        <v>TRANSPORTACIÒN</v>
      </c>
      <c r="G1557" s="50">
        <f>+[1]!Tabla3[[#This Row],[Almacen]]</f>
        <v>0</v>
      </c>
      <c r="H1557" s="39" t="str">
        <f>+[1]!Tabla3[[#This Row],[Unidad de medida]]</f>
        <v>UNIDAD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3</v>
      </c>
      <c r="N1557" s="44">
        <f>+SUMIF([1]!REQUISICIONES[CODIGO CONCATENADO],INVENTARIO[[#This Row],[CODIGO CONCATENADO]],[1]!REQUISICIONES[CANTIDAD])</f>
        <v>3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>
        <f>IFERROR(_xlfn.XLOOKUP(INVENTARIO[[#This Row],[CODIGO CONCATENADO]],[1]!Tabla1[[CODIGO CONCATENADO ]],[1]!Tabla1[COSTO],,0,-1),"")</f>
        <v>592.47</v>
      </c>
      <c r="R1557" s="42">
        <f>+IFERROR(INVENTARIO[[#This Row],[STOCK (BALANCE)]]*INVENTARIO[[#This Row],[COSTO UNITARIO]],"")</f>
        <v>0</v>
      </c>
    </row>
    <row r="1558" spans="1:18" x14ac:dyDescent="0.25">
      <c r="A1558" s="37" t="str">
        <f>+[1]DATA_PRODUCTO!A1558</f>
        <v xml:space="preserve"> TRA0115 (FILTRO DE GASOIL F-EF-18050)</v>
      </c>
      <c r="B1558" s="38">
        <f>IFERROR(_xlfn.XLOOKUP(INVENTARIO[[#This Row],[CODIGO CONCATENADO]],[1]!Tabla1[[CODIGO CONCATENADO ]],[1]!Tabla1[FECHA],,0,-1),"")</f>
        <v>45490</v>
      </c>
      <c r="C1558" s="38">
        <f>IFERROR(_xlfn.XLOOKUP(INVENTARIO[[#This Row],[CODIGO CONCATENADO]],[1]!Tabla1[[CODIGO CONCATENADO ]],[1]!Tabla1[FECHA],,0,-1),"")</f>
        <v>45490</v>
      </c>
      <c r="D1558" s="39" t="str">
        <f>+[1]!Tabla3[[#This Row],[Secuencia]]</f>
        <v>TRA0115</v>
      </c>
      <c r="E1558" s="40" t="str">
        <f>+[1]!Tabla3[[#This Row],[Descripcion]]</f>
        <v>FILTRO DE GASOIL F-EF-18050</v>
      </c>
      <c r="F1558" s="39" t="str">
        <f>+[1]!Tabla3[[#This Row],[Categoria]]</f>
        <v>TRANSPORTACIÒN</v>
      </c>
      <c r="G1558" s="50">
        <f>+[1]!Tabla3[[#This Row],[Almacen]]</f>
        <v>0</v>
      </c>
      <c r="H1558" s="39" t="str">
        <f>+[1]!Tabla3[[#This Row],[Unidad de medida]]</f>
        <v>UNIDAD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20</v>
      </c>
      <c r="N1558" s="44">
        <f>+SUMIF([1]!REQUISICIONES[CODIGO CONCATENADO],INVENTARIO[[#This Row],[CODIGO CONCATENADO]],[1]!REQUISICIONES[CANTIDAD])</f>
        <v>20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>
        <f>IFERROR(_xlfn.XLOOKUP(INVENTARIO[[#This Row],[CODIGO CONCATENADO]],[1]!Tabla1[[CODIGO CONCATENADO ]],[1]!Tabla1[COSTO],,0,-1),"")</f>
        <v>334.74</v>
      </c>
      <c r="R1558" s="42">
        <f>+IFERROR(INVENTARIO[[#This Row],[STOCK (BALANCE)]]*INVENTARIO[[#This Row],[COSTO UNITARIO]],"")</f>
        <v>0</v>
      </c>
    </row>
    <row r="1559" spans="1:18" x14ac:dyDescent="0.25">
      <c r="A1559" s="37" t="str">
        <f>+[1]DATA_PRODUCTO!A1559</f>
        <v xml:space="preserve"> TRA0116 (FILTRO DE GASOIL F-EF-65030)</v>
      </c>
      <c r="B1559" s="38">
        <f>IFERROR(_xlfn.XLOOKUP(INVENTARIO[[#This Row],[CODIGO CONCATENADO]],[1]!Tabla1[[CODIGO CONCATENADO ]],[1]!Tabla1[FECHA],,0,-1),"")</f>
        <v>45490</v>
      </c>
      <c r="C1559" s="38">
        <f>IFERROR(_xlfn.XLOOKUP(INVENTARIO[[#This Row],[CODIGO CONCATENADO]],[1]!Tabla1[[CODIGO CONCATENADO ]],[1]!Tabla1[FECHA],,0,-1),"")</f>
        <v>45490</v>
      </c>
      <c r="D1559" s="39" t="str">
        <f>+[1]!Tabla3[[#This Row],[Secuencia]]</f>
        <v>TRA0116</v>
      </c>
      <c r="E1559" s="40" t="str">
        <f>+[1]!Tabla3[[#This Row],[Descripcion]]</f>
        <v>FILTRO DE GASOIL F-EF-65030</v>
      </c>
      <c r="F1559" s="39" t="str">
        <f>+[1]!Tabla3[[#This Row],[Categoria]]</f>
        <v>TRANSPORTACIÒN</v>
      </c>
      <c r="G1559" s="50">
        <f>+[1]!Tabla3[[#This Row],[Almacen]]</f>
        <v>0</v>
      </c>
      <c r="H1559" s="39" t="str">
        <f>+[1]!Tabla3[[#This Row],[Unidad de medida]]</f>
        <v>UNIDAD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20</v>
      </c>
      <c r="N1559" s="44">
        <f>+SUMIF([1]!REQUISICIONES[CODIGO CONCATENADO],INVENTARIO[[#This Row],[CODIGO CONCATENADO]],[1]!REQUISICIONES[CANTIDAD])</f>
        <v>20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>
        <f>IFERROR(_xlfn.XLOOKUP(INVENTARIO[[#This Row],[CODIGO CONCATENADO]],[1]!Tabla1[[CODIGO CONCATENADO ]],[1]!Tabla1[COSTO],,0,-1),"")</f>
        <v>296.61</v>
      </c>
      <c r="R1559" s="42">
        <f>+IFERROR(INVENTARIO[[#This Row],[STOCK (BALANCE)]]*INVENTARIO[[#This Row],[COSTO UNITARIO]],"")</f>
        <v>0</v>
      </c>
    </row>
    <row r="1560" spans="1:18" x14ac:dyDescent="0.25">
      <c r="A1560" s="37" t="str">
        <f>+[1]DATA_PRODUCTO!A1560</f>
        <v xml:space="preserve"> TRA0117 (FILTRO DE GASOIL F-F-11140)</v>
      </c>
      <c r="B1560" s="38">
        <f>IFERROR(_xlfn.XLOOKUP(INVENTARIO[[#This Row],[CODIGO CONCATENADO]],[1]!Tabla1[[CODIGO CONCATENADO ]],[1]!Tabla1[FECHA],,0,-1),"")</f>
        <v>45490</v>
      </c>
      <c r="C1560" s="38">
        <f>IFERROR(_xlfn.XLOOKUP(INVENTARIO[[#This Row],[CODIGO CONCATENADO]],[1]!Tabla1[[CODIGO CONCATENADO ]],[1]!Tabla1[FECHA],,0,-1),"")</f>
        <v>45490</v>
      </c>
      <c r="D1560" s="39" t="str">
        <f>+[1]!Tabla3[[#This Row],[Secuencia]]</f>
        <v>TRA0117</v>
      </c>
      <c r="E1560" s="40" t="str">
        <f>+[1]!Tabla3[[#This Row],[Descripcion]]</f>
        <v>FILTRO DE GASOIL F-F-11140</v>
      </c>
      <c r="F1560" s="39" t="str">
        <f>+[1]!Tabla3[[#This Row],[Categoria]]</f>
        <v>TRANSPORTACIÒN</v>
      </c>
      <c r="G1560" s="50">
        <f>+[1]!Tabla3[[#This Row],[Almacen]]</f>
        <v>0</v>
      </c>
      <c r="H1560" s="39" t="str">
        <f>+[1]!Tabla3[[#This Row],[Unidad de medida]]</f>
        <v>UNIDAD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20</v>
      </c>
      <c r="N1560" s="44">
        <f>+SUMIF([1]!REQUISICIONES[CODIGO CONCATENADO],INVENTARIO[[#This Row],[CODIGO CONCATENADO]],[1]!REQUISICIONES[CANTIDAD])</f>
        <v>20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>
        <f>IFERROR(_xlfn.XLOOKUP(INVENTARIO[[#This Row],[CODIGO CONCATENADO]],[1]!Tabla1[[CODIGO CONCATENADO ]],[1]!Tabla1[COSTO],,0,-1),"")</f>
        <v>253.94</v>
      </c>
      <c r="R1560" s="42">
        <f>+IFERROR(INVENTARIO[[#This Row],[STOCK (BALANCE)]]*INVENTARIO[[#This Row],[COSTO UNITARIO]],"")</f>
        <v>0</v>
      </c>
    </row>
    <row r="1561" spans="1:18" x14ac:dyDescent="0.25">
      <c r="A1561" s="37" t="str">
        <f>+[1]DATA_PRODUCTO!A1561</f>
        <v xml:space="preserve"> TRA0118 (FILTRO DE GASOIL F-F-1508)</v>
      </c>
      <c r="B1561" s="38">
        <f>IFERROR(_xlfn.XLOOKUP(INVENTARIO[[#This Row],[CODIGO CONCATENADO]],[1]!Tabla1[[CODIGO CONCATENADO ]],[1]!Tabla1[FECHA],,0,-1),"")</f>
        <v>45490</v>
      </c>
      <c r="C1561" s="38">
        <f>IFERROR(_xlfn.XLOOKUP(INVENTARIO[[#This Row],[CODIGO CONCATENADO]],[1]!Tabla1[[CODIGO CONCATENADO ]],[1]!Tabla1[FECHA],,0,-1),"")</f>
        <v>45490</v>
      </c>
      <c r="D1561" s="39" t="str">
        <f>+[1]!Tabla3[[#This Row],[Secuencia]]</f>
        <v>TRA0118</v>
      </c>
      <c r="E1561" s="40" t="str">
        <f>+[1]!Tabla3[[#This Row],[Descripcion]]</f>
        <v>FILTRO DE GASOIL F-F-1508</v>
      </c>
      <c r="F1561" s="39" t="str">
        <f>+[1]!Tabla3[[#This Row],[Categoria]]</f>
        <v>TRANSPORTACIÒN</v>
      </c>
      <c r="G1561" s="50">
        <f>+[1]!Tabla3[[#This Row],[Almacen]]</f>
        <v>0</v>
      </c>
      <c r="H1561" s="39" t="str">
        <f>+[1]!Tabla3[[#This Row],[Unidad de medida]]</f>
        <v>UNIDAD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5</v>
      </c>
      <c r="N1561" s="44">
        <f>+SUMIF([1]!REQUISICIONES[CODIGO CONCATENADO],INVENTARIO[[#This Row],[CODIGO CONCATENADO]],[1]!REQUISICIONES[CANTIDAD])</f>
        <v>5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>
        <f>IFERROR(_xlfn.XLOOKUP(INVENTARIO[[#This Row],[CODIGO CONCATENADO]],[1]!Tabla1[[CODIGO CONCATENADO ]],[1]!Tabla1[COSTO],,0,-1),"")</f>
        <v>309.32</v>
      </c>
      <c r="R1561" s="42">
        <f>+IFERROR(INVENTARIO[[#This Row],[STOCK (BALANCE)]]*INVENTARIO[[#This Row],[COSTO UNITARIO]],"")</f>
        <v>0</v>
      </c>
    </row>
    <row r="1562" spans="1:18" x14ac:dyDescent="0.25">
      <c r="A1562" s="37" t="str">
        <f>+[1]DATA_PRODUCTO!A1562</f>
        <v xml:space="preserve"> TRA0119 (FILTRO DE GASOIL F-FC-1018)</v>
      </c>
      <c r="B1562" s="38">
        <f>IFERROR(_xlfn.XLOOKUP(INVENTARIO[[#This Row],[CODIGO CONCATENADO]],[1]!Tabla1[[CODIGO CONCATENADO ]],[1]!Tabla1[FECHA],,0,-1),"")</f>
        <v>45490</v>
      </c>
      <c r="C1562" s="38">
        <f>IFERROR(_xlfn.XLOOKUP(INVENTARIO[[#This Row],[CODIGO CONCATENADO]],[1]!Tabla1[[CODIGO CONCATENADO ]],[1]!Tabla1[FECHA],,0,-1),"")</f>
        <v>45490</v>
      </c>
      <c r="D1562" s="39" t="str">
        <f>+[1]!Tabla3[[#This Row],[Secuencia]]</f>
        <v>TRA0119</v>
      </c>
      <c r="E1562" s="40" t="str">
        <f>+[1]!Tabla3[[#This Row],[Descripcion]]</f>
        <v>FILTRO DE GASOIL F-FC-1018</v>
      </c>
      <c r="F1562" s="39" t="str">
        <f>+[1]!Tabla3[[#This Row],[Categoria]]</f>
        <v>TRANSPORTACIÒN</v>
      </c>
      <c r="G1562" s="50">
        <f>+[1]!Tabla3[[#This Row],[Almacen]]</f>
        <v>0</v>
      </c>
      <c r="H1562" s="39" t="str">
        <f>+[1]!Tabla3[[#This Row],[Unidad de medida]]</f>
        <v>UNIDAD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5</v>
      </c>
      <c r="N1562" s="44">
        <f>+SUMIF([1]!REQUISICIONES[CODIGO CONCATENADO],INVENTARIO[[#This Row],[CODIGO CONCATENADO]],[1]!REQUISICIONES[CANTIDAD])</f>
        <v>5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>
        <f>IFERROR(_xlfn.XLOOKUP(INVENTARIO[[#This Row],[CODIGO CONCATENADO]],[1]!Tabla1[[CODIGO CONCATENADO ]],[1]!Tabla1[COSTO],,0,-1),"")</f>
        <v>334.75</v>
      </c>
      <c r="R1562" s="42">
        <f>+IFERROR(INVENTARIO[[#This Row],[STOCK (BALANCE)]]*INVENTARIO[[#This Row],[COSTO UNITARIO]],"")</f>
        <v>0</v>
      </c>
    </row>
    <row r="1563" spans="1:18" x14ac:dyDescent="0.25">
      <c r="A1563" s="37" t="str">
        <f>+[1]DATA_PRODUCTO!A1563</f>
        <v xml:space="preserve"> TRA0120 (FILTRO DE GASOIL F-FC-1806)</v>
      </c>
      <c r="B1563" s="38">
        <f>IFERROR(_xlfn.XLOOKUP(INVENTARIO[[#This Row],[CODIGO CONCATENADO]],[1]!Tabla1[[CODIGO CONCATENADO ]],[1]!Tabla1[FECHA],,0,-1),"")</f>
        <v>45490</v>
      </c>
      <c r="C1563" s="38">
        <f>IFERROR(_xlfn.XLOOKUP(INVENTARIO[[#This Row],[CODIGO CONCATENADO]],[1]!Tabla1[[CODIGO CONCATENADO ]],[1]!Tabla1[FECHA],,0,-1),"")</f>
        <v>45490</v>
      </c>
      <c r="D1563" s="39" t="str">
        <f>+[1]!Tabla3[[#This Row],[Secuencia]]</f>
        <v>TRA0120</v>
      </c>
      <c r="E1563" s="40" t="str">
        <f>+[1]!Tabla3[[#This Row],[Descripcion]]</f>
        <v>FILTRO DE GASOIL F-FC-1806</v>
      </c>
      <c r="F1563" s="39" t="str">
        <f>+[1]!Tabla3[[#This Row],[Categoria]]</f>
        <v>TRANSPORTACIÒN</v>
      </c>
      <c r="G1563" s="50">
        <f>+[1]!Tabla3[[#This Row],[Almacen]]</f>
        <v>0</v>
      </c>
      <c r="H1563" s="39" t="str">
        <f>+[1]!Tabla3[[#This Row],[Unidad de medida]]</f>
        <v>UNIDAD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5</v>
      </c>
      <c r="N1563" s="44">
        <f>+SUMIF([1]!REQUISICIONES[CODIGO CONCATENADO],INVENTARIO[[#This Row],[CODIGO CONCATENADO]],[1]!REQUISICIONES[CANTIDAD])</f>
        <v>5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>
        <f>IFERROR(_xlfn.XLOOKUP(INVENTARIO[[#This Row],[CODIGO CONCATENADO]],[1]!Tabla1[[CODIGO CONCATENADO ]],[1]!Tabla1[COSTO],,0,-1),"")</f>
        <v>292.37</v>
      </c>
      <c r="R1563" s="42">
        <f>+IFERROR(INVENTARIO[[#This Row],[STOCK (BALANCE)]]*INVENTARIO[[#This Row],[COSTO UNITARIO]],"")</f>
        <v>0</v>
      </c>
    </row>
    <row r="1564" spans="1:18" x14ac:dyDescent="0.25">
      <c r="A1564" s="37" t="str">
        <f>+[1]DATA_PRODUCTO!A1564</f>
        <v xml:space="preserve"> TRA0121 (FILTRO DE GASOIL F-FS-18290)</v>
      </c>
      <c r="B1564" s="38">
        <f>IFERROR(_xlfn.XLOOKUP(INVENTARIO[[#This Row],[CODIGO CONCATENADO]],[1]!Tabla1[[CODIGO CONCATENADO ]],[1]!Tabla1[FECHA],,0,-1),"")</f>
        <v>45490</v>
      </c>
      <c r="C1564" s="38">
        <f>IFERROR(_xlfn.XLOOKUP(INVENTARIO[[#This Row],[CODIGO CONCATENADO]],[1]!Tabla1[[CODIGO CONCATENADO ]],[1]!Tabla1[FECHA],,0,-1),"")</f>
        <v>45490</v>
      </c>
      <c r="D1564" s="39" t="str">
        <f>+[1]!Tabla3[[#This Row],[Secuencia]]</f>
        <v>TRA0121</v>
      </c>
      <c r="E1564" s="40" t="str">
        <f>+[1]!Tabla3[[#This Row],[Descripcion]]</f>
        <v>FILTRO DE GASOIL F-FS-18290</v>
      </c>
      <c r="F1564" s="39" t="str">
        <f>+[1]!Tabla3[[#This Row],[Categoria]]</f>
        <v>TRANSPORTACIÒN</v>
      </c>
      <c r="G1564" s="50">
        <f>+[1]!Tabla3[[#This Row],[Almacen]]</f>
        <v>0</v>
      </c>
      <c r="H1564" s="39" t="str">
        <f>+[1]!Tabla3[[#This Row],[Unidad de medida]]</f>
        <v>UNIDAD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5</v>
      </c>
      <c r="N1564" s="44">
        <f>+SUMIF([1]!REQUISICIONES[CODIGO CONCATENADO],INVENTARIO[[#This Row],[CODIGO CONCATENADO]],[1]!REQUISICIONES[CANTIDAD])</f>
        <v>5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>
        <f>IFERROR(_xlfn.XLOOKUP(INVENTARIO[[#This Row],[CODIGO CONCATENADO]],[1]!Tabla1[[CODIGO CONCATENADO ]],[1]!Tabla1[COSTO],,0,-1),"")</f>
        <v>648.30999999999995</v>
      </c>
      <c r="R1564" s="42">
        <f>+IFERROR(INVENTARIO[[#This Row],[STOCK (BALANCE)]]*INVENTARIO[[#This Row],[COSTO UNITARIO]],"")</f>
        <v>0</v>
      </c>
    </row>
    <row r="1565" spans="1:18" x14ac:dyDescent="0.25">
      <c r="A1565" s="37" t="str">
        <f>+[1]DATA_PRODUCTO!A1565</f>
        <v xml:space="preserve"> TRA0122 (FILTRO DE GASOIL IM106219)</v>
      </c>
      <c r="B1565" s="38">
        <f>IFERROR(_xlfn.XLOOKUP(INVENTARIO[[#This Row],[CODIGO CONCATENADO]],[1]!Tabla1[[CODIGO CONCATENADO ]],[1]!Tabla1[FECHA],,0,-1),"")</f>
        <v>45490</v>
      </c>
      <c r="C1565" s="38">
        <f>IFERROR(_xlfn.XLOOKUP(INVENTARIO[[#This Row],[CODIGO CONCATENADO]],[1]!Tabla1[[CODIGO CONCATENADO ]],[1]!Tabla1[FECHA],,0,-1),"")</f>
        <v>45490</v>
      </c>
      <c r="D1565" s="39" t="str">
        <f>+[1]!Tabla3[[#This Row],[Secuencia]]</f>
        <v>TRA0122</v>
      </c>
      <c r="E1565" s="40" t="str">
        <f>+[1]!Tabla3[[#This Row],[Descripcion]]</f>
        <v>FILTRO DE GASOIL IM106219</v>
      </c>
      <c r="F1565" s="39" t="str">
        <f>+[1]!Tabla3[[#This Row],[Categoria]]</f>
        <v>TRANSPORTACIÒN</v>
      </c>
      <c r="G1565" s="50">
        <f>+[1]!Tabla3[[#This Row],[Almacen]]</f>
        <v>0</v>
      </c>
      <c r="H1565" s="39" t="str">
        <f>+[1]!Tabla3[[#This Row],[Unidad de medida]]</f>
        <v>UNIDAD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5</v>
      </c>
      <c r="N1565" s="44">
        <f>+SUMIF([1]!REQUISICIONES[CODIGO CONCATENADO],INVENTARIO[[#This Row],[CODIGO CONCATENADO]],[1]!REQUISICIONES[CANTIDAD])</f>
        <v>5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>
        <f>IFERROR(_xlfn.XLOOKUP(INVENTARIO[[#This Row],[CODIGO CONCATENADO]],[1]!Tabla1[[CODIGO CONCATENADO ]],[1]!Tabla1[COSTO],,0,-1),"")</f>
        <v>466.1</v>
      </c>
      <c r="R1565" s="42">
        <f>+IFERROR(INVENTARIO[[#This Row],[STOCK (BALANCE)]]*INVENTARIO[[#This Row],[COSTO UNITARIO]],"")</f>
        <v>0</v>
      </c>
    </row>
    <row r="1566" spans="1:18" x14ac:dyDescent="0.25">
      <c r="A1566" s="37" t="str">
        <f>+[1]DATA_PRODUCTO!A1566</f>
        <v xml:space="preserve"> TRA0123 (FILTRO DE GASOIL OL040)</v>
      </c>
      <c r="B1566" s="38">
        <f>IFERROR(_xlfn.XLOOKUP(INVENTARIO[[#This Row],[CODIGO CONCATENADO]],[1]!Tabla1[[CODIGO CONCATENADO ]],[1]!Tabla1[FECHA],,0,-1),"")</f>
        <v>45490</v>
      </c>
      <c r="C1566" s="38">
        <f>IFERROR(_xlfn.XLOOKUP(INVENTARIO[[#This Row],[CODIGO CONCATENADO]],[1]!Tabla1[[CODIGO CONCATENADO ]],[1]!Tabla1[FECHA],,0,-1),"")</f>
        <v>45490</v>
      </c>
      <c r="D1566" s="39" t="str">
        <f>+[1]!Tabla3[[#This Row],[Secuencia]]</f>
        <v>TRA0123</v>
      </c>
      <c r="E1566" s="40" t="str">
        <f>+[1]!Tabla3[[#This Row],[Descripcion]]</f>
        <v>FILTRO DE GASOIL OL040</v>
      </c>
      <c r="F1566" s="39" t="str">
        <f>+[1]!Tabla3[[#This Row],[Categoria]]</f>
        <v>TRANSPORTACIÒN</v>
      </c>
      <c r="G1566" s="50">
        <f>+[1]!Tabla3[[#This Row],[Almacen]]</f>
        <v>0</v>
      </c>
      <c r="H1566" s="39" t="str">
        <f>+[1]!Tabla3[[#This Row],[Unidad de medida]]</f>
        <v>UNIDAD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3</v>
      </c>
      <c r="N1566" s="44">
        <f>+SUMIF([1]!REQUISICIONES[CODIGO CONCATENADO],INVENTARIO[[#This Row],[CODIGO CONCATENADO]],[1]!REQUISICIONES[CANTIDAD])</f>
        <v>3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>
        <f>IFERROR(_xlfn.XLOOKUP(INVENTARIO[[#This Row],[CODIGO CONCATENADO]],[1]!Tabla1[[CODIGO CONCATENADO ]],[1]!Tabla1[COSTO],,0,-1),"")</f>
        <v>593.22</v>
      </c>
      <c r="R1566" s="42">
        <f>+IFERROR(INVENTARIO[[#This Row],[STOCK (BALANCE)]]*INVENTARIO[[#This Row],[COSTO UNITARIO]],"")</f>
        <v>0</v>
      </c>
    </row>
    <row r="1567" spans="1:18" x14ac:dyDescent="0.25">
      <c r="A1567" s="37" t="str">
        <f>+[1]DATA_PRODUCTO!A1567</f>
        <v xml:space="preserve"> TRA0124 (FILTRO GASOIL 00-001658)</v>
      </c>
      <c r="B1567" s="38">
        <f>IFERROR(_xlfn.XLOOKUP(INVENTARIO[[#This Row],[CODIGO CONCATENADO]],[1]!Tabla1[[CODIGO CONCATENADO ]],[1]!Tabla1[FECHA],,0,-1),"")</f>
        <v>45490</v>
      </c>
      <c r="C1567" s="38">
        <f>IFERROR(_xlfn.XLOOKUP(INVENTARIO[[#This Row],[CODIGO CONCATENADO]],[1]!Tabla1[[CODIGO CONCATENADO ]],[1]!Tabla1[FECHA],,0,-1),"")</f>
        <v>45490</v>
      </c>
      <c r="D1567" s="39" t="str">
        <f>+[1]!Tabla3[[#This Row],[Secuencia]]</f>
        <v>TRA0124</v>
      </c>
      <c r="E1567" s="40" t="str">
        <f>+[1]!Tabla3[[#This Row],[Descripcion]]</f>
        <v>FILTRO GASOIL 00-001658</v>
      </c>
      <c r="F1567" s="39" t="str">
        <f>+[1]!Tabla3[[#This Row],[Categoria]]</f>
        <v>TRANSPORTACIÒN</v>
      </c>
      <c r="G1567" s="50">
        <f>+[1]!Tabla3[[#This Row],[Almacen]]</f>
        <v>0</v>
      </c>
      <c r="H1567" s="39" t="str">
        <f>+[1]!Tabla3[[#This Row],[Unidad de medida]]</f>
        <v>UNIDAD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5</v>
      </c>
      <c r="N1567" s="44">
        <f>+SUMIF([1]!REQUISICIONES[CODIGO CONCATENADO],INVENTARIO[[#This Row],[CODIGO CONCATENADO]],[1]!REQUISICIONES[CANTIDAD])</f>
        <v>5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>
        <f>IFERROR(_xlfn.XLOOKUP(INVENTARIO[[#This Row],[CODIGO CONCATENADO]],[1]!Tabla1[[CODIGO CONCATENADO ]],[1]!Tabla1[COSTO],,0,-1),"")</f>
        <v>1185.1300000000001</v>
      </c>
      <c r="R1567" s="42">
        <f>+IFERROR(INVENTARIO[[#This Row],[STOCK (BALANCE)]]*INVENTARIO[[#This Row],[COSTO UNITARIO]],"")</f>
        <v>0</v>
      </c>
    </row>
    <row r="1568" spans="1:18" x14ac:dyDescent="0.25">
      <c r="A1568" s="37" t="str">
        <f>+[1]DATA_PRODUCTO!A1568</f>
        <v xml:space="preserve"> TRA0125 (FILTRO GASOIL 00-006956)</v>
      </c>
      <c r="B1568" s="38">
        <f>IFERROR(_xlfn.XLOOKUP(INVENTARIO[[#This Row],[CODIGO CONCATENADO]],[1]!Tabla1[[CODIGO CONCATENADO ]],[1]!Tabla1[FECHA],,0,-1),"")</f>
        <v>45490</v>
      </c>
      <c r="C1568" s="38">
        <f>IFERROR(_xlfn.XLOOKUP(INVENTARIO[[#This Row],[CODIGO CONCATENADO]],[1]!Tabla1[[CODIGO CONCATENADO ]],[1]!Tabla1[FECHA],,0,-1),"")</f>
        <v>45490</v>
      </c>
      <c r="D1568" s="39" t="str">
        <f>+[1]!Tabla3[[#This Row],[Secuencia]]</f>
        <v>TRA0125</v>
      </c>
      <c r="E1568" s="40" t="str">
        <f>+[1]!Tabla3[[#This Row],[Descripcion]]</f>
        <v>FILTRO GASOIL 00-006956</v>
      </c>
      <c r="F1568" s="39" t="str">
        <f>+[1]!Tabla3[[#This Row],[Categoria]]</f>
        <v>TRANSPORTACIÒN</v>
      </c>
      <c r="G1568" s="50">
        <f>+[1]!Tabla3[[#This Row],[Almacen]]</f>
        <v>0</v>
      </c>
      <c r="H1568" s="39" t="str">
        <f>+[1]!Tabla3[[#This Row],[Unidad de medida]]</f>
        <v>UNIDAD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5</v>
      </c>
      <c r="N1568" s="44">
        <f>+SUMIF([1]!REQUISICIONES[CODIGO CONCATENADO],INVENTARIO[[#This Row],[CODIGO CONCATENADO]],[1]!REQUISICIONES[CANTIDAD])</f>
        <v>5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>
        <f>IFERROR(_xlfn.XLOOKUP(INVENTARIO[[#This Row],[CODIGO CONCATENADO]],[1]!Tabla1[[CODIGO CONCATENADO ]],[1]!Tabla1[COSTO],,0,-1),"")</f>
        <v>1948.31</v>
      </c>
      <c r="R1568" s="42">
        <f>+IFERROR(INVENTARIO[[#This Row],[STOCK (BALANCE)]]*INVENTARIO[[#This Row],[COSTO UNITARIO]],"")</f>
        <v>0</v>
      </c>
    </row>
    <row r="1569" spans="1:18" x14ac:dyDescent="0.25">
      <c r="A1569" s="37" t="str">
        <f>+[1]DATA_PRODUCTO!A1569</f>
        <v xml:space="preserve"> TRA0126 (FILTRO DE AIRE AB3J9601ABPF)</v>
      </c>
      <c r="B1569" s="38">
        <f>IFERROR(_xlfn.XLOOKUP(INVENTARIO[[#This Row],[CODIGO CONCATENADO]],[1]!Tabla1[[CODIGO CONCATENADO ]],[1]!Tabla1[FECHA],,0,-1),"")</f>
        <v>45490</v>
      </c>
      <c r="C1569" s="38">
        <f>IFERROR(_xlfn.XLOOKUP(INVENTARIO[[#This Row],[CODIGO CONCATENADO]],[1]!Tabla1[[CODIGO CONCATENADO ]],[1]!Tabla1[FECHA],,0,-1),"")</f>
        <v>45490</v>
      </c>
      <c r="D1569" s="39" t="str">
        <f>+[1]!Tabla3[[#This Row],[Secuencia]]</f>
        <v>TRA0126</v>
      </c>
      <c r="E1569" s="40" t="str">
        <f>+[1]!Tabla3[[#This Row],[Descripcion]]</f>
        <v>FILTRO DE AIRE AB3J9601ABPF</v>
      </c>
      <c r="F1569" s="39" t="str">
        <f>+[1]!Tabla3[[#This Row],[Categoria]]</f>
        <v>TRANSPORTACIÒN</v>
      </c>
      <c r="G1569" s="50">
        <f>+[1]!Tabla3[[#This Row],[Almacen]]</f>
        <v>0</v>
      </c>
      <c r="H1569" s="39" t="str">
        <f>+[1]!Tabla3[[#This Row],[Unidad de medida]]</f>
        <v>UNIDAD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20</v>
      </c>
      <c r="N1569" s="44">
        <f>+SUMIF([1]!REQUISICIONES[CODIGO CONCATENADO],INVENTARIO[[#This Row],[CODIGO CONCATENADO]],[1]!REQUISICIONES[CANTIDAD])</f>
        <v>20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>
        <f>IFERROR(_xlfn.XLOOKUP(INVENTARIO[[#This Row],[CODIGO CONCATENADO]],[1]!Tabla1[[CODIGO CONCATENADO ]],[1]!Tabla1[COSTO],,0,-1),"")</f>
        <v>250</v>
      </c>
      <c r="R1569" s="42">
        <f>+IFERROR(INVENTARIO[[#This Row],[STOCK (BALANCE)]]*INVENTARIO[[#This Row],[COSTO UNITARIO]],"")</f>
        <v>0</v>
      </c>
    </row>
    <row r="1570" spans="1:18" x14ac:dyDescent="0.25">
      <c r="A1570" s="37" t="str">
        <f>+[1]DATA_PRODUCTO!A1570</f>
        <v xml:space="preserve"> TRA0127 (FILTRO DE CABINA C36154PF)</v>
      </c>
      <c r="B1570" s="38">
        <f>IFERROR(_xlfn.XLOOKUP(INVENTARIO[[#This Row],[CODIGO CONCATENADO]],[1]!Tabla1[[CODIGO CONCATENADO ]],[1]!Tabla1[FECHA],,0,-1),"")</f>
        <v>45490</v>
      </c>
      <c r="C1570" s="38">
        <f>IFERROR(_xlfn.XLOOKUP(INVENTARIO[[#This Row],[CODIGO CONCATENADO]],[1]!Tabla1[[CODIGO CONCATENADO ]],[1]!Tabla1[FECHA],,0,-1),"")</f>
        <v>45490</v>
      </c>
      <c r="D1570" s="39" t="str">
        <f>+[1]!Tabla3[[#This Row],[Secuencia]]</f>
        <v>TRA0127</v>
      </c>
      <c r="E1570" s="40" t="str">
        <f>+[1]!Tabla3[[#This Row],[Descripcion]]</f>
        <v>FILTRO DE CABINA C36154PF</v>
      </c>
      <c r="F1570" s="39" t="str">
        <f>+[1]!Tabla3[[#This Row],[Categoria]]</f>
        <v>TRANSPORTACIÒN</v>
      </c>
      <c r="G1570" s="50">
        <f>+[1]!Tabla3[[#This Row],[Almacen]]</f>
        <v>0</v>
      </c>
      <c r="H1570" s="39" t="str">
        <f>+[1]!Tabla3[[#This Row],[Unidad de medida]]</f>
        <v>UNIDAD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20</v>
      </c>
      <c r="N1570" s="44">
        <f>+SUMIF([1]!REQUISICIONES[CODIGO CONCATENADO],INVENTARIO[[#This Row],[CODIGO CONCATENADO]],[1]!REQUISICIONES[CANTIDAD])</f>
        <v>20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>
        <f>IFERROR(_xlfn.XLOOKUP(INVENTARIO[[#This Row],[CODIGO CONCATENADO]],[1]!Tabla1[[CODIGO CONCATENADO ]],[1]!Tabla1[COSTO],,0,-1),"")</f>
        <v>84.75</v>
      </c>
      <c r="R1570" s="42">
        <f>+IFERROR(INVENTARIO[[#This Row],[STOCK (BALANCE)]]*INVENTARIO[[#This Row],[COSTO UNITARIO]],"")</f>
        <v>0</v>
      </c>
    </row>
    <row r="1571" spans="1:18" x14ac:dyDescent="0.25">
      <c r="A1571" s="37" t="str">
        <f>+[1]DATA_PRODUCTO!A1571</f>
        <v xml:space="preserve"> TRA0128 (FILTRO DE GASOIL F-F-17011)</v>
      </c>
      <c r="B1571" s="38">
        <f>IFERROR(_xlfn.XLOOKUP(INVENTARIO[[#This Row],[CODIGO CONCATENADO]],[1]!Tabla1[[CODIGO CONCATENADO ]],[1]!Tabla1[FECHA],,0,-1),"")</f>
        <v>45490</v>
      </c>
      <c r="C1571" s="38">
        <f>IFERROR(_xlfn.XLOOKUP(INVENTARIO[[#This Row],[CODIGO CONCATENADO]],[1]!Tabla1[[CODIGO CONCATENADO ]],[1]!Tabla1[FECHA],,0,-1),"")</f>
        <v>45490</v>
      </c>
      <c r="D1571" s="39" t="str">
        <f>+[1]!Tabla3[[#This Row],[Secuencia]]</f>
        <v>TRA0128</v>
      </c>
      <c r="E1571" s="40" t="str">
        <f>+[1]!Tabla3[[#This Row],[Descripcion]]</f>
        <v>FILTRO DE GASOIL F-F-17011</v>
      </c>
      <c r="F1571" s="39" t="str">
        <f>+[1]!Tabla3[[#This Row],[Categoria]]</f>
        <v>TRANSPORTACIÒN</v>
      </c>
      <c r="G1571" s="50">
        <f>+[1]!Tabla3[[#This Row],[Almacen]]</f>
        <v>0</v>
      </c>
      <c r="H1571" s="39" t="str">
        <f>+[1]!Tabla3[[#This Row],[Unidad de medida]]</f>
        <v>UNIDAD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20</v>
      </c>
      <c r="N1571" s="44">
        <f>+SUMIF([1]!REQUISICIONES[CODIGO CONCATENADO],INVENTARIO[[#This Row],[CODIGO CONCATENADO]],[1]!REQUISICIONES[CANTIDAD])</f>
        <v>20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>
        <f>IFERROR(_xlfn.XLOOKUP(INVENTARIO[[#This Row],[CODIGO CONCATENADO]],[1]!Tabla1[[CODIGO CONCATENADO ]],[1]!Tabla1[COSTO],,0,-1),"")</f>
        <v>317.8</v>
      </c>
      <c r="R1571" s="42">
        <f>+IFERROR(INVENTARIO[[#This Row],[STOCK (BALANCE)]]*INVENTARIO[[#This Row],[COSTO UNITARIO]],"")</f>
        <v>0</v>
      </c>
    </row>
    <row r="1572" spans="1:18" x14ac:dyDescent="0.25">
      <c r="A1572" s="37" t="str">
        <f>+[1]DATA_PRODUCTO!A1572</f>
        <v xml:space="preserve"> TRA0129 (GAS REFRIGERANTE 59-134A)</v>
      </c>
      <c r="B1572" s="38">
        <f>IFERROR(_xlfn.XLOOKUP(INVENTARIO[[#This Row],[CODIGO CONCATENADO]],[1]!Tabla1[[CODIGO CONCATENADO ]],[1]!Tabla1[FECHA],,0,-1),"")</f>
        <v>45490</v>
      </c>
      <c r="C1572" s="38">
        <f>IFERROR(_xlfn.XLOOKUP(INVENTARIO[[#This Row],[CODIGO CONCATENADO]],[1]!Tabla1[[CODIGO CONCATENADO ]],[1]!Tabla1[FECHA],,0,-1),"")</f>
        <v>45490</v>
      </c>
      <c r="D1572" s="39" t="str">
        <f>+[1]!Tabla3[[#This Row],[Secuencia]]</f>
        <v>TRA0129</v>
      </c>
      <c r="E1572" s="40" t="str">
        <f>+[1]!Tabla3[[#This Row],[Descripcion]]</f>
        <v>GAS REFRIGERANTE 59-134A</v>
      </c>
      <c r="F1572" s="39" t="str">
        <f>+[1]!Tabla3[[#This Row],[Categoria]]</f>
        <v>TRANSPORTACIÒN</v>
      </c>
      <c r="G1572" s="50">
        <f>+[1]!Tabla3[[#This Row],[Almacen]]</f>
        <v>0</v>
      </c>
      <c r="H1572" s="39" t="str">
        <f>+[1]!Tabla3[[#This Row],[Unidad de medida]]</f>
        <v>UNIDAD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5</v>
      </c>
      <c r="N1572" s="44">
        <f>+SUMIF([1]!REQUISICIONES[CODIGO CONCATENADO],INVENTARIO[[#This Row],[CODIGO CONCATENADO]],[1]!REQUISICIONES[CANTIDAD])</f>
        <v>5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>
        <f>IFERROR(_xlfn.XLOOKUP(INVENTARIO[[#This Row],[CODIGO CONCATENADO]],[1]!Tabla1[[CODIGO CONCATENADO ]],[1]!Tabla1[COSTO],,0,-1),"")</f>
        <v>1524.58</v>
      </c>
      <c r="R1572" s="42">
        <f>+IFERROR(INVENTARIO[[#This Row],[STOCK (BALANCE)]]*INVENTARIO[[#This Row],[COSTO UNITARIO]],"")</f>
        <v>0</v>
      </c>
    </row>
    <row r="1573" spans="1:18" x14ac:dyDescent="0.25">
      <c r="A1573" s="37" t="str">
        <f>+[1]DATA_PRODUCTO!A1573</f>
        <v xml:space="preserve"> TRA0130 (GATO RANA 8 TONELADA)</v>
      </c>
      <c r="B1573" s="38">
        <f>IFERROR(_xlfn.XLOOKUP(INVENTARIO[[#This Row],[CODIGO CONCATENADO]],[1]!Tabla1[[CODIGO CONCATENADO ]],[1]!Tabla1[FECHA],,0,-1),"")</f>
        <v>45490</v>
      </c>
      <c r="C1573" s="38">
        <f>IFERROR(_xlfn.XLOOKUP(INVENTARIO[[#This Row],[CODIGO CONCATENADO]],[1]!Tabla1[[CODIGO CONCATENADO ]],[1]!Tabla1[FECHA],,0,-1),"")</f>
        <v>45490</v>
      </c>
      <c r="D1573" s="39" t="str">
        <f>+[1]!Tabla3[[#This Row],[Secuencia]]</f>
        <v>TRA0130</v>
      </c>
      <c r="E1573" s="40" t="str">
        <f>+[1]!Tabla3[[#This Row],[Descripcion]]</f>
        <v>GATO RANA 8 TONELADA</v>
      </c>
      <c r="F1573" s="39" t="str">
        <f>+[1]!Tabla3[[#This Row],[Categoria]]</f>
        <v>TRANSPORTACIÒN</v>
      </c>
      <c r="G1573" s="50">
        <f>+[1]!Tabla3[[#This Row],[Almacen]]</f>
        <v>0</v>
      </c>
      <c r="H1573" s="39" t="str">
        <f>+[1]!Tabla3[[#This Row],[Unidad de medida]]</f>
        <v>UNIDAD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1</v>
      </c>
      <c r="N1573" s="44">
        <f>+SUMIF([1]!REQUISICIONES[CODIGO CONCATENADO],INVENTARIO[[#This Row],[CODIGO CONCATENADO]],[1]!REQUISICIONES[CANTIDAD])</f>
        <v>1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>
        <f>IFERROR(_xlfn.XLOOKUP(INVENTARIO[[#This Row],[CODIGO CONCATENADO]],[1]!Tabla1[[CODIGO CONCATENADO ]],[1]!Tabla1[COSTO],,0,-1),"")</f>
        <v>13550.85</v>
      </c>
      <c r="R1573" s="42">
        <f>+IFERROR(INVENTARIO[[#This Row],[STOCK (BALANCE)]]*INVENTARIO[[#This Row],[COSTO UNITARIO]],"")</f>
        <v>0</v>
      </c>
    </row>
    <row r="1574" spans="1:18" x14ac:dyDescent="0.25">
      <c r="A1574" s="37" t="str">
        <f>+[1]DATA_PRODUCTO!A1574</f>
        <v xml:space="preserve"> TRA0131 (JUEGO DE BANDA DE FRENO HILUX 2019)</v>
      </c>
      <c r="B1574" s="38">
        <f>IFERROR(_xlfn.XLOOKUP(INVENTARIO[[#This Row],[CODIGO CONCATENADO]],[1]!Tabla1[[CODIGO CONCATENADO ]],[1]!Tabla1[FECHA],,0,-1),"")</f>
        <v>45490</v>
      </c>
      <c r="C1574" s="38">
        <f>IFERROR(_xlfn.XLOOKUP(INVENTARIO[[#This Row],[CODIGO CONCATENADO]],[1]!Tabla1[[CODIGO CONCATENADO ]],[1]!Tabla1[FECHA],,0,-1),"")</f>
        <v>45490</v>
      </c>
      <c r="D1574" s="39" t="str">
        <f>+[1]!Tabla3[[#This Row],[Secuencia]]</f>
        <v>TRA0131</v>
      </c>
      <c r="E1574" s="40" t="str">
        <f>+[1]!Tabla3[[#This Row],[Descripcion]]</f>
        <v>JUEGO DE BANDA DE FRENO HILUX 2019</v>
      </c>
      <c r="F1574" s="39" t="str">
        <f>+[1]!Tabla3[[#This Row],[Categoria]]</f>
        <v>TRANSPORTACIÒN</v>
      </c>
      <c r="G1574" s="50">
        <f>+[1]!Tabla3[[#This Row],[Almacen]]</f>
        <v>0</v>
      </c>
      <c r="H1574" s="39" t="str">
        <f>+[1]!Tabla3[[#This Row],[Unidad de medida]]</f>
        <v>UNIDAD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20</v>
      </c>
      <c r="N1574" s="44">
        <f>+SUMIF([1]!REQUISICIONES[CODIGO CONCATENADO],INVENTARIO[[#This Row],[CODIGO CONCATENADO]],[1]!REQUISICIONES[CANTIDAD])</f>
        <v>20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>
        <f>IFERROR(_xlfn.XLOOKUP(INVENTARIO[[#This Row],[CODIGO CONCATENADO]],[1]!Tabla1[[CODIGO CONCATENADO ]],[1]!Tabla1[COSTO],,0,-1),"")</f>
        <v>1271.19</v>
      </c>
      <c r="R1574" s="42">
        <f>+IFERROR(INVENTARIO[[#This Row],[STOCK (BALANCE)]]*INVENTARIO[[#This Row],[COSTO UNITARIO]],"")</f>
        <v>0</v>
      </c>
    </row>
    <row r="1575" spans="1:18" x14ac:dyDescent="0.25">
      <c r="A1575" s="37" t="str">
        <f>+[1]DATA_PRODUCTO!A1575</f>
        <v xml:space="preserve"> TRA0132 (JUEGO DE BANDA DE FRENO FROTIER 2019)</v>
      </c>
      <c r="B1575" s="38">
        <f>IFERROR(_xlfn.XLOOKUP(INVENTARIO[[#This Row],[CODIGO CONCATENADO]],[1]!Tabla1[[CODIGO CONCATENADO ]],[1]!Tabla1[FECHA],,0,-1),"")</f>
        <v>45490</v>
      </c>
      <c r="C1575" s="38">
        <f>IFERROR(_xlfn.XLOOKUP(INVENTARIO[[#This Row],[CODIGO CONCATENADO]],[1]!Tabla1[[CODIGO CONCATENADO ]],[1]!Tabla1[FECHA],,0,-1),"")</f>
        <v>45490</v>
      </c>
      <c r="D1575" s="39" t="str">
        <f>+[1]!Tabla3[[#This Row],[Secuencia]]</f>
        <v>TRA0132</v>
      </c>
      <c r="E1575" s="40" t="str">
        <f>+[1]!Tabla3[[#This Row],[Descripcion]]</f>
        <v>JUEGO DE BANDA DE FRENO FROTIER 2019</v>
      </c>
      <c r="F1575" s="39" t="str">
        <f>+[1]!Tabla3[[#This Row],[Categoria]]</f>
        <v>TRANSPORTACIÒN</v>
      </c>
      <c r="G1575" s="50">
        <f>+[1]!Tabla3[[#This Row],[Almacen]]</f>
        <v>0</v>
      </c>
      <c r="H1575" s="39" t="str">
        <f>+[1]!Tabla3[[#This Row],[Unidad de medida]]</f>
        <v>UNIDAD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10</v>
      </c>
      <c r="N1575" s="44">
        <f>+SUMIF([1]!REQUISICIONES[CODIGO CONCATENADO],INVENTARIO[[#This Row],[CODIGO CONCATENADO]],[1]!REQUISICIONES[CANTIDAD])</f>
        <v>10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>
        <f>IFERROR(_xlfn.XLOOKUP(INVENTARIO[[#This Row],[CODIGO CONCATENADO]],[1]!Tabla1[[CODIGO CONCATENADO ]],[1]!Tabla1[COSTO],,0,-1),"")</f>
        <v>1101.69</v>
      </c>
      <c r="R1575" s="42">
        <f>+IFERROR(INVENTARIO[[#This Row],[STOCK (BALANCE)]]*INVENTARIO[[#This Row],[COSTO UNITARIO]],"")</f>
        <v>0</v>
      </c>
    </row>
    <row r="1576" spans="1:18" x14ac:dyDescent="0.25">
      <c r="A1576" s="37" t="str">
        <f>+[1]DATA_PRODUCTO!A1576</f>
        <v xml:space="preserve"> TRA0133 (LIMPIA VIDRIO)</v>
      </c>
      <c r="B1576" s="38">
        <f>IFERROR(_xlfn.XLOOKUP(INVENTARIO[[#This Row],[CODIGO CONCATENADO]],[1]!Tabla1[[CODIGO CONCATENADO ]],[1]!Tabla1[FECHA],,0,-1),"")</f>
        <v>45490</v>
      </c>
      <c r="C1576" s="38">
        <f>IFERROR(_xlfn.XLOOKUP(INVENTARIO[[#This Row],[CODIGO CONCATENADO]],[1]!Tabla1[[CODIGO CONCATENADO ]],[1]!Tabla1[FECHA],,0,-1),"")</f>
        <v>45490</v>
      </c>
      <c r="D1576" s="39" t="str">
        <f>+[1]!Tabla3[[#This Row],[Secuencia]]</f>
        <v>TRA0133</v>
      </c>
      <c r="E1576" s="40" t="str">
        <f>+[1]!Tabla3[[#This Row],[Descripcion]]</f>
        <v>LIMPIA VIDRIO</v>
      </c>
      <c r="F1576" s="39" t="str">
        <f>+[1]!Tabla3[[#This Row],[Categoria]]</f>
        <v>TRANSPORTACIÒN</v>
      </c>
      <c r="G1576" s="50">
        <f>+[1]!Tabla3[[#This Row],[Almacen]]</f>
        <v>0</v>
      </c>
      <c r="H1576" s="39" t="str">
        <f>+[1]!Tabla3[[#This Row],[Unidad de medida]]</f>
        <v>UNIDAD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40</v>
      </c>
      <c r="N1576" s="44">
        <f>+SUMIF([1]!REQUISICIONES[CODIGO CONCATENADO],INVENTARIO[[#This Row],[CODIGO CONCATENADO]],[1]!REQUISICIONES[CANTIDAD])</f>
        <v>40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>
        <f>IFERROR(_xlfn.XLOOKUP(INVENTARIO[[#This Row],[CODIGO CONCATENADO]],[1]!Tabla1[[CODIGO CONCATENADO ]],[1]!Tabla1[COSTO],,0,-1),"")</f>
        <v>677.12</v>
      </c>
      <c r="R1576" s="42">
        <f>+IFERROR(INVENTARIO[[#This Row],[STOCK (BALANCE)]]*INVENTARIO[[#This Row],[COSTO UNITARIO]],"")</f>
        <v>0</v>
      </c>
    </row>
    <row r="1577" spans="1:18" x14ac:dyDescent="0.25">
      <c r="A1577" s="37" t="str">
        <f>+[1]DATA_PRODUCTO!A1577</f>
        <v xml:space="preserve"> TRA0134 (MSUP. MOTO 4T 20W50 705955103099)</v>
      </c>
      <c r="B1577" s="38">
        <f>IFERROR(_xlfn.XLOOKUP(INVENTARIO[[#This Row],[CODIGO CONCATENADO]],[1]!Tabla1[[CODIGO CONCATENADO ]],[1]!Tabla1[FECHA],,0,-1),"")</f>
        <v>45427</v>
      </c>
      <c r="C1577" s="38">
        <f>IFERROR(_xlfn.XLOOKUP(INVENTARIO[[#This Row],[CODIGO CONCATENADO]],[1]!Tabla1[[CODIGO CONCATENADO ]],[1]!Tabla1[FECHA],,0,-1),"")</f>
        <v>45427</v>
      </c>
      <c r="D1577" s="39" t="str">
        <f>+[1]!Tabla3[[#This Row],[Secuencia]]</f>
        <v>TRA0134</v>
      </c>
      <c r="E1577" s="40" t="str">
        <f>+[1]!Tabla3[[#This Row],[Descripcion]]</f>
        <v>MSUP. MOTO 4T 20W50 705955103099</v>
      </c>
      <c r="F1577" s="39" t="str">
        <f>+[1]!Tabla3[[#This Row],[Categoria]]</f>
        <v>TRANSPORTACIÒN</v>
      </c>
      <c r="G1577" s="50">
        <f>+[1]!Tabla3[[#This Row],[Almacen]]</f>
        <v>0</v>
      </c>
      <c r="H1577" s="39" t="str">
        <f>+[1]!Tabla3[[#This Row],[Unidad de medida]]</f>
        <v>UNIDAD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30</v>
      </c>
      <c r="N1577" s="44">
        <f>+SUMIF([1]!REQUISICIONES[CODIGO CONCATENADO],INVENTARIO[[#This Row],[CODIGO CONCATENADO]],[1]!REQUISICIONES[CANTIDAD])</f>
        <v>30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>
        <f>IFERROR(_xlfn.XLOOKUP(INVENTARIO[[#This Row],[CODIGO CONCATENADO]],[1]!Tabla1[[CODIGO CONCATENADO ]],[1]!Tabla1[COSTO],,0,-1),"")</f>
        <v>338.97</v>
      </c>
      <c r="R1577" s="42">
        <f>+IFERROR(INVENTARIO[[#This Row],[STOCK (BALANCE)]]*INVENTARIO[[#This Row],[COSTO UNITARIO]],"")</f>
        <v>0</v>
      </c>
    </row>
    <row r="1578" spans="1:18" x14ac:dyDescent="0.25">
      <c r="A1578" s="37" t="str">
        <f>+[1]DATA_PRODUCTO!A1578</f>
        <v xml:space="preserve"> TRA0135 (PROBADOR DE BATERIA 6&amp;12V AG1200)</v>
      </c>
      <c r="B1578" s="38">
        <f>IFERROR(_xlfn.XLOOKUP(INVENTARIO[[#This Row],[CODIGO CONCATENADO]],[1]!Tabla1[[CODIGO CONCATENADO ]],[1]!Tabla1[FECHA],,0,-1),"")</f>
        <v>45427</v>
      </c>
      <c r="C1578" s="38">
        <f>IFERROR(_xlfn.XLOOKUP(INVENTARIO[[#This Row],[CODIGO CONCATENADO]],[1]!Tabla1[[CODIGO CONCATENADO ]],[1]!Tabla1[FECHA],,0,-1),"")</f>
        <v>45427</v>
      </c>
      <c r="D1578" s="39" t="str">
        <f>+[1]!Tabla3[[#This Row],[Secuencia]]</f>
        <v>TRA0135</v>
      </c>
      <c r="E1578" s="40" t="str">
        <f>+[1]!Tabla3[[#This Row],[Descripcion]]</f>
        <v>PROBADOR DE BATERIA 6&amp;12V AG1200</v>
      </c>
      <c r="F1578" s="39" t="str">
        <f>+[1]!Tabla3[[#This Row],[Categoria]]</f>
        <v>TRANSPORTACIÒN</v>
      </c>
      <c r="G1578" s="50">
        <f>+[1]!Tabla3[[#This Row],[Almacen]]</f>
        <v>0</v>
      </c>
      <c r="H1578" s="39" t="str">
        <f>+[1]!Tabla3[[#This Row],[Unidad de medida]]</f>
        <v>UNIDAD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2</v>
      </c>
      <c r="N1578" s="44">
        <f>+SUMIF([1]!REQUISICIONES[CODIGO CONCATENADO],INVENTARIO[[#This Row],[CODIGO CONCATENADO]],[1]!REQUISICIONES[CANTIDAD])</f>
        <v>2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>
        <f>IFERROR(_xlfn.XLOOKUP(INVENTARIO[[#This Row],[CODIGO CONCATENADO]],[1]!Tabla1[[CODIGO CONCATENADO ]],[1]!Tabla1[COSTO],,0,-1),"")</f>
        <v>1016.94</v>
      </c>
      <c r="R1578" s="42">
        <f>+IFERROR(INVENTARIO[[#This Row],[STOCK (BALANCE)]]*INVENTARIO[[#This Row],[COSTO UNITARIO]],"")</f>
        <v>0</v>
      </c>
    </row>
    <row r="1579" spans="1:18" x14ac:dyDescent="0.25">
      <c r="A1579" s="37" t="str">
        <f>+[1]DATA_PRODUCTO!A1579</f>
        <v xml:space="preserve"> TRA0136 (GALÓN DE SHAMPOO)</v>
      </c>
      <c r="B1579" s="38">
        <f>IFERROR(_xlfn.XLOOKUP(INVENTARIO[[#This Row],[CODIGO CONCATENADO]],[1]!Tabla1[[CODIGO CONCATENADO ]],[1]!Tabla1[FECHA],,0,-1),"")</f>
        <v>45427</v>
      </c>
      <c r="C1579" s="38">
        <f>IFERROR(_xlfn.XLOOKUP(INVENTARIO[[#This Row],[CODIGO CONCATENADO]],[1]!Tabla1[[CODIGO CONCATENADO ]],[1]!Tabla1[FECHA],,0,-1),"")</f>
        <v>45427</v>
      </c>
      <c r="D1579" s="39" t="str">
        <f>+[1]!Tabla3[[#This Row],[Secuencia]]</f>
        <v>TRA0136</v>
      </c>
      <c r="E1579" s="40" t="str">
        <f>+[1]!Tabla3[[#This Row],[Descripcion]]</f>
        <v>GALÓN DE SHAMPOO</v>
      </c>
      <c r="F1579" s="39" t="str">
        <f>+[1]!Tabla3[[#This Row],[Categoria]]</f>
        <v>TRANSPORTACIÒN</v>
      </c>
      <c r="G1579" s="50">
        <f>+[1]!Tabla3[[#This Row],[Almacen]]</f>
        <v>0</v>
      </c>
      <c r="H1579" s="39" t="str">
        <f>+[1]!Tabla3[[#This Row],[Unidad de medida]]</f>
        <v>UNIDAD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25</v>
      </c>
      <c r="N1579" s="44">
        <f>+SUMIF([1]!REQUISICIONES[CODIGO CONCATENADO],INVENTARIO[[#This Row],[CODIGO CONCATENADO]],[1]!REQUISICIONES[CANTIDAD])</f>
        <v>25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>
        <f>IFERROR(_xlfn.XLOOKUP(INVENTARIO[[#This Row],[CODIGO CONCATENADO]],[1]!Tabla1[[CODIGO CONCATENADO ]],[1]!Tabla1[COSTO],,0,-1),"")</f>
        <v>254.24</v>
      </c>
      <c r="R1579" s="42">
        <f>+IFERROR(INVENTARIO[[#This Row],[STOCK (BALANCE)]]*INVENTARIO[[#This Row],[COSTO UNITARIO]],"")</f>
        <v>0</v>
      </c>
    </row>
    <row r="1580" spans="1:18" x14ac:dyDescent="0.25">
      <c r="A1580" s="37" t="str">
        <f>+[1]DATA_PRODUCTO!A1580</f>
        <v xml:space="preserve"> EQU0063 (COLCHONES DE 4"X39"X72 TIPO MILITAR)</v>
      </c>
      <c r="B1580" s="38">
        <f>IFERROR(_xlfn.XLOOKUP(INVENTARIO[[#This Row],[CODIGO CONCATENADO]],[1]!Tabla1[[CODIGO CONCATENADO ]],[1]!Tabla1[FECHA],,0,-1),"")</f>
        <v>46013</v>
      </c>
      <c r="C1580" s="38">
        <f>IFERROR(_xlfn.XLOOKUP(INVENTARIO[[#This Row],[CODIGO CONCATENADO]],[1]!Tabla1[[CODIGO CONCATENADO ]],[1]!Tabla1[FECHA],,0,-1),"")</f>
        <v>46013</v>
      </c>
      <c r="D1580" s="39" t="str">
        <f>+[1]!Tabla3[[#This Row],[Secuencia]]</f>
        <v>EQU0063</v>
      </c>
      <c r="E1580" s="40" t="str">
        <f>+[1]!Tabla3[[#This Row],[Descripcion]]</f>
        <v>COLCHONES DE 4"X39"X72 TIPO MILITAR</v>
      </c>
      <c r="F1580" s="39" t="str">
        <f>+[1]!Tabla3[[#This Row],[Categoria]]</f>
        <v xml:space="preserve">EQUIPOS </v>
      </c>
      <c r="G1580" s="50">
        <f>+[1]!Tabla3[[#This Row],[Almacen]]</f>
        <v>0</v>
      </c>
      <c r="H1580" s="39" t="str">
        <f>+[1]!Tabla3[[#This Row],[Unidad de medida]]</f>
        <v>UNIDAD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28</v>
      </c>
      <c r="N1580" s="44">
        <f>+SUMIF([1]!REQUISICIONES[CODIGO CONCATENADO],INVENTARIO[[#This Row],[CODIGO CONCATENADO]],[1]!REQUISICIONES[CANTIDAD])</f>
        <v>23</v>
      </c>
      <c r="O1580" s="42"/>
      <c r="P1580" s="44">
        <f>+INVENTARIO[[#This Row],[CANTIDAD INICIAL]]+INVENTARIO[[#This Row],[ENTRADAS]]-INVENTARIO[[#This Row],[SALIDAS]]+INVENTARIO[[#This Row],[AJUSTES]]</f>
        <v>5</v>
      </c>
      <c r="Q1580" s="42">
        <f>IFERROR(_xlfn.XLOOKUP(INVENTARIO[[#This Row],[CODIGO CONCATENADO]],[1]!Tabla1[[CODIGO CONCATENADO ]],[1]!Tabla1[COSTO],,0,-1),"")</f>
        <v>1800</v>
      </c>
      <c r="R1580" s="42">
        <f>+IFERROR(INVENTARIO[[#This Row],[STOCK (BALANCE)]]*INVENTARIO[[#This Row],[COSTO UNITARIO]],"")</f>
        <v>9000</v>
      </c>
    </row>
    <row r="1581" spans="1:18" x14ac:dyDescent="0.25">
      <c r="A1581" s="37" t="str">
        <f>+[1]DATA_PRODUCTO!A1581</f>
        <v xml:space="preserve"> ELC0018 (NEVERA EJECUTIVA DAEWOO)</v>
      </c>
      <c r="B1581" s="38">
        <f>IFERROR(_xlfn.XLOOKUP(INVENTARIO[[#This Row],[CODIGO CONCATENADO]],[1]!Tabla1[[CODIGO CONCATENADO ]],[1]!Tabla1[FECHA],,0,-1),"")</f>
        <v>45426</v>
      </c>
      <c r="C1581" s="38">
        <f>IFERROR(_xlfn.XLOOKUP(INVENTARIO[[#This Row],[CODIGO CONCATENADO]],[1]!Tabla1[[CODIGO CONCATENADO ]],[1]!Tabla1[FECHA],,0,-1),"")</f>
        <v>45426</v>
      </c>
      <c r="D1581" s="39" t="str">
        <f>+[1]!Tabla3[[#This Row],[Secuencia]]</f>
        <v>ELC0018</v>
      </c>
      <c r="E1581" s="40" t="str">
        <f>+[1]!Tabla3[[#This Row],[Descripcion]]</f>
        <v>NEVERA EJECUTIVA DAEWOO</v>
      </c>
      <c r="F1581" s="39" t="str">
        <f>+[1]!Tabla3[[#This Row],[Categoria]]</f>
        <v>ELECTRODOMÉSTICOS</v>
      </c>
      <c r="G1581" s="50">
        <f>+[1]!Tabla3[[#This Row],[Almacen]]</f>
        <v>0</v>
      </c>
      <c r="H1581" s="39" t="str">
        <f>+[1]!Tabla3[[#This Row],[Unidad de medida]]</f>
        <v>UNIDAD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20</v>
      </c>
      <c r="N1581" s="44">
        <f>+SUMIF([1]!REQUISICIONES[CODIGO CONCATENADO],INVENTARIO[[#This Row],[CODIGO CONCATENADO]],[1]!REQUISICIONES[CANTIDAD])</f>
        <v>20</v>
      </c>
      <c r="O1581" s="42"/>
      <c r="P1581" s="44">
        <f>+INVENTARIO[[#This Row],[CANTIDAD INICIAL]]+INVENTARIO[[#This Row],[ENTRADAS]]-INVENTARIO[[#This Row],[SALIDAS]]+INVENTARIO[[#This Row],[AJUSTES]]</f>
        <v>0</v>
      </c>
      <c r="Q1581" s="42">
        <f>IFERROR(_xlfn.XLOOKUP(INVENTARIO[[#This Row],[CODIGO CONCATENADO]],[1]!Tabla1[[CODIGO CONCATENADO ]],[1]!Tabla1[COSTO],,0,-1),"")</f>
        <v>10540</v>
      </c>
      <c r="R1581" s="42">
        <f>+IFERROR(INVENTARIO[[#This Row],[STOCK (BALANCE)]]*INVENTARIO[[#This Row],[COSTO UNITARIO]],"")</f>
        <v>0</v>
      </c>
    </row>
    <row r="1582" spans="1:18" x14ac:dyDescent="0.25">
      <c r="A1582" s="37" t="str">
        <f>+[1]DATA_PRODUCTO!A1582</f>
        <v xml:space="preserve"> ELC0019 (BEBEDERO DAIWA)</v>
      </c>
      <c r="B1582" s="38">
        <f>IFERROR(_xlfn.XLOOKUP(INVENTARIO[[#This Row],[CODIGO CONCATENADO]],[1]!Tabla1[[CODIGO CONCATENADO ]],[1]!Tabla1[FECHA],,0,-1),"")</f>
        <v>45426</v>
      </c>
      <c r="C1582" s="38">
        <f>IFERROR(_xlfn.XLOOKUP(INVENTARIO[[#This Row],[CODIGO CONCATENADO]],[1]!Tabla1[[CODIGO CONCATENADO ]],[1]!Tabla1[FECHA],,0,-1),"")</f>
        <v>45426</v>
      </c>
      <c r="D1582" s="39" t="str">
        <f>+[1]!Tabla3[[#This Row],[Secuencia]]</f>
        <v>ELC0019</v>
      </c>
      <c r="E1582" s="40" t="str">
        <f>+[1]!Tabla3[[#This Row],[Descripcion]]</f>
        <v>BEBEDERO DAIWA</v>
      </c>
      <c r="F1582" s="39" t="str">
        <f>+[1]!Tabla3[[#This Row],[Categoria]]</f>
        <v>ELECTRODOMÉSTICOS</v>
      </c>
      <c r="G1582" s="50">
        <f>+[1]!Tabla3[[#This Row],[Almacen]]</f>
        <v>0</v>
      </c>
      <c r="H1582" s="39" t="str">
        <f>+[1]!Tabla3[[#This Row],[Unidad de medida]]</f>
        <v>UNIDAD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15</v>
      </c>
      <c r="N1582" s="44">
        <f>+SUMIF([1]!REQUISICIONES[CODIGO CONCATENADO],INVENTARIO[[#This Row],[CODIGO CONCATENADO]],[1]!REQUISICIONES[CANTIDAD])</f>
        <v>15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>
        <f>IFERROR(_xlfn.XLOOKUP(INVENTARIO[[#This Row],[CODIGO CONCATENADO]],[1]!Tabla1[[CODIGO CONCATENADO ]],[1]!Tabla1[COSTO],,0,-1),"")</f>
        <v>9485</v>
      </c>
      <c r="R1582" s="42">
        <f>+IFERROR(INVENTARIO[[#This Row],[STOCK (BALANCE)]]*INVENTARIO[[#This Row],[COSTO UNITARIO]],"")</f>
        <v>0</v>
      </c>
    </row>
    <row r="1583" spans="1:18" x14ac:dyDescent="0.25">
      <c r="A1583" s="37" t="str">
        <f>+[1]DATA_PRODUCTO!A1583</f>
        <v xml:space="preserve"> ELC0020 (MICROONDA DAEWOO 0.7)</v>
      </c>
      <c r="B1583" s="38">
        <f>IFERROR(_xlfn.XLOOKUP(INVENTARIO[[#This Row],[CODIGO CONCATENADO]],[1]!Tabla1[[CODIGO CONCATENADO ]],[1]!Tabla1[FECHA],,0,-1),"")</f>
        <v>45426</v>
      </c>
      <c r="C1583" s="38">
        <f>IFERROR(_xlfn.XLOOKUP(INVENTARIO[[#This Row],[CODIGO CONCATENADO]],[1]!Tabla1[[CODIGO CONCATENADO ]],[1]!Tabla1[FECHA],,0,-1),"")</f>
        <v>45426</v>
      </c>
      <c r="D1583" s="39" t="str">
        <f>+[1]!Tabla3[[#This Row],[Secuencia]]</f>
        <v>ELC0020</v>
      </c>
      <c r="E1583" s="40" t="str">
        <f>+[1]!Tabla3[[#This Row],[Descripcion]]</f>
        <v>MICROONDA DAEWOO 0.7</v>
      </c>
      <c r="F1583" s="39" t="str">
        <f>+[1]!Tabla3[[#This Row],[Categoria]]</f>
        <v>ELECTRODOMÉSTICOS</v>
      </c>
      <c r="G1583" s="50">
        <f>+[1]!Tabla3[[#This Row],[Almacen]]</f>
        <v>0</v>
      </c>
      <c r="H1583" s="39" t="str">
        <f>+[1]!Tabla3[[#This Row],[Unidad de medida]]</f>
        <v>UNIDAD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8</v>
      </c>
      <c r="N1583" s="44">
        <f>+SUMIF([1]!REQUISICIONES[CODIGO CONCATENADO],INVENTARIO[[#This Row],[CODIGO CONCATENADO]],[1]!REQUISICIONES[CANTIDAD])</f>
        <v>8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>
        <f>IFERROR(_xlfn.XLOOKUP(INVENTARIO[[#This Row],[CODIGO CONCATENADO]],[1]!Tabla1[[CODIGO CONCATENADO ]],[1]!Tabla1[COSTO],,0,-1),"")</f>
        <v>5530</v>
      </c>
      <c r="R1583" s="42">
        <f>+IFERROR(INVENTARIO[[#This Row],[STOCK (BALANCE)]]*INVENTARIO[[#This Row],[COSTO UNITARIO]],"")</f>
        <v>0</v>
      </c>
    </row>
    <row r="1584" spans="1:18" x14ac:dyDescent="0.25">
      <c r="A1584" s="37" t="str">
        <f>+[1]DATA_PRODUCTO!A1584</f>
        <v xml:space="preserve"> ELC0021 (CAFETERA ELECTRICA 30 TAZAS BLACK&amp;DECKER )</v>
      </c>
      <c r="B1584" s="38">
        <f>IFERROR(_xlfn.XLOOKUP(INVENTARIO[[#This Row],[CODIGO CONCATENADO]],[1]!Tabla1[[CODIGO CONCATENADO ]],[1]!Tabla1[FECHA],,0,-1),"")</f>
        <v>45426</v>
      </c>
      <c r="C1584" s="38">
        <f>IFERROR(_xlfn.XLOOKUP(INVENTARIO[[#This Row],[CODIGO CONCATENADO]],[1]!Tabla1[[CODIGO CONCATENADO ]],[1]!Tabla1[FECHA],,0,-1),"")</f>
        <v>45426</v>
      </c>
      <c r="D1584" s="39" t="str">
        <f>+[1]!Tabla3[[#This Row],[Secuencia]]</f>
        <v>ELC0021</v>
      </c>
      <c r="E1584" s="40" t="str">
        <f>+[1]!Tabla3[[#This Row],[Descripcion]]</f>
        <v xml:space="preserve">CAFETERA ELECTRICA 30 TAZAS BLACK&amp;DECKER </v>
      </c>
      <c r="F1584" s="39" t="str">
        <f>+[1]!Tabla3[[#This Row],[Categoria]]</f>
        <v>ELECTRODOMÉSTICOS</v>
      </c>
      <c r="G1584" s="50">
        <f>+[1]!Tabla3[[#This Row],[Almacen]]</f>
        <v>0</v>
      </c>
      <c r="H1584" s="39" t="str">
        <f>+[1]!Tabla3[[#This Row],[Unidad de medida]]</f>
        <v>UNIDAD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4</v>
      </c>
      <c r="N1584" s="44">
        <f>+SUMIF([1]!REQUISICIONES[CODIGO CONCATENADO],INVENTARIO[[#This Row],[CODIGO CONCATENADO]],[1]!REQUISICIONES[CANTIDAD])</f>
        <v>4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>
        <f>IFERROR(_xlfn.XLOOKUP(INVENTARIO[[#This Row],[CODIGO CONCATENADO]],[1]!Tabla1[[CODIGO CONCATENADO ]],[1]!Tabla1[COSTO],,0,-1),"")</f>
        <v>3190</v>
      </c>
      <c r="R1584" s="42">
        <f>+IFERROR(INVENTARIO[[#This Row],[STOCK (BALANCE)]]*INVENTARIO[[#This Row],[COSTO UNITARIO]],"")</f>
        <v>0</v>
      </c>
    </row>
    <row r="1585" spans="1:18" x14ac:dyDescent="0.25">
      <c r="A1585" s="37" t="str">
        <f>+[1]DATA_PRODUCTO!A1585</f>
        <v xml:space="preserve"> ELC0022 (CAFETERA ELECTRICA 12 TAZAS BLACK&amp;DECKER )</v>
      </c>
      <c r="B1585" s="38">
        <f>IFERROR(_xlfn.XLOOKUP(INVENTARIO[[#This Row],[CODIGO CONCATENADO]],[1]!Tabla1[[CODIGO CONCATENADO ]],[1]!Tabla1[FECHA],,0,-1),"")</f>
        <v>45426</v>
      </c>
      <c r="C1585" s="38">
        <f>IFERROR(_xlfn.XLOOKUP(INVENTARIO[[#This Row],[CODIGO CONCATENADO]],[1]!Tabla1[[CODIGO CONCATENADO ]],[1]!Tabla1[FECHA],,0,-1),"")</f>
        <v>45426</v>
      </c>
      <c r="D1585" s="39" t="str">
        <f>+[1]!Tabla3[[#This Row],[Secuencia]]</f>
        <v>ELC0022</v>
      </c>
      <c r="E1585" s="40" t="str">
        <f>+[1]!Tabla3[[#This Row],[Descripcion]]</f>
        <v xml:space="preserve">CAFETERA ELECTRICA 12 TAZAS BLACK&amp;DECKER </v>
      </c>
      <c r="F1585" s="39" t="str">
        <f>+[1]!Tabla3[[#This Row],[Categoria]]</f>
        <v>ELECTRODOMÉSTICOS</v>
      </c>
      <c r="G1585" s="50">
        <f>+[1]!Tabla3[[#This Row],[Almacen]]</f>
        <v>0</v>
      </c>
      <c r="H1585" s="39" t="str">
        <f>+[1]!Tabla3[[#This Row],[Unidad de medida]]</f>
        <v>UNIDAD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5</v>
      </c>
      <c r="N1585" s="44">
        <f>+SUMIF([1]!REQUISICIONES[CODIGO CONCATENADO],INVENTARIO[[#This Row],[CODIGO CONCATENADO]],[1]!REQUISICIONES[CANTIDAD])</f>
        <v>5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>
        <f>IFERROR(_xlfn.XLOOKUP(INVENTARIO[[#This Row],[CODIGO CONCATENADO]],[1]!Tabla1[[CODIGO CONCATENADO ]],[1]!Tabla1[COSTO],,0,-1),"")</f>
        <v>1595</v>
      </c>
      <c r="R1585" s="42">
        <f>+IFERROR(INVENTARIO[[#This Row],[STOCK (BALANCE)]]*INVENTARIO[[#This Row],[COSTO UNITARIO]],"")</f>
        <v>0</v>
      </c>
    </row>
    <row r="1586" spans="1:18" x14ac:dyDescent="0.25">
      <c r="A1586" s="37" t="str">
        <f>+[1]DATA_PRODUCTO!A1586</f>
        <v xml:space="preserve"> ELC0023 (ABANICO DE PARED UNIVERSAL)</v>
      </c>
      <c r="B1586" s="38">
        <f>IFERROR(_xlfn.XLOOKUP(INVENTARIO[[#This Row],[CODIGO CONCATENADO]],[1]!Tabla1[[CODIGO CONCATENADO ]],[1]!Tabla1[FECHA],,0,-1),"")</f>
        <v>45426</v>
      </c>
      <c r="C1586" s="38">
        <f>IFERROR(_xlfn.XLOOKUP(INVENTARIO[[#This Row],[CODIGO CONCATENADO]],[1]!Tabla1[[CODIGO CONCATENADO ]],[1]!Tabla1[FECHA],,0,-1),"")</f>
        <v>45426</v>
      </c>
      <c r="D1586" s="39" t="str">
        <f>+[1]!Tabla3[[#This Row],[Secuencia]]</f>
        <v>ELC0023</v>
      </c>
      <c r="E1586" s="40" t="str">
        <f>+[1]!Tabla3[[#This Row],[Descripcion]]</f>
        <v>ABANICO DE PARED UNIVERSAL</v>
      </c>
      <c r="F1586" s="39" t="str">
        <f>+[1]!Tabla3[[#This Row],[Categoria]]</f>
        <v>ELECTRODOMÉSTICOS</v>
      </c>
      <c r="G1586" s="50">
        <f>+[1]!Tabla3[[#This Row],[Almacen]]</f>
        <v>0</v>
      </c>
      <c r="H1586" s="39" t="str">
        <f>+[1]!Tabla3[[#This Row],[Unidad de medida]]</f>
        <v>UNIDAD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5</v>
      </c>
      <c r="N1586" s="44">
        <f>+SUMIF([1]!REQUISICIONES[CODIGO CONCATENADO],INVENTARIO[[#This Row],[CODIGO CONCATENADO]],[1]!REQUISICIONES[CANTIDAD])</f>
        <v>5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>
        <f>IFERROR(_xlfn.XLOOKUP(INVENTARIO[[#This Row],[CODIGO CONCATENADO]],[1]!Tabla1[[CODIGO CONCATENADO ]],[1]!Tabla1[COSTO],,0,-1),"")</f>
        <v>2550</v>
      </c>
      <c r="R1586" s="42">
        <f>+IFERROR(INVENTARIO[[#This Row],[STOCK (BALANCE)]]*INVENTARIO[[#This Row],[COSTO UNITARIO]],"")</f>
        <v>0</v>
      </c>
    </row>
    <row r="1587" spans="1:18" x14ac:dyDescent="0.25">
      <c r="A1587" s="37" t="str">
        <f>+[1]DATA_PRODUCTO!A1587</f>
        <v xml:space="preserve"> ELC0024 (TERMO PARA CAFÉ ACERO INOXIDABLE 1.6 LITROS)</v>
      </c>
      <c r="B1587" s="38">
        <f>IFERROR(_xlfn.XLOOKUP(INVENTARIO[[#This Row],[CODIGO CONCATENADO]],[1]!Tabla1[[CODIGO CONCATENADO ]],[1]!Tabla1[FECHA],,0,-1),"")</f>
        <v>45426</v>
      </c>
      <c r="C1587" s="38">
        <f>IFERROR(_xlfn.XLOOKUP(INVENTARIO[[#This Row],[CODIGO CONCATENADO]],[1]!Tabla1[[CODIGO CONCATENADO ]],[1]!Tabla1[FECHA],,0,-1),"")</f>
        <v>45426</v>
      </c>
      <c r="D1587" s="39" t="str">
        <f>+[1]!Tabla3[[#This Row],[Secuencia]]</f>
        <v>ELC0024</v>
      </c>
      <c r="E1587" s="40" t="str">
        <f>+[1]!Tabla3[[#This Row],[Descripcion]]</f>
        <v>TERMO PARA CAFÉ ACERO INOXIDABLE 1.6 LITROS</v>
      </c>
      <c r="F1587" s="39" t="str">
        <f>+[1]!Tabla3[[#This Row],[Categoria]]</f>
        <v>ELECTRODOMÉSTICOS</v>
      </c>
      <c r="G1587" s="50">
        <f>+[1]!Tabla3[[#This Row],[Almacen]]</f>
        <v>0</v>
      </c>
      <c r="H1587" s="39" t="str">
        <f>+[1]!Tabla3[[#This Row],[Unidad de medida]]</f>
        <v>UNIDAD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12</v>
      </c>
      <c r="N1587" s="44">
        <f>+SUMIF([1]!REQUISICIONES[CODIGO CONCATENADO],INVENTARIO[[#This Row],[CODIGO CONCATENADO]],[1]!REQUISICIONES[CANTIDAD])</f>
        <v>12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>
        <f>IFERROR(_xlfn.XLOOKUP(INVENTARIO[[#This Row],[CODIGO CONCATENADO]],[1]!Tabla1[[CODIGO CONCATENADO ]],[1]!Tabla1[COSTO],,0,-1),"")</f>
        <v>1695</v>
      </c>
      <c r="R1587" s="42">
        <f>+IFERROR(INVENTARIO[[#This Row],[STOCK (BALANCE)]]*INVENTARIO[[#This Row],[COSTO UNITARIO]],"")</f>
        <v>0</v>
      </c>
    </row>
    <row r="1588" spans="1:18" x14ac:dyDescent="0.25">
      <c r="A1588" s="37" t="str">
        <f>+[1]DATA_PRODUCTO!A1588</f>
        <v xml:space="preserve"> ELC0025 (ASPIRADORA BLACK&amp;DECKER  1,400 W)</v>
      </c>
      <c r="B1588" s="38">
        <f>IFERROR(_xlfn.XLOOKUP(INVENTARIO[[#This Row],[CODIGO CONCATENADO]],[1]!Tabla1[[CODIGO CONCATENADO ]],[1]!Tabla1[FECHA],,0,-1),"")</f>
        <v>45426</v>
      </c>
      <c r="C1588" s="38">
        <f>IFERROR(_xlfn.XLOOKUP(INVENTARIO[[#This Row],[CODIGO CONCATENADO]],[1]!Tabla1[[CODIGO CONCATENADO ]],[1]!Tabla1[FECHA],,0,-1),"")</f>
        <v>45426</v>
      </c>
      <c r="D1588" s="39" t="str">
        <f>+[1]!Tabla3[[#This Row],[Secuencia]]</f>
        <v>ELC0025</v>
      </c>
      <c r="E1588" s="40" t="str">
        <f>+[1]!Tabla3[[#This Row],[Descripcion]]</f>
        <v>ASPIRADORA BLACK&amp;DECKER  1,400 W</v>
      </c>
      <c r="F1588" s="39" t="str">
        <f>+[1]!Tabla3[[#This Row],[Categoria]]</f>
        <v>ELECTRODOMÉSTICOS</v>
      </c>
      <c r="G1588" s="50">
        <f>+[1]!Tabla3[[#This Row],[Almacen]]</f>
        <v>0</v>
      </c>
      <c r="H1588" s="39" t="str">
        <f>+[1]!Tabla3[[#This Row],[Unidad de medida]]</f>
        <v>UNIDAD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1</v>
      </c>
      <c r="N1588" s="44">
        <f>+SUMIF([1]!REQUISICIONES[CODIGO CONCATENADO],INVENTARIO[[#This Row],[CODIGO CONCATENADO]],[1]!REQUISICIONES[CANTIDAD])</f>
        <v>1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>
        <f>IFERROR(_xlfn.XLOOKUP(INVENTARIO[[#This Row],[CODIGO CONCATENADO]],[1]!Tabla1[[CODIGO CONCATENADO ]],[1]!Tabla1[COSTO],,0,-1),"")</f>
        <v>7700</v>
      </c>
      <c r="R1588" s="42">
        <f>+IFERROR(INVENTARIO[[#This Row],[STOCK (BALANCE)]]*INVENTARIO[[#This Row],[COSTO UNITARIO]],"")</f>
        <v>0</v>
      </c>
    </row>
    <row r="1589" spans="1:18" ht="30" x14ac:dyDescent="0.25">
      <c r="A1589" s="37" t="str">
        <f>+[1]DATA_PRODUCTO!A1589</f>
        <v xml:space="preserve"> COM0113 (KIT NECESER CON LOGO INTRANT CONTIENE BALSAMO LABIAL (ACTIVIDAD MADRES))</v>
      </c>
      <c r="B1589" s="38">
        <f>IFERROR(_xlfn.XLOOKUP(INVENTARIO[[#This Row],[CODIGO CONCATENADO]],[1]!Tabla1[[CODIGO CONCATENADO ]],[1]!Tabla1[FECHA],,0,-1),"")</f>
        <v>45433</v>
      </c>
      <c r="C1589" s="38">
        <f>IFERROR(_xlfn.XLOOKUP(INVENTARIO[[#This Row],[CODIGO CONCATENADO]],[1]!Tabla1[[CODIGO CONCATENADO ]],[1]!Tabla1[FECHA],,0,-1),"")</f>
        <v>45433</v>
      </c>
      <c r="D1589" s="39" t="str">
        <f>+[1]!Tabla3[[#This Row],[Secuencia]]</f>
        <v>COM0113</v>
      </c>
      <c r="E1589" s="40" t="str">
        <f>+[1]!Tabla3[[#This Row],[Descripcion]]</f>
        <v>KIT NECESER CON LOGO INTRANT CONTIENE BALSAMO LABIAL (ACTIVIDAD MADRES)</v>
      </c>
      <c r="F1589" s="39" t="str">
        <f>+[1]!Tabla3[[#This Row],[Categoria]]</f>
        <v>COMUNICACIONES</v>
      </c>
      <c r="G1589" s="50">
        <f>+[1]!Tabla3[[#This Row],[Almacen]]</f>
        <v>0</v>
      </c>
      <c r="H1589" s="39" t="str">
        <f>+[1]!Tabla3[[#This Row],[Unidad de medida]]</f>
        <v>UNIDAD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450</v>
      </c>
      <c r="N1589" s="44">
        <f>+SUMIF([1]!REQUISICIONES[CODIGO CONCATENADO],INVENTARIO[[#This Row],[CODIGO CONCATENADO]],[1]!REQUISICIONES[CANTIDAD])</f>
        <v>450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>
        <f>IFERROR(_xlfn.XLOOKUP(INVENTARIO[[#This Row],[CODIGO CONCATENADO]],[1]!Tabla1[[CODIGO CONCATENADO ]],[1]!Tabla1[COSTO],,0,-1),"")</f>
        <v>440</v>
      </c>
      <c r="R1589" s="42">
        <f>+IFERROR(INVENTARIO[[#This Row],[STOCK (BALANCE)]]*INVENTARIO[[#This Row],[COSTO UNITARIO]],"")</f>
        <v>0</v>
      </c>
    </row>
    <row r="1590" spans="1:18" x14ac:dyDescent="0.25">
      <c r="A1590" s="37" t="str">
        <f>+[1]DATA_PRODUCTO!A1590</f>
        <v xml:space="preserve"> CC0073 (ALAMBRE DE GOMA No.14X4)</v>
      </c>
      <c r="B1590" s="38">
        <f>IFERROR(_xlfn.XLOOKUP(INVENTARIO[[#This Row],[CODIGO CONCATENADO]],[1]!Tabla1[[CODIGO CONCATENADO ]],[1]!Tabla1[FECHA],,0,-1),"")</f>
        <v>45474</v>
      </c>
      <c r="C1590" s="38">
        <f>IFERROR(_xlfn.XLOOKUP(INVENTARIO[[#This Row],[CODIGO CONCATENADO]],[1]!Tabla1[[CODIGO CONCATENADO ]],[1]!Tabla1[FECHA],,0,-1),"")</f>
        <v>45474</v>
      </c>
      <c r="D1590" s="39" t="str">
        <f>+[1]!Tabla3[[#This Row],[Secuencia]]</f>
        <v>CC0073</v>
      </c>
      <c r="E1590" s="40" t="str">
        <f>+[1]!Tabla3[[#This Row],[Descripcion]]</f>
        <v>ALAMBRE DE GOMA No.14X4</v>
      </c>
      <c r="F1590" s="39" t="str">
        <f>+[1]!Tabla3[[#This Row],[Categoria]]</f>
        <v>CENTRO CONTROL</v>
      </c>
      <c r="G1590" s="50">
        <f>+[1]!Tabla3[[#This Row],[Almacen]]</f>
        <v>0</v>
      </c>
      <c r="H1590" s="39" t="str">
        <f>+[1]!Tabla3[[#This Row],[Unidad de medida]]</f>
        <v>PIES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4400</v>
      </c>
      <c r="N1590" s="44">
        <f>+SUMIF([1]!REQUISICIONES[CODIGO CONCATENADO],INVENTARIO[[#This Row],[CODIGO CONCATENADO]],[1]!REQUISICIONES[CANTIDAD])</f>
        <v>4400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>
        <f>IFERROR(_xlfn.XLOOKUP(INVENTARIO[[#This Row],[CODIGO CONCATENADO]],[1]!Tabla1[[CODIGO CONCATENADO ]],[1]!Tabla1[COSTO],,0,-1),"")</f>
        <v>27.97</v>
      </c>
      <c r="R1590" s="42">
        <f>+IFERROR(INVENTARIO[[#This Row],[STOCK (BALANCE)]]*INVENTARIO[[#This Row],[COSTO UNITARIO]],"")</f>
        <v>0</v>
      </c>
    </row>
    <row r="1591" spans="1:18" x14ac:dyDescent="0.25">
      <c r="A1591" s="37" t="str">
        <f>+[1]DATA_PRODUCTO!A1591</f>
        <v xml:space="preserve"> EQU0064 (GAFAS PROTECTORAS DE SEGURIDAD)</v>
      </c>
      <c r="B1591" s="38">
        <f>IFERROR(_xlfn.XLOOKUP(INVENTARIO[[#This Row],[CODIGO CONCATENADO]],[1]!Tabla1[[CODIGO CONCATENADO ]],[1]!Tabla1[FECHA],,0,-1),"")</f>
        <v>46013</v>
      </c>
      <c r="C1591" s="38">
        <f>IFERROR(_xlfn.XLOOKUP(INVENTARIO[[#This Row],[CODIGO CONCATENADO]],[1]!Tabla1[[CODIGO CONCATENADO ]],[1]!Tabla1[FECHA],,0,-1),"")</f>
        <v>46013</v>
      </c>
      <c r="D1591" s="39" t="str">
        <f>+[1]!Tabla3[[#This Row],[Secuencia]]</f>
        <v>EQU0064</v>
      </c>
      <c r="E1591" s="40" t="str">
        <f>+[1]!Tabla3[[#This Row],[Descripcion]]</f>
        <v>GAFAS PROTECTORAS DE SEGURIDAD</v>
      </c>
      <c r="F1591" s="39" t="str">
        <f>+[1]!Tabla3[[#This Row],[Categoria]]</f>
        <v xml:space="preserve">EQUIPOS </v>
      </c>
      <c r="G1591" s="50">
        <f>+[1]!Tabla3[[#This Row],[Almacen]]</f>
        <v>0</v>
      </c>
      <c r="H1591" s="39" t="str">
        <f>+[1]!Tabla3[[#This Row],[Unidad de medida]]</f>
        <v>UNIDAD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102</v>
      </c>
      <c r="N1591" s="44">
        <f>+SUMIF([1]!REQUISICIONES[CODIGO CONCATENADO],INVENTARIO[[#This Row],[CODIGO CONCATENADO]],[1]!REQUISICIONES[CANTIDAD])</f>
        <v>84</v>
      </c>
      <c r="O1591" s="42"/>
      <c r="P1591" s="44">
        <f>+INVENTARIO[[#This Row],[CANTIDAD INICIAL]]+INVENTARIO[[#This Row],[ENTRADAS]]-INVENTARIO[[#This Row],[SALIDAS]]+INVENTARIO[[#This Row],[AJUSTES]]</f>
        <v>18</v>
      </c>
      <c r="Q1591" s="42">
        <f>IFERROR(_xlfn.XLOOKUP(INVENTARIO[[#This Row],[CODIGO CONCATENADO]],[1]!Tabla1[[CODIGO CONCATENADO ]],[1]!Tabla1[COSTO],,0,-1),"")</f>
        <v>65</v>
      </c>
      <c r="R1591" s="42">
        <f>+IFERROR(INVENTARIO[[#This Row],[STOCK (BALANCE)]]*INVENTARIO[[#This Row],[COSTO UNITARIO]],"")</f>
        <v>1170</v>
      </c>
    </row>
    <row r="1592" spans="1:18" x14ac:dyDescent="0.25">
      <c r="A1592" s="37" t="str">
        <f>+[1]DATA_PRODUCTO!A1592</f>
        <v xml:space="preserve"> MED0019 (LANCETAS MPL3 P/100 (TIRILLAS))</v>
      </c>
      <c r="B1592" s="38">
        <f>IFERROR(_xlfn.XLOOKUP(INVENTARIO[[#This Row],[CODIGO CONCATENADO]],[1]!Tabla1[[CODIGO CONCATENADO ]],[1]!Tabla1[FECHA],,0,-1),"")</f>
        <v>45489</v>
      </c>
      <c r="C1592" s="38">
        <f>IFERROR(_xlfn.XLOOKUP(INVENTARIO[[#This Row],[CODIGO CONCATENADO]],[1]!Tabla1[[CODIGO CONCATENADO ]],[1]!Tabla1[FECHA],,0,-1),"")</f>
        <v>45489</v>
      </c>
      <c r="D1592" s="39" t="str">
        <f>+[1]!Tabla3[[#This Row],[Secuencia]]</f>
        <v>MED0019</v>
      </c>
      <c r="E1592" s="40" t="str">
        <f>+[1]!Tabla3[[#This Row],[Descripcion]]</f>
        <v>LANCETAS MPL3 P/100 (TIRILLAS)</v>
      </c>
      <c r="F1592" s="39" t="str">
        <f>+[1]!Tabla3[[#This Row],[Categoria]]</f>
        <v>MEDICAMENTOS</v>
      </c>
      <c r="G1592" s="50">
        <f>+[1]!Tabla3[[#This Row],[Almacen]]</f>
        <v>0</v>
      </c>
      <c r="H1592" s="39" t="str">
        <f>+[1]!Tabla3[[#This Row],[Unidad de medida]]</f>
        <v>CAJAS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10</v>
      </c>
      <c r="N1592" s="44">
        <f>+SUMIF([1]!REQUISICIONES[CODIGO CONCATENADO],INVENTARIO[[#This Row],[CODIGO CONCATENADO]],[1]!REQUISICIONES[CANTIDAD])</f>
        <v>10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>
        <f>IFERROR(_xlfn.XLOOKUP(INVENTARIO[[#This Row],[CODIGO CONCATENADO]],[1]!Tabla1[[CODIGO CONCATENADO ]],[1]!Tabla1[COSTO],,0,-1),"")</f>
        <v>214</v>
      </c>
      <c r="R1592" s="42">
        <f>+IFERROR(INVENTARIO[[#This Row],[STOCK (BALANCE)]]*INVENTARIO[[#This Row],[COSTO UNITARIO]],"")</f>
        <v>0</v>
      </c>
    </row>
    <row r="1593" spans="1:18" x14ac:dyDescent="0.25">
      <c r="A1593" s="37" t="str">
        <f>+[1]DATA_PRODUCTO!A1593</f>
        <v xml:space="preserve"> MED0020 (JERINGA 5 CC. 21X1 AMAERICA )</v>
      </c>
      <c r="B1593" s="38">
        <f>IFERROR(_xlfn.XLOOKUP(INVENTARIO[[#This Row],[CODIGO CONCATENADO]],[1]!Tabla1[[CODIGO CONCATENADO ]],[1]!Tabla1[FECHA],,0,-1),"")</f>
        <v>45489</v>
      </c>
      <c r="C1593" s="38">
        <f>IFERROR(_xlfn.XLOOKUP(INVENTARIO[[#This Row],[CODIGO CONCATENADO]],[1]!Tabla1[[CODIGO CONCATENADO ]],[1]!Tabla1[FECHA],,0,-1),"")</f>
        <v>45489</v>
      </c>
      <c r="D1593" s="39" t="str">
        <f>+[1]!Tabla3[[#This Row],[Secuencia]]</f>
        <v>MED0020</v>
      </c>
      <c r="E1593" s="40" t="str">
        <f>+[1]!Tabla3[[#This Row],[Descripcion]]</f>
        <v xml:space="preserve">JERINGA 5 CC. 21X1 AMAERICA </v>
      </c>
      <c r="F1593" s="39" t="str">
        <f>+[1]!Tabla3[[#This Row],[Categoria]]</f>
        <v>MEDICAMENTOS</v>
      </c>
      <c r="G1593" s="50">
        <f>+[1]!Tabla3[[#This Row],[Almacen]]</f>
        <v>0</v>
      </c>
      <c r="H1593" s="39" t="str">
        <f>+[1]!Tabla3[[#This Row],[Unidad de medida]]</f>
        <v>CAJAS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10</v>
      </c>
      <c r="N1593" s="44">
        <f>+SUMIF([1]!REQUISICIONES[CODIGO CONCATENADO],INVENTARIO[[#This Row],[CODIGO CONCATENADO]],[1]!REQUISICIONES[CANTIDAD])</f>
        <v>10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>
        <f>IFERROR(_xlfn.XLOOKUP(INVENTARIO[[#This Row],[CODIGO CONCATENADO]],[1]!Tabla1[[CODIGO CONCATENADO ]],[1]!Tabla1[COSTO],,0,-1),"")</f>
        <v>352</v>
      </c>
      <c r="R1593" s="42">
        <f>+IFERROR(INVENTARIO[[#This Row],[STOCK (BALANCE)]]*INVENTARIO[[#This Row],[COSTO UNITARIO]],"")</f>
        <v>0</v>
      </c>
    </row>
    <row r="1594" spans="1:18" x14ac:dyDescent="0.25">
      <c r="A1594" s="37" t="str">
        <f>+[1]DATA_PRODUCTO!A1594</f>
        <v xml:space="preserve"> MED0021 (JERINGA 5 CC. 23X1 AMAERICA )</v>
      </c>
      <c r="B1594" s="38">
        <f>IFERROR(_xlfn.XLOOKUP(INVENTARIO[[#This Row],[CODIGO CONCATENADO]],[1]!Tabla1[[CODIGO CONCATENADO ]],[1]!Tabla1[FECHA],,0,-1),"")</f>
        <v>45489</v>
      </c>
      <c r="C1594" s="38">
        <f>IFERROR(_xlfn.XLOOKUP(INVENTARIO[[#This Row],[CODIGO CONCATENADO]],[1]!Tabla1[[CODIGO CONCATENADO ]],[1]!Tabla1[FECHA],,0,-1),"")</f>
        <v>45489</v>
      </c>
      <c r="D1594" s="39" t="str">
        <f>+[1]!Tabla3[[#This Row],[Secuencia]]</f>
        <v>MED0021</v>
      </c>
      <c r="E1594" s="40" t="str">
        <f>+[1]!Tabla3[[#This Row],[Descripcion]]</f>
        <v xml:space="preserve">JERINGA 5 CC. 23X1 AMAERICA </v>
      </c>
      <c r="F1594" s="39" t="str">
        <f>+[1]!Tabla3[[#This Row],[Categoria]]</f>
        <v>MEDICAMENTOS</v>
      </c>
      <c r="G1594" s="50">
        <f>+[1]!Tabla3[[#This Row],[Almacen]]</f>
        <v>0</v>
      </c>
      <c r="H1594" s="39" t="str">
        <f>+[1]!Tabla3[[#This Row],[Unidad de medida]]</f>
        <v>CAJAS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10</v>
      </c>
      <c r="N1594" s="44">
        <f>+SUMIF([1]!REQUISICIONES[CODIGO CONCATENADO],INVENTARIO[[#This Row],[CODIGO CONCATENADO]],[1]!REQUISICIONES[CANTIDAD])</f>
        <v>10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>
        <f>IFERROR(_xlfn.XLOOKUP(INVENTARIO[[#This Row],[CODIGO CONCATENADO]],[1]!Tabla1[[CODIGO CONCATENADO ]],[1]!Tabla1[COSTO],,0,-1),"")</f>
        <v>384</v>
      </c>
      <c r="R1594" s="42">
        <f>+IFERROR(INVENTARIO[[#This Row],[STOCK (BALANCE)]]*INVENTARIO[[#This Row],[COSTO UNITARIO]],"")</f>
        <v>0</v>
      </c>
    </row>
    <row r="1595" spans="1:18" x14ac:dyDescent="0.25">
      <c r="A1595" s="37" t="str">
        <f>+[1]DATA_PRODUCTO!A1595</f>
        <v xml:space="preserve"> MED0022 (CATETET INTRAVENOSO INSYT. NO. 22)</v>
      </c>
      <c r="B1595" s="38">
        <f>IFERROR(_xlfn.XLOOKUP(INVENTARIO[[#This Row],[CODIGO CONCATENADO]],[1]!Tabla1[[CODIGO CONCATENADO ]],[1]!Tabla1[FECHA],,0,-1),"")</f>
        <v>45489</v>
      </c>
      <c r="C1595" s="38">
        <f>IFERROR(_xlfn.XLOOKUP(INVENTARIO[[#This Row],[CODIGO CONCATENADO]],[1]!Tabla1[[CODIGO CONCATENADO ]],[1]!Tabla1[FECHA],,0,-1),"")</f>
        <v>45489</v>
      </c>
      <c r="D1595" s="39" t="str">
        <f>+[1]!Tabla3[[#This Row],[Secuencia]]</f>
        <v>MED0022</v>
      </c>
      <c r="E1595" s="40" t="str">
        <f>+[1]!Tabla3[[#This Row],[Descripcion]]</f>
        <v>CATETET INTRAVENOSO INSYT. NO. 22</v>
      </c>
      <c r="F1595" s="39" t="str">
        <f>+[1]!Tabla3[[#This Row],[Categoria]]</f>
        <v>MEDICAMENTOS</v>
      </c>
      <c r="G1595" s="50">
        <f>+[1]!Tabla3[[#This Row],[Almacen]]</f>
        <v>0</v>
      </c>
      <c r="H1595" s="39" t="str">
        <f>+[1]!Tabla3[[#This Row],[Unidad de medida]]</f>
        <v>CAJAS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2</v>
      </c>
      <c r="N1595" s="44">
        <f>+SUMIF([1]!REQUISICIONES[CODIGO CONCATENADO],INVENTARIO[[#This Row],[CODIGO CONCATENADO]],[1]!REQUISICIONES[CANTIDAD])</f>
        <v>2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>
        <f>IFERROR(_xlfn.XLOOKUP(INVENTARIO[[#This Row],[CODIGO CONCATENADO]],[1]!Tabla1[[CODIGO CONCATENADO ]],[1]!Tabla1[COSTO],,0,-1),"")</f>
        <v>1300</v>
      </c>
      <c r="R1595" s="42">
        <f>+IFERROR(INVENTARIO[[#This Row],[STOCK (BALANCE)]]*INVENTARIO[[#This Row],[COSTO UNITARIO]],"")</f>
        <v>0</v>
      </c>
    </row>
    <row r="1596" spans="1:18" x14ac:dyDescent="0.25">
      <c r="A1596" s="37" t="str">
        <f>+[1]DATA_PRODUCTO!A1596</f>
        <v xml:space="preserve"> MED0023 (CURITA REDONDA HOSP.)</v>
      </c>
      <c r="B1596" s="38">
        <f>IFERROR(_xlfn.XLOOKUP(INVENTARIO[[#This Row],[CODIGO CONCATENADO]],[1]!Tabla1[[CODIGO CONCATENADO ]],[1]!Tabla1[FECHA],,0,-1),"")</f>
        <v>45489</v>
      </c>
      <c r="C1596" s="38">
        <f>IFERROR(_xlfn.XLOOKUP(INVENTARIO[[#This Row],[CODIGO CONCATENADO]],[1]!Tabla1[[CODIGO CONCATENADO ]],[1]!Tabla1[FECHA],,0,-1),"")</f>
        <v>45489</v>
      </c>
      <c r="D1596" s="39" t="str">
        <f>+[1]!Tabla3[[#This Row],[Secuencia]]</f>
        <v>MED0023</v>
      </c>
      <c r="E1596" s="40" t="str">
        <f>+[1]!Tabla3[[#This Row],[Descripcion]]</f>
        <v>CURITA REDONDA HOSP.</v>
      </c>
      <c r="F1596" s="39" t="str">
        <f>+[1]!Tabla3[[#This Row],[Categoria]]</f>
        <v>MEDICAMENTOS</v>
      </c>
      <c r="G1596" s="50">
        <f>+[1]!Tabla3[[#This Row],[Almacen]]</f>
        <v>0</v>
      </c>
      <c r="H1596" s="39" t="str">
        <f>+[1]!Tabla3[[#This Row],[Unidad de medida]]</f>
        <v xml:space="preserve"> CAJAS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6</v>
      </c>
      <c r="N1596" s="44">
        <f>+SUMIF([1]!REQUISICIONES[CODIGO CONCATENADO],INVENTARIO[[#This Row],[CODIGO CONCATENADO]],[1]!REQUISICIONES[CANTIDAD])</f>
        <v>6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>
        <f>IFERROR(_xlfn.XLOOKUP(INVENTARIO[[#This Row],[CODIGO CONCATENADO]],[1]!Tabla1[[CODIGO CONCATENADO ]],[1]!Tabla1[COSTO],,0,-1),"")</f>
        <v>125</v>
      </c>
      <c r="R1596" s="42">
        <f>+IFERROR(INVENTARIO[[#This Row],[STOCK (BALANCE)]]*INVENTARIO[[#This Row],[COSTO UNITARIO]],"")</f>
        <v>0</v>
      </c>
    </row>
    <row r="1597" spans="1:18" x14ac:dyDescent="0.25">
      <c r="A1597" s="37" t="str">
        <f>+[1]DATA_PRODUCTO!A1597</f>
        <v xml:space="preserve"> MED0024 (CURITA LARGA DERM.)</v>
      </c>
      <c r="B1597" s="38">
        <f>IFERROR(_xlfn.XLOOKUP(INVENTARIO[[#This Row],[CODIGO CONCATENADO]],[1]!Tabla1[[CODIGO CONCATENADO ]],[1]!Tabla1[FECHA],,0,-1),"")</f>
        <v>45489</v>
      </c>
      <c r="C1597" s="38">
        <f>IFERROR(_xlfn.XLOOKUP(INVENTARIO[[#This Row],[CODIGO CONCATENADO]],[1]!Tabla1[[CODIGO CONCATENADO ]],[1]!Tabla1[FECHA],,0,-1),"")</f>
        <v>45489</v>
      </c>
      <c r="D1597" s="39" t="str">
        <f>+[1]!Tabla3[[#This Row],[Secuencia]]</f>
        <v>MED0024</v>
      </c>
      <c r="E1597" s="40" t="str">
        <f>+[1]!Tabla3[[#This Row],[Descripcion]]</f>
        <v>CURITA LARGA DERM.</v>
      </c>
      <c r="F1597" s="39" t="str">
        <f>+[1]!Tabla3[[#This Row],[Categoria]]</f>
        <v>MEDICAMENTOS</v>
      </c>
      <c r="G1597" s="50">
        <f>+[1]!Tabla3[[#This Row],[Almacen]]</f>
        <v>0</v>
      </c>
      <c r="H1597" s="39" t="str">
        <f>+[1]!Tabla3[[#This Row],[Unidad de medida]]</f>
        <v xml:space="preserve"> CAJAS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6</v>
      </c>
      <c r="N1597" s="44">
        <f>+SUMIF([1]!REQUISICIONES[CODIGO CONCATENADO],INVENTARIO[[#This Row],[CODIGO CONCATENADO]],[1]!REQUISICIONES[CANTIDAD])</f>
        <v>6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>
        <f>IFERROR(_xlfn.XLOOKUP(INVENTARIO[[#This Row],[CODIGO CONCATENADO]],[1]!Tabla1[[CODIGO CONCATENADO ]],[1]!Tabla1[COSTO],,0,-1),"")</f>
        <v>147.5</v>
      </c>
      <c r="R1597" s="42">
        <f>+IFERROR(INVENTARIO[[#This Row],[STOCK (BALANCE)]]*INVENTARIO[[#This Row],[COSTO UNITARIO]],"")</f>
        <v>0</v>
      </c>
    </row>
    <row r="1598" spans="1:18" x14ac:dyDescent="0.25">
      <c r="A1598" s="37" t="str">
        <f>+[1]DATA_PRODUCTO!A1598</f>
        <v xml:space="preserve"> MED0025 (PROQUIRINA 81)</v>
      </c>
      <c r="B1598" s="38">
        <f>IFERROR(_xlfn.XLOOKUP(INVENTARIO[[#This Row],[CODIGO CONCATENADO]],[1]!Tabla1[[CODIGO CONCATENADO ]],[1]!Tabla1[FECHA],,0,-1),"")</f>
        <v>45489</v>
      </c>
      <c r="C1598" s="38">
        <f>IFERROR(_xlfn.XLOOKUP(INVENTARIO[[#This Row],[CODIGO CONCATENADO]],[1]!Tabla1[[CODIGO CONCATENADO ]],[1]!Tabla1[FECHA],,0,-1),"")</f>
        <v>45489</v>
      </c>
      <c r="D1598" s="39" t="str">
        <f>+[1]!Tabla3[[#This Row],[Secuencia]]</f>
        <v>MED0025</v>
      </c>
      <c r="E1598" s="40" t="str">
        <f>+[1]!Tabla3[[#This Row],[Descripcion]]</f>
        <v>PROQUIRINA 81</v>
      </c>
      <c r="F1598" s="39" t="str">
        <f>+[1]!Tabla3[[#This Row],[Categoria]]</f>
        <v>MEDICAMENTOS</v>
      </c>
      <c r="G1598" s="50">
        <f>+[1]!Tabla3[[#This Row],[Almacen]]</f>
        <v>0</v>
      </c>
      <c r="H1598" s="39" t="str">
        <f>+[1]!Tabla3[[#This Row],[Unidad de medida]]</f>
        <v>FRASCOS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5</v>
      </c>
      <c r="N1598" s="44">
        <f>+SUMIF([1]!REQUISICIONES[CODIGO CONCATENADO],INVENTARIO[[#This Row],[CODIGO CONCATENADO]],[1]!REQUISICIONES[CANTIDAD])</f>
        <v>5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>
        <f>IFERROR(_xlfn.XLOOKUP(INVENTARIO[[#This Row],[CODIGO CONCATENADO]],[1]!Tabla1[[CODIGO CONCATENADO ]],[1]!Tabla1[COSTO],,0,-1),"")</f>
        <v>253.85</v>
      </c>
      <c r="R1598" s="42">
        <f>+IFERROR(INVENTARIO[[#This Row],[STOCK (BALANCE)]]*INVENTARIO[[#This Row],[COSTO UNITARIO]],"")</f>
        <v>0</v>
      </c>
    </row>
    <row r="1599" spans="1:18" x14ac:dyDescent="0.25">
      <c r="A1599" s="37" t="str">
        <f>+[1]DATA_PRODUCTO!A1599</f>
        <v xml:space="preserve"> MED0026 (ESTETOSCOPIO AMERICAN )</v>
      </c>
      <c r="B1599" s="38">
        <f>IFERROR(_xlfn.XLOOKUP(INVENTARIO[[#This Row],[CODIGO CONCATENADO]],[1]!Tabla1[[CODIGO CONCATENADO ]],[1]!Tabla1[FECHA],,0,-1),"")</f>
        <v>45489</v>
      </c>
      <c r="C1599" s="38">
        <f>IFERROR(_xlfn.XLOOKUP(INVENTARIO[[#This Row],[CODIGO CONCATENADO]],[1]!Tabla1[[CODIGO CONCATENADO ]],[1]!Tabla1[FECHA],,0,-1),"")</f>
        <v>45489</v>
      </c>
      <c r="D1599" s="39" t="str">
        <f>+[1]!Tabla3[[#This Row],[Secuencia]]</f>
        <v>MED0026</v>
      </c>
      <c r="E1599" s="40" t="str">
        <f>+[1]!Tabla3[[#This Row],[Descripcion]]</f>
        <v xml:space="preserve">ESTETOSCOPIO AMERICAN </v>
      </c>
      <c r="F1599" s="39" t="str">
        <f>+[1]!Tabla3[[#This Row],[Categoria]]</f>
        <v>MEDICAMENTOS</v>
      </c>
      <c r="G1599" s="50">
        <f>+[1]!Tabla3[[#This Row],[Almacen]]</f>
        <v>0</v>
      </c>
      <c r="H1599" s="39" t="str">
        <f>+[1]!Tabla3[[#This Row],[Unidad de medida]]</f>
        <v>UNIDAD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4</v>
      </c>
      <c r="N1599" s="44">
        <f>+SUMIF([1]!REQUISICIONES[CODIGO CONCATENADO],INVENTARIO[[#This Row],[CODIGO CONCATENADO]],[1]!REQUISICIONES[CANTIDAD])</f>
        <v>4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>
        <f>IFERROR(_xlfn.XLOOKUP(INVENTARIO[[#This Row],[CODIGO CONCATENADO]],[1]!Tabla1[[CODIGO CONCATENADO ]],[1]!Tabla1[COSTO],,0,-1),"")</f>
        <v>800</v>
      </c>
      <c r="R1599" s="42">
        <f>+IFERROR(INVENTARIO[[#This Row],[STOCK (BALANCE)]]*INVENTARIO[[#This Row],[COSTO UNITARIO]],"")</f>
        <v>0</v>
      </c>
    </row>
    <row r="1600" spans="1:18" x14ac:dyDescent="0.25">
      <c r="A1600" s="37" t="str">
        <f>+[1]DATA_PRODUCTO!A1600</f>
        <v xml:space="preserve"> MED0027 (OXIMETRO DE DESO P1)</v>
      </c>
      <c r="B1600" s="38">
        <f>IFERROR(_xlfn.XLOOKUP(INVENTARIO[[#This Row],[CODIGO CONCATENADO]],[1]!Tabla1[[CODIGO CONCATENADO ]],[1]!Tabla1[FECHA],,0,-1),"")</f>
        <v>45489</v>
      </c>
      <c r="C1600" s="38">
        <f>IFERROR(_xlfn.XLOOKUP(INVENTARIO[[#This Row],[CODIGO CONCATENADO]],[1]!Tabla1[[CODIGO CONCATENADO ]],[1]!Tabla1[FECHA],,0,-1),"")</f>
        <v>45489</v>
      </c>
      <c r="D1600" s="39" t="str">
        <f>+[1]!Tabla3[[#This Row],[Secuencia]]</f>
        <v>MED0027</v>
      </c>
      <c r="E1600" s="40" t="str">
        <f>+[1]!Tabla3[[#This Row],[Descripcion]]</f>
        <v>OXIMETRO DE DESO P1</v>
      </c>
      <c r="F1600" s="39" t="str">
        <f>+[1]!Tabla3[[#This Row],[Categoria]]</f>
        <v>MEDICAMENTOS</v>
      </c>
      <c r="G1600" s="50">
        <f>+[1]!Tabla3[[#This Row],[Almacen]]</f>
        <v>0</v>
      </c>
      <c r="H1600" s="39" t="str">
        <f>+[1]!Tabla3[[#This Row],[Unidad de medida]]</f>
        <v>UNIDAD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4</v>
      </c>
      <c r="N1600" s="44">
        <f>+SUMIF([1]!REQUISICIONES[CODIGO CONCATENADO],INVENTARIO[[#This Row],[CODIGO CONCATENADO]],[1]!REQUISICIONES[CANTIDAD])</f>
        <v>4</v>
      </c>
      <c r="O1600" s="42"/>
      <c r="P1600" s="44">
        <f>+INVENTARIO[[#This Row],[CANTIDAD INICIAL]]+INVENTARIO[[#This Row],[ENTRADAS]]-INVENTARIO[[#This Row],[SALIDAS]]+INVENTARIO[[#This Row],[AJUSTES]]</f>
        <v>0</v>
      </c>
      <c r="Q1600" s="42">
        <f>IFERROR(_xlfn.XLOOKUP(INVENTARIO[[#This Row],[CODIGO CONCATENADO]],[1]!Tabla1[[CODIGO CONCATENADO ]],[1]!Tabla1[COSTO],,0,-1),"")</f>
        <v>2000</v>
      </c>
      <c r="R1600" s="42">
        <f>+IFERROR(INVENTARIO[[#This Row],[STOCK (BALANCE)]]*INVENTARIO[[#This Row],[COSTO UNITARIO]],"")</f>
        <v>0</v>
      </c>
    </row>
    <row r="1601" spans="1:18" x14ac:dyDescent="0.25">
      <c r="A1601" s="37" t="str">
        <f>+[1]DATA_PRODUCTO!A1601</f>
        <v xml:space="preserve"> MED0028 (ESFIGMOMANOMETRO ANERIODE)</v>
      </c>
      <c r="B1601" s="38">
        <f>IFERROR(_xlfn.XLOOKUP(INVENTARIO[[#This Row],[CODIGO CONCATENADO]],[1]!Tabla1[[CODIGO CONCATENADO ]],[1]!Tabla1[FECHA],,0,-1),"")</f>
        <v>45489</v>
      </c>
      <c r="C1601" s="38">
        <f>IFERROR(_xlfn.XLOOKUP(INVENTARIO[[#This Row],[CODIGO CONCATENADO]],[1]!Tabla1[[CODIGO CONCATENADO ]],[1]!Tabla1[FECHA],,0,-1),"")</f>
        <v>45489</v>
      </c>
      <c r="D1601" s="39" t="str">
        <f>+[1]!Tabla3[[#This Row],[Secuencia]]</f>
        <v>MED0028</v>
      </c>
      <c r="E1601" s="40" t="str">
        <f>+[1]!Tabla3[[#This Row],[Descripcion]]</f>
        <v>ESFIGMOMANOMETRO ANERIODE</v>
      </c>
      <c r="F1601" s="39" t="str">
        <f>+[1]!Tabla3[[#This Row],[Categoria]]</f>
        <v>MEDICAMENTOS</v>
      </c>
      <c r="G1601" s="50">
        <f>+[1]!Tabla3[[#This Row],[Almacen]]</f>
        <v>0</v>
      </c>
      <c r="H1601" s="39" t="str">
        <f>+[1]!Tabla3[[#This Row],[Unidad de medida]]</f>
        <v>UNIDAD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4</v>
      </c>
      <c r="N1601" s="44">
        <f>+SUMIF([1]!REQUISICIONES[CODIGO CONCATENADO],INVENTARIO[[#This Row],[CODIGO CONCATENADO]],[1]!REQUISICIONES[CANTIDAD])</f>
        <v>4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>
        <f>IFERROR(_xlfn.XLOOKUP(INVENTARIO[[#This Row],[CODIGO CONCATENADO]],[1]!Tabla1[[CODIGO CONCATENADO ]],[1]!Tabla1[COSTO],,0,-1),"")</f>
        <v>1200</v>
      </c>
      <c r="R1601" s="42">
        <f>+IFERROR(INVENTARIO[[#This Row],[STOCK (BALANCE)]]*INVENTARIO[[#This Row],[COSTO UNITARIO]],"")</f>
        <v>0</v>
      </c>
    </row>
    <row r="1602" spans="1:18" x14ac:dyDescent="0.25">
      <c r="A1602" s="37" t="str">
        <f>+[1]DATA_PRODUCTO!A1602</f>
        <v xml:space="preserve"> MED0029 (GUANTE DE LATEX PROCLEAN S)</v>
      </c>
      <c r="B1602" s="38">
        <f>IFERROR(_xlfn.XLOOKUP(INVENTARIO[[#This Row],[CODIGO CONCATENADO]],[1]!Tabla1[[CODIGO CONCATENADO ]],[1]!Tabla1[FECHA],,0,-1),"")</f>
        <v>45489</v>
      </c>
      <c r="C1602" s="38">
        <f>IFERROR(_xlfn.XLOOKUP(INVENTARIO[[#This Row],[CODIGO CONCATENADO]],[1]!Tabla1[[CODIGO CONCATENADO ]],[1]!Tabla1[FECHA],,0,-1),"")</f>
        <v>45489</v>
      </c>
      <c r="D1602" s="39" t="str">
        <f>+[1]!Tabla3[[#This Row],[Secuencia]]</f>
        <v>MED0029</v>
      </c>
      <c r="E1602" s="40" t="str">
        <f>+[1]!Tabla3[[#This Row],[Descripcion]]</f>
        <v>GUANTE DE LATEX PROCLEAN S</v>
      </c>
      <c r="F1602" s="39" t="str">
        <f>+[1]!Tabla3[[#This Row],[Categoria]]</f>
        <v>MEDICAMENTOS</v>
      </c>
      <c r="G1602" s="50">
        <f>+[1]!Tabla3[[#This Row],[Almacen]]</f>
        <v>0</v>
      </c>
      <c r="H1602" s="39" t="str">
        <f>+[1]!Tabla3[[#This Row],[Unidad de medida]]</f>
        <v>CAJAS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4</v>
      </c>
      <c r="N1602" s="44">
        <f>+SUMIF([1]!REQUISICIONES[CODIGO CONCATENADO],INVENTARIO[[#This Row],[CODIGO CONCATENADO]],[1]!REQUISICIONES[CANTIDAD])</f>
        <v>4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>
        <f>IFERROR(_xlfn.XLOOKUP(INVENTARIO[[#This Row],[CODIGO CONCATENADO]],[1]!Tabla1[[CODIGO CONCATENADO ]],[1]!Tabla1[COSTO],,0,-1),"")</f>
        <v>350</v>
      </c>
      <c r="R1602" s="42">
        <f>+IFERROR(INVENTARIO[[#This Row],[STOCK (BALANCE)]]*INVENTARIO[[#This Row],[COSTO UNITARIO]],"")</f>
        <v>0</v>
      </c>
    </row>
    <row r="1603" spans="1:18" x14ac:dyDescent="0.25">
      <c r="A1603" s="37" t="str">
        <f>+[1]DATA_PRODUCTO!A1603</f>
        <v xml:space="preserve"> MED0030 (GUANTE DE LATEX PROCLEAN M)</v>
      </c>
      <c r="B1603" s="38">
        <f>IFERROR(_xlfn.XLOOKUP(INVENTARIO[[#This Row],[CODIGO CONCATENADO]],[1]!Tabla1[[CODIGO CONCATENADO ]],[1]!Tabla1[FECHA],,0,-1),"")</f>
        <v>45489</v>
      </c>
      <c r="C1603" s="38">
        <f>IFERROR(_xlfn.XLOOKUP(INVENTARIO[[#This Row],[CODIGO CONCATENADO]],[1]!Tabla1[[CODIGO CONCATENADO ]],[1]!Tabla1[FECHA],,0,-1),"")</f>
        <v>45489</v>
      </c>
      <c r="D1603" s="39" t="str">
        <f>+[1]!Tabla3[[#This Row],[Secuencia]]</f>
        <v>MED0030</v>
      </c>
      <c r="E1603" s="40" t="str">
        <f>+[1]!Tabla3[[#This Row],[Descripcion]]</f>
        <v>GUANTE DE LATEX PROCLEAN M</v>
      </c>
      <c r="F1603" s="39" t="str">
        <f>+[1]!Tabla3[[#This Row],[Categoria]]</f>
        <v>MEDICAMENTOS</v>
      </c>
      <c r="G1603" s="50">
        <f>+[1]!Tabla3[[#This Row],[Almacen]]</f>
        <v>0</v>
      </c>
      <c r="H1603" s="39" t="str">
        <f>+[1]!Tabla3[[#This Row],[Unidad de medida]]</f>
        <v>CAJAS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4</v>
      </c>
      <c r="N1603" s="44">
        <f>+SUMIF([1]!REQUISICIONES[CODIGO CONCATENADO],INVENTARIO[[#This Row],[CODIGO CONCATENADO]],[1]!REQUISICIONES[CANTIDAD])</f>
        <v>4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>
        <f>IFERROR(_xlfn.XLOOKUP(INVENTARIO[[#This Row],[CODIGO CONCATENADO]],[1]!Tabla1[[CODIGO CONCATENADO ]],[1]!Tabla1[COSTO],,0,-1),"")</f>
        <v>350</v>
      </c>
      <c r="R1603" s="42">
        <f>+IFERROR(INVENTARIO[[#This Row],[STOCK (BALANCE)]]*INVENTARIO[[#This Row],[COSTO UNITARIO]],"")</f>
        <v>0</v>
      </c>
    </row>
    <row r="1604" spans="1:18" x14ac:dyDescent="0.25">
      <c r="A1604" s="37" t="str">
        <f>+[1]DATA_PRODUCTO!A1604</f>
        <v xml:space="preserve"> MED0031 (GUANTE DE LATEX PROCLEAN L)</v>
      </c>
      <c r="B1604" s="38">
        <f>IFERROR(_xlfn.XLOOKUP(INVENTARIO[[#This Row],[CODIGO CONCATENADO]],[1]!Tabla1[[CODIGO CONCATENADO ]],[1]!Tabla1[FECHA],,0,-1),"")</f>
        <v>45489</v>
      </c>
      <c r="C1604" s="38">
        <f>IFERROR(_xlfn.XLOOKUP(INVENTARIO[[#This Row],[CODIGO CONCATENADO]],[1]!Tabla1[[CODIGO CONCATENADO ]],[1]!Tabla1[FECHA],,0,-1),"")</f>
        <v>45489</v>
      </c>
      <c r="D1604" s="39" t="str">
        <f>+[1]!Tabla3[[#This Row],[Secuencia]]</f>
        <v>MED0031</v>
      </c>
      <c r="E1604" s="40" t="str">
        <f>+[1]!Tabla3[[#This Row],[Descripcion]]</f>
        <v>GUANTE DE LATEX PROCLEAN L</v>
      </c>
      <c r="F1604" s="39" t="str">
        <f>+[1]!Tabla3[[#This Row],[Categoria]]</f>
        <v>MEDICAMENTOS</v>
      </c>
      <c r="G1604" s="50">
        <f>+[1]!Tabla3[[#This Row],[Almacen]]</f>
        <v>0</v>
      </c>
      <c r="H1604" s="39" t="str">
        <f>+[1]!Tabla3[[#This Row],[Unidad de medida]]</f>
        <v>CAJAS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4</v>
      </c>
      <c r="N1604" s="44">
        <f>+SUMIF([1]!REQUISICIONES[CODIGO CONCATENADO],INVENTARIO[[#This Row],[CODIGO CONCATENADO]],[1]!REQUISICIONES[CANTIDAD])</f>
        <v>4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>
        <f>IFERROR(_xlfn.XLOOKUP(INVENTARIO[[#This Row],[CODIGO CONCATENADO]],[1]!Tabla1[[CODIGO CONCATENADO ]],[1]!Tabla1[COSTO],,0,-1),"")</f>
        <v>350</v>
      </c>
      <c r="R1604" s="42">
        <f>+IFERROR(INVENTARIO[[#This Row],[STOCK (BALANCE)]]*INVENTARIO[[#This Row],[COSTO UNITARIO]],"")</f>
        <v>0</v>
      </c>
    </row>
    <row r="1605" spans="1:18" x14ac:dyDescent="0.25">
      <c r="A1605" s="37" t="str">
        <f>+[1]DATA_PRODUCTO!A1605</f>
        <v xml:space="preserve"> COM0114 (BOCINAS PORTATILES (DIA DE LOS PADRES))</v>
      </c>
      <c r="B1605" s="38">
        <f>IFERROR(_xlfn.XLOOKUP(INVENTARIO[[#This Row],[CODIGO CONCATENADO]],[1]!Tabla1[[CODIGO CONCATENADO ]],[1]!Tabla1[FECHA],,0,-1),"")</f>
        <v>45485</v>
      </c>
      <c r="C1605" s="38">
        <f>IFERROR(_xlfn.XLOOKUP(INVENTARIO[[#This Row],[CODIGO CONCATENADO]],[1]!Tabla1[[CODIGO CONCATENADO ]],[1]!Tabla1[FECHA],,0,-1),"")</f>
        <v>45485</v>
      </c>
      <c r="D1605" s="39" t="str">
        <f>+[1]!Tabla3[[#This Row],[Secuencia]]</f>
        <v>COM0114</v>
      </c>
      <c r="E1605" s="40" t="str">
        <f>+[1]!Tabla3[[#This Row],[Descripcion]]</f>
        <v>BOCINAS PORTATILES (DIA DE LOS PADRES)</v>
      </c>
      <c r="F1605" s="39" t="str">
        <f>+[1]!Tabla3[[#This Row],[Categoria]]</f>
        <v>COMUNICACIONES</v>
      </c>
      <c r="G1605" s="50">
        <f>+[1]!Tabla3[[#This Row],[Almacen]]</f>
        <v>0</v>
      </c>
      <c r="H1605" s="39" t="str">
        <f>+[1]!Tabla3[[#This Row],[Unidad de medida]]</f>
        <v>UNIDAD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600</v>
      </c>
      <c r="N1605" s="44">
        <f>+SUMIF([1]!REQUISICIONES[CODIGO CONCATENADO],INVENTARIO[[#This Row],[CODIGO CONCATENADO]],[1]!REQUISICIONES[CANTIDAD])</f>
        <v>600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>
        <f>IFERROR(_xlfn.XLOOKUP(INVENTARIO[[#This Row],[CODIGO CONCATENADO]],[1]!Tabla1[[CODIGO CONCATENADO ]],[1]!Tabla1[COSTO],,0,-1),"")</f>
        <v>475</v>
      </c>
      <c r="R1605" s="42">
        <f>+IFERROR(INVENTARIO[[#This Row],[STOCK (BALANCE)]]*INVENTARIO[[#This Row],[COSTO UNITARIO]],"")</f>
        <v>0</v>
      </c>
    </row>
    <row r="1606" spans="1:18" x14ac:dyDescent="0.25">
      <c r="A1606" s="37" t="str">
        <f>+[1]DATA_PRODUCTO!A1606</f>
        <v xml:space="preserve"> EQU0065 (CONTROL DE ACCESO ZK SPEEDFACE-V5L FACIAL)</v>
      </c>
      <c r="B1606" s="38">
        <f>IFERROR(_xlfn.XLOOKUP(INVENTARIO[[#This Row],[CODIGO CONCATENADO]],[1]!Tabla1[[CODIGO CONCATENADO ]],[1]!Tabla1[FECHA],,0,-1),"")</f>
        <v>45474</v>
      </c>
      <c r="C1606" s="38">
        <f>IFERROR(_xlfn.XLOOKUP(INVENTARIO[[#This Row],[CODIGO CONCATENADO]],[1]!Tabla1[[CODIGO CONCATENADO ]],[1]!Tabla1[FECHA],,0,-1),"")</f>
        <v>45474</v>
      </c>
      <c r="D1606" s="39" t="str">
        <f>+[1]!Tabla3[[#This Row],[Secuencia]]</f>
        <v>EQU0065</v>
      </c>
      <c r="E1606" s="40" t="str">
        <f>+[1]!Tabla3[[#This Row],[Descripcion]]</f>
        <v>CONTROL DE ACCESO ZK SPEEDFACE-V5L FACIAL</v>
      </c>
      <c r="F1606" s="39" t="str">
        <f>+[1]!Tabla3[[#This Row],[Categoria]]</f>
        <v xml:space="preserve">EQUIPOS </v>
      </c>
      <c r="G1606" s="50">
        <f>+[1]!Tabla3[[#This Row],[Almacen]]</f>
        <v>0</v>
      </c>
      <c r="H1606" s="39" t="str">
        <f>+[1]!Tabla3[[#This Row],[Unidad de medida]]</f>
        <v>UNIDAD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1</v>
      </c>
      <c r="N1606" s="44">
        <f>+SUMIF([1]!REQUISICIONES[CODIGO CONCATENADO],INVENTARIO[[#This Row],[CODIGO CONCATENADO]],[1]!REQUISICIONES[CANTIDAD])</f>
        <v>1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>
        <f>IFERROR(_xlfn.XLOOKUP(INVENTARIO[[#This Row],[CODIGO CONCATENADO]],[1]!Tabla1[[CODIGO CONCATENADO ]],[1]!Tabla1[COSTO],,0,-1),"")</f>
        <v>36000</v>
      </c>
      <c r="R1606" s="42">
        <f>+IFERROR(INVENTARIO[[#This Row],[STOCK (BALANCE)]]*INVENTARIO[[#This Row],[COSTO UNITARIO]],"")</f>
        <v>0</v>
      </c>
    </row>
    <row r="1607" spans="1:18" x14ac:dyDescent="0.25">
      <c r="A1607" s="37" t="str">
        <f>+[1]DATA_PRODUCTO!A1607</f>
        <v xml:space="preserve"> MED0032 (CAPTOPRIL 25MG EN TABLETAS)</v>
      </c>
      <c r="B1607" s="38">
        <f>IFERROR(_xlfn.XLOOKUP(INVENTARIO[[#This Row],[CODIGO CONCATENADO]],[1]!Tabla1[[CODIGO CONCATENADO ]],[1]!Tabla1[FECHA],,0,-1),"")</f>
        <v>45486</v>
      </c>
      <c r="C1607" s="38">
        <f>IFERROR(_xlfn.XLOOKUP(INVENTARIO[[#This Row],[CODIGO CONCATENADO]],[1]!Tabla1[[CODIGO CONCATENADO ]],[1]!Tabla1[FECHA],,0,-1),"")</f>
        <v>45486</v>
      </c>
      <c r="D1607" s="39" t="str">
        <f>+[1]!Tabla3[[#This Row],[Secuencia]]</f>
        <v>MED0032</v>
      </c>
      <c r="E1607" s="40" t="str">
        <f>+[1]!Tabla3[[#This Row],[Descripcion]]</f>
        <v>CAPTOPRIL 25MG EN TABLETAS</v>
      </c>
      <c r="F1607" s="39" t="str">
        <f>+[1]!Tabla3[[#This Row],[Categoria]]</f>
        <v>MEDICAMENTOS</v>
      </c>
      <c r="G1607" s="50">
        <f>+[1]!Tabla3[[#This Row],[Almacen]]</f>
        <v>0</v>
      </c>
      <c r="H1607" s="39" t="str">
        <f>+[1]!Tabla3[[#This Row],[Unidad de medida]]</f>
        <v>CAJAS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5</v>
      </c>
      <c r="N1607" s="44">
        <f>+SUMIF([1]!REQUISICIONES[CODIGO CONCATENADO],INVENTARIO[[#This Row],[CODIGO CONCATENADO]],[1]!REQUISICIONES[CANTIDAD])</f>
        <v>5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>
        <f>IFERROR(_xlfn.XLOOKUP(INVENTARIO[[#This Row],[CODIGO CONCATENADO]],[1]!Tabla1[[CODIGO CONCATENADO ]],[1]!Tabla1[COSTO],,0,-1),"")</f>
        <v>708</v>
      </c>
      <c r="R1607" s="42">
        <f>+IFERROR(INVENTARIO[[#This Row],[STOCK (BALANCE)]]*INVENTARIO[[#This Row],[COSTO UNITARIO]],"")</f>
        <v>0</v>
      </c>
    </row>
    <row r="1608" spans="1:18" x14ac:dyDescent="0.25">
      <c r="A1608" s="37" t="str">
        <f>+[1]DATA_PRODUCTO!A1608</f>
        <v xml:space="preserve"> MED0033 (ACETAMINOFEN 500MG TABLETAS)</v>
      </c>
      <c r="B1608" s="38">
        <f>IFERROR(_xlfn.XLOOKUP(INVENTARIO[[#This Row],[CODIGO CONCATENADO]],[1]!Tabla1[[CODIGO CONCATENADO ]],[1]!Tabla1[FECHA],,0,-1),"")</f>
        <v>45486</v>
      </c>
      <c r="C1608" s="38">
        <f>IFERROR(_xlfn.XLOOKUP(INVENTARIO[[#This Row],[CODIGO CONCATENADO]],[1]!Tabla1[[CODIGO CONCATENADO ]],[1]!Tabla1[FECHA],,0,-1),"")</f>
        <v>45486</v>
      </c>
      <c r="D1608" s="39" t="str">
        <f>+[1]!Tabla3[[#This Row],[Secuencia]]</f>
        <v>MED0033</v>
      </c>
      <c r="E1608" s="40" t="str">
        <f>+[1]!Tabla3[[#This Row],[Descripcion]]</f>
        <v>ACETAMINOFEN 500MG TABLETAS</v>
      </c>
      <c r="F1608" s="39" t="str">
        <f>+[1]!Tabla3[[#This Row],[Categoria]]</f>
        <v>MEDICAMENTOS</v>
      </c>
      <c r="G1608" s="50">
        <f>+[1]!Tabla3[[#This Row],[Almacen]]</f>
        <v>0</v>
      </c>
      <c r="H1608" s="39" t="str">
        <f>+[1]!Tabla3[[#This Row],[Unidad de medida]]</f>
        <v>CAJAS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10</v>
      </c>
      <c r="N1608" s="44">
        <f>+SUMIF([1]!REQUISICIONES[CODIGO CONCATENADO],INVENTARIO[[#This Row],[CODIGO CONCATENADO]],[1]!REQUISICIONES[CANTIDAD])</f>
        <v>10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>
        <f>IFERROR(_xlfn.XLOOKUP(INVENTARIO[[#This Row],[CODIGO CONCATENADO]],[1]!Tabla1[[CODIGO CONCATENADO ]],[1]!Tabla1[COSTO],,0,-1),"")</f>
        <v>385</v>
      </c>
      <c r="R1608" s="42">
        <f>+IFERROR(INVENTARIO[[#This Row],[STOCK (BALANCE)]]*INVENTARIO[[#This Row],[COSTO UNITARIO]],"")</f>
        <v>0</v>
      </c>
    </row>
    <row r="1609" spans="1:18" x14ac:dyDescent="0.25">
      <c r="A1609" s="37" t="str">
        <f>+[1]DATA_PRODUCTO!A1609</f>
        <v xml:space="preserve"> MED0034 (DICLOFENAC 50 MG)</v>
      </c>
      <c r="B1609" s="38">
        <f>IFERROR(_xlfn.XLOOKUP(INVENTARIO[[#This Row],[CODIGO CONCATENADO]],[1]!Tabla1[[CODIGO CONCATENADO ]],[1]!Tabla1[FECHA],,0,-1),"")</f>
        <v>45486</v>
      </c>
      <c r="C1609" s="38">
        <f>IFERROR(_xlfn.XLOOKUP(INVENTARIO[[#This Row],[CODIGO CONCATENADO]],[1]!Tabla1[[CODIGO CONCATENADO ]],[1]!Tabla1[FECHA],,0,-1),"")</f>
        <v>45486</v>
      </c>
      <c r="D1609" s="39" t="str">
        <f>+[1]!Tabla3[[#This Row],[Secuencia]]</f>
        <v>MED0034</v>
      </c>
      <c r="E1609" s="40" t="str">
        <f>+[1]!Tabla3[[#This Row],[Descripcion]]</f>
        <v>DICLOFENAC 50 MG</v>
      </c>
      <c r="F1609" s="39" t="str">
        <f>+[1]!Tabla3[[#This Row],[Categoria]]</f>
        <v>MEDICAMENTOS</v>
      </c>
      <c r="G1609" s="50">
        <f>+[1]!Tabla3[[#This Row],[Almacen]]</f>
        <v>0</v>
      </c>
      <c r="H1609" s="39" t="str">
        <f>+[1]!Tabla3[[#This Row],[Unidad de medida]]</f>
        <v>CAJAS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5</v>
      </c>
      <c r="N1609" s="44">
        <f>+SUMIF([1]!REQUISICIONES[CODIGO CONCATENADO],INVENTARIO[[#This Row],[CODIGO CONCATENADO]],[1]!REQUISICIONES[CANTIDAD])</f>
        <v>5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>
        <f>IFERROR(_xlfn.XLOOKUP(INVENTARIO[[#This Row],[CODIGO CONCATENADO]],[1]!Tabla1[[CODIGO CONCATENADO ]],[1]!Tabla1[COSTO],,0,-1),"")</f>
        <v>500</v>
      </c>
      <c r="R1609" s="42">
        <f>+IFERROR(INVENTARIO[[#This Row],[STOCK (BALANCE)]]*INVENTARIO[[#This Row],[COSTO UNITARIO]],"")</f>
        <v>0</v>
      </c>
    </row>
    <row r="1610" spans="1:18" x14ac:dyDescent="0.25">
      <c r="A1610" s="37" t="str">
        <f>+[1]DATA_PRODUCTO!A1610</f>
        <v xml:space="preserve"> MED0035 (IBUPROFENO 600MG )</v>
      </c>
      <c r="B1610" s="38">
        <f>IFERROR(_xlfn.XLOOKUP(INVENTARIO[[#This Row],[CODIGO CONCATENADO]],[1]!Tabla1[[CODIGO CONCATENADO ]],[1]!Tabla1[FECHA],,0,-1),"")</f>
        <v>45486</v>
      </c>
      <c r="C1610" s="38">
        <f>IFERROR(_xlfn.XLOOKUP(INVENTARIO[[#This Row],[CODIGO CONCATENADO]],[1]!Tabla1[[CODIGO CONCATENADO ]],[1]!Tabla1[FECHA],,0,-1),"")</f>
        <v>45486</v>
      </c>
      <c r="D1610" s="39" t="str">
        <f>+[1]!Tabla3[[#This Row],[Secuencia]]</f>
        <v>MED0035</v>
      </c>
      <c r="E1610" s="40" t="str">
        <f>+[1]!Tabla3[[#This Row],[Descripcion]]</f>
        <v xml:space="preserve">IBUPROFENO 600MG </v>
      </c>
      <c r="F1610" s="39" t="str">
        <f>+[1]!Tabla3[[#This Row],[Categoria]]</f>
        <v>MEDICAMENTOS</v>
      </c>
      <c r="G1610" s="50">
        <f>+[1]!Tabla3[[#This Row],[Almacen]]</f>
        <v>0</v>
      </c>
      <c r="H1610" s="39" t="str">
        <f>+[1]!Tabla3[[#This Row],[Unidad de medida]]</f>
        <v>CAJAS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10</v>
      </c>
      <c r="N1610" s="44">
        <f>+SUMIF([1]!REQUISICIONES[CODIGO CONCATENADO],INVENTARIO[[#This Row],[CODIGO CONCATENADO]],[1]!REQUISICIONES[CANTIDAD])</f>
        <v>10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>
        <f>IFERROR(_xlfn.XLOOKUP(INVENTARIO[[#This Row],[CODIGO CONCATENADO]],[1]!Tabla1[[CODIGO CONCATENADO ]],[1]!Tabla1[COSTO],,0,-1),"")</f>
        <v>649</v>
      </c>
      <c r="R1610" s="42">
        <f>+IFERROR(INVENTARIO[[#This Row],[STOCK (BALANCE)]]*INVENTARIO[[#This Row],[COSTO UNITARIO]],"")</f>
        <v>0</v>
      </c>
    </row>
    <row r="1611" spans="1:18" x14ac:dyDescent="0.25">
      <c r="A1611" s="37" t="str">
        <f>+[1]DATA_PRODUCTO!A1611</f>
        <v xml:space="preserve"> MED0036 (DICLOFENAC ALFA 75MG)</v>
      </c>
      <c r="B1611" s="38">
        <f>IFERROR(_xlfn.XLOOKUP(INVENTARIO[[#This Row],[CODIGO CONCATENADO]],[1]!Tabla1[[CODIGO CONCATENADO ]],[1]!Tabla1[FECHA],,0,-1),"")</f>
        <v>45486</v>
      </c>
      <c r="C1611" s="38">
        <f>IFERROR(_xlfn.XLOOKUP(INVENTARIO[[#This Row],[CODIGO CONCATENADO]],[1]!Tabla1[[CODIGO CONCATENADO ]],[1]!Tabla1[FECHA],,0,-1),"")</f>
        <v>45486</v>
      </c>
      <c r="D1611" s="39" t="str">
        <f>+[1]!Tabla3[[#This Row],[Secuencia]]</f>
        <v>MED0036</v>
      </c>
      <c r="E1611" s="40" t="str">
        <f>+[1]!Tabla3[[#This Row],[Descripcion]]</f>
        <v>DICLOFENAC ALFA 75MG</v>
      </c>
      <c r="F1611" s="39" t="str">
        <f>+[1]!Tabla3[[#This Row],[Categoria]]</f>
        <v>MEDICAMENTOS</v>
      </c>
      <c r="G1611" s="50">
        <f>+[1]!Tabla3[[#This Row],[Almacen]]</f>
        <v>0</v>
      </c>
      <c r="H1611" s="39" t="str">
        <f>+[1]!Tabla3[[#This Row],[Unidad de medida]]</f>
        <v>CAJAS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3</v>
      </c>
      <c r="N1611" s="44">
        <f>+SUMIF([1]!REQUISICIONES[CODIGO CONCATENADO],INVENTARIO[[#This Row],[CODIGO CONCATENADO]],[1]!REQUISICIONES[CANTIDAD])</f>
        <v>3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>
        <f>IFERROR(_xlfn.XLOOKUP(INVENTARIO[[#This Row],[CODIGO CONCATENADO]],[1]!Tabla1[[CODIGO CONCATENADO ]],[1]!Tabla1[COSTO],,0,-1),"")</f>
        <v>1000</v>
      </c>
      <c r="R1611" s="42">
        <f>+IFERROR(INVENTARIO[[#This Row],[STOCK (BALANCE)]]*INVENTARIO[[#This Row],[COSTO UNITARIO]],"")</f>
        <v>0</v>
      </c>
    </row>
    <row r="1612" spans="1:18" x14ac:dyDescent="0.25">
      <c r="A1612" s="37" t="str">
        <f>+[1]DATA_PRODUCTO!A1612</f>
        <v xml:space="preserve"> MED0037 (DRAMANOL 50MG)</v>
      </c>
      <c r="B1612" s="38">
        <f>IFERROR(_xlfn.XLOOKUP(INVENTARIO[[#This Row],[CODIGO CONCATENADO]],[1]!Tabla1[[CODIGO CONCATENADO ]],[1]!Tabla1[FECHA],,0,-1),"")</f>
        <v>45486</v>
      </c>
      <c r="C1612" s="38">
        <f>IFERROR(_xlfn.XLOOKUP(INVENTARIO[[#This Row],[CODIGO CONCATENADO]],[1]!Tabla1[[CODIGO CONCATENADO ]],[1]!Tabla1[FECHA],,0,-1),"")</f>
        <v>45486</v>
      </c>
      <c r="D1612" s="39" t="str">
        <f>+[1]!Tabla3[[#This Row],[Secuencia]]</f>
        <v>MED0037</v>
      </c>
      <c r="E1612" s="40" t="str">
        <f>+[1]!Tabla3[[#This Row],[Descripcion]]</f>
        <v>DRAMANOL 50MG</v>
      </c>
      <c r="F1612" s="39" t="str">
        <f>+[1]!Tabla3[[#This Row],[Categoria]]</f>
        <v>MEDICAMENTOS</v>
      </c>
      <c r="G1612" s="50">
        <f>+[1]!Tabla3[[#This Row],[Almacen]]</f>
        <v>0</v>
      </c>
      <c r="H1612" s="39" t="str">
        <f>+[1]!Tabla3[[#This Row],[Unidad de medida]]</f>
        <v>CAJAS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5</v>
      </c>
      <c r="N1612" s="44">
        <f>+SUMIF([1]!REQUISICIONES[CODIGO CONCATENADO],INVENTARIO[[#This Row],[CODIGO CONCATENADO]],[1]!REQUISICIONES[CANTIDAD])</f>
        <v>5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>
        <f>IFERROR(_xlfn.XLOOKUP(INVENTARIO[[#This Row],[CODIGO CONCATENADO]],[1]!Tabla1[[CODIGO CONCATENADO ]],[1]!Tabla1[COSTO],,0,-1),"")</f>
        <v>1083</v>
      </c>
      <c r="R1612" s="42">
        <f>+IFERROR(INVENTARIO[[#This Row],[STOCK (BALANCE)]]*INVENTARIO[[#This Row],[COSTO UNITARIO]],"")</f>
        <v>0</v>
      </c>
    </row>
    <row r="1613" spans="1:18" x14ac:dyDescent="0.25">
      <c r="A1613" s="37" t="str">
        <f>+[1]DATA_PRODUCTO!A1613</f>
        <v xml:space="preserve"> MED0038 (CAPTOPRIL 50MG EN TABLETAS)</v>
      </c>
      <c r="B1613" s="38">
        <f>IFERROR(_xlfn.XLOOKUP(INVENTARIO[[#This Row],[CODIGO CONCATENADO]],[1]!Tabla1[[CODIGO CONCATENADO ]],[1]!Tabla1[FECHA],,0,-1),"")</f>
        <v>45496</v>
      </c>
      <c r="C1613" s="38">
        <f>IFERROR(_xlfn.XLOOKUP(INVENTARIO[[#This Row],[CODIGO CONCATENADO]],[1]!Tabla1[[CODIGO CONCATENADO ]],[1]!Tabla1[FECHA],,0,-1),"")</f>
        <v>45496</v>
      </c>
      <c r="D1613" s="39" t="str">
        <f>+[1]!Tabla3[[#This Row],[Secuencia]]</f>
        <v>MED0038</v>
      </c>
      <c r="E1613" s="40" t="str">
        <f>+[1]!Tabla3[[#This Row],[Descripcion]]</f>
        <v>CAPTOPRIL 50MG EN TABLETAS</v>
      </c>
      <c r="F1613" s="39" t="str">
        <f>+[1]!Tabla3[[#This Row],[Categoria]]</f>
        <v>MEDICAMENTOS</v>
      </c>
      <c r="G1613" s="50">
        <f>+[1]!Tabla3[[#This Row],[Almacen]]</f>
        <v>0</v>
      </c>
      <c r="H1613" s="39" t="str">
        <f>+[1]!Tabla3[[#This Row],[Unidad de medida]]</f>
        <v>CAJAS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5</v>
      </c>
      <c r="N1613" s="44">
        <f>+SUMIF([1]!REQUISICIONES[CODIGO CONCATENADO],INVENTARIO[[#This Row],[CODIGO CONCATENADO]],[1]!REQUISICIONES[CANTIDAD])</f>
        <v>5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>
        <f>IFERROR(_xlfn.XLOOKUP(INVENTARIO[[#This Row],[CODIGO CONCATENADO]],[1]!Tabla1[[CODIGO CONCATENADO ]],[1]!Tabla1[COSTO],,0,-1),"")</f>
        <v>791</v>
      </c>
      <c r="R1613" s="42">
        <f>+IFERROR(INVENTARIO[[#This Row],[STOCK (BALANCE)]]*INVENTARIO[[#This Row],[COSTO UNITARIO]],"")</f>
        <v>0</v>
      </c>
    </row>
    <row r="1614" spans="1:18" x14ac:dyDescent="0.25">
      <c r="A1614" s="37" t="str">
        <f>+[1]DATA_PRODUCTO!A1614</f>
        <v xml:space="preserve"> COM0115 (CHALECOS DE SEGURIDAD)</v>
      </c>
      <c r="B1614" s="38">
        <f>IFERROR(_xlfn.XLOOKUP(INVENTARIO[[#This Row],[CODIGO CONCATENADO]],[1]!Tabla1[[CODIGO CONCATENADO ]],[1]!Tabla1[FECHA],,0,-1),"")</f>
        <v>45505</v>
      </c>
      <c r="C1614" s="38">
        <f>IFERROR(_xlfn.XLOOKUP(INVENTARIO[[#This Row],[CODIGO CONCATENADO]],[1]!Tabla1[[CODIGO CONCATENADO ]],[1]!Tabla1[FECHA],,0,-1),"")</f>
        <v>45505</v>
      </c>
      <c r="D1614" s="39" t="str">
        <f>+[1]!Tabla3[[#This Row],[Secuencia]]</f>
        <v>COM0115</v>
      </c>
      <c r="E1614" s="40" t="str">
        <f>+[1]!Tabla3[[#This Row],[Descripcion]]</f>
        <v>CHALECOS DE SEGURIDAD</v>
      </c>
      <c r="F1614" s="39" t="str">
        <f>+[1]!Tabla3[[#This Row],[Categoria]]</f>
        <v>COMUNICACIONES</v>
      </c>
      <c r="G1614" s="50">
        <f>+[1]!Tabla3[[#This Row],[Almacen]]</f>
        <v>0</v>
      </c>
      <c r="H1614" s="39" t="str">
        <f>+[1]!Tabla3[[#This Row],[Unidad de medida]]</f>
        <v>UNIDAD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250</v>
      </c>
      <c r="N1614" s="44">
        <f>+SUMIF([1]!REQUISICIONES[CODIGO CONCATENADO],INVENTARIO[[#This Row],[CODIGO CONCATENADO]],[1]!REQUISICIONES[CANTIDAD])</f>
        <v>250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>
        <f>IFERROR(_xlfn.XLOOKUP(INVENTARIO[[#This Row],[CODIGO CONCATENADO]],[1]!Tabla1[[CODIGO CONCATENADO ]],[1]!Tabla1[COSTO],,0,-1),"")</f>
        <v>700</v>
      </c>
      <c r="R1614" s="42">
        <f>+IFERROR(INVENTARIO[[#This Row],[STOCK (BALANCE)]]*INVENTARIO[[#This Row],[COSTO UNITARIO]],"")</f>
        <v>0</v>
      </c>
    </row>
    <row r="1615" spans="1:18" x14ac:dyDescent="0.25">
      <c r="A1615" s="37" t="str">
        <f>+[1]DATA_PRODUCTO!A1615</f>
        <v xml:space="preserve"> COM0116 (SILBATOS)</v>
      </c>
      <c r="B1615" s="38">
        <f>IFERROR(_xlfn.XLOOKUP(INVENTARIO[[#This Row],[CODIGO CONCATENADO]],[1]!Tabla1[[CODIGO CONCATENADO ]],[1]!Tabla1[FECHA],,0,-1),"")</f>
        <v>45505</v>
      </c>
      <c r="C1615" s="38">
        <f>IFERROR(_xlfn.XLOOKUP(INVENTARIO[[#This Row],[CODIGO CONCATENADO]],[1]!Tabla1[[CODIGO CONCATENADO ]],[1]!Tabla1[FECHA],,0,-1),"")</f>
        <v>45505</v>
      </c>
      <c r="D1615" s="39" t="str">
        <f>+[1]!Tabla3[[#This Row],[Secuencia]]</f>
        <v>COM0116</v>
      </c>
      <c r="E1615" s="40" t="str">
        <f>+[1]!Tabla3[[#This Row],[Descripcion]]</f>
        <v>SILBATOS</v>
      </c>
      <c r="F1615" s="39" t="str">
        <f>+[1]!Tabla3[[#This Row],[Categoria]]</f>
        <v>COMUNICACIONES</v>
      </c>
      <c r="G1615" s="50">
        <f>+[1]!Tabla3[[#This Row],[Almacen]]</f>
        <v>0</v>
      </c>
      <c r="H1615" s="39" t="str">
        <f>+[1]!Tabla3[[#This Row],[Unidad de medida]]</f>
        <v>UNIDAD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500</v>
      </c>
      <c r="N1615" s="44">
        <f>+SUMIF([1]!REQUISICIONES[CODIGO CONCATENADO],INVENTARIO[[#This Row],[CODIGO CONCATENADO]],[1]!REQUISICIONES[CANTIDAD])</f>
        <v>500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>
        <f>IFERROR(_xlfn.XLOOKUP(INVENTARIO[[#This Row],[CODIGO CONCATENADO]],[1]!Tabla1[[CODIGO CONCATENADO ]],[1]!Tabla1[COSTO],,0,-1),"")</f>
        <v>500</v>
      </c>
      <c r="R1615" s="42">
        <f>+IFERROR(INVENTARIO[[#This Row],[STOCK (BALANCE)]]*INVENTARIO[[#This Row],[COSTO UNITARIO]],"")</f>
        <v>0</v>
      </c>
    </row>
    <row r="1616" spans="1:18" x14ac:dyDescent="0.25">
      <c r="A1616" s="37" t="str">
        <f>+[1]DATA_PRODUCTO!A1616</f>
        <v xml:space="preserve"> COM0117 (RASHGUARD MANGAS LARGAS PROTECTOR DEL SOL)</v>
      </c>
      <c r="B1616" s="38">
        <f>IFERROR(_xlfn.XLOOKUP(INVENTARIO[[#This Row],[CODIGO CONCATENADO]],[1]!Tabla1[[CODIGO CONCATENADO ]],[1]!Tabla1[FECHA],,0,-1),"")</f>
        <v>45505</v>
      </c>
      <c r="C1616" s="38">
        <f>IFERROR(_xlfn.XLOOKUP(INVENTARIO[[#This Row],[CODIGO CONCATENADO]],[1]!Tabla1[[CODIGO CONCATENADO ]],[1]!Tabla1[FECHA],,0,-1),"")</f>
        <v>45505</v>
      </c>
      <c r="D1616" s="39" t="str">
        <f>+[1]!Tabla3[[#This Row],[Secuencia]]</f>
        <v>COM0117</v>
      </c>
      <c r="E1616" s="40" t="str">
        <f>+[1]!Tabla3[[#This Row],[Descripcion]]</f>
        <v>RASHGUARD MANGAS LARGAS PROTECTOR DEL SOL</v>
      </c>
      <c r="F1616" s="39" t="str">
        <f>+[1]!Tabla3[[#This Row],[Categoria]]</f>
        <v>COMUNICACIONES</v>
      </c>
      <c r="G1616" s="50">
        <f>+[1]!Tabla3[[#This Row],[Almacen]]</f>
        <v>0</v>
      </c>
      <c r="H1616" s="39" t="str">
        <f>+[1]!Tabla3[[#This Row],[Unidad de medida]]</f>
        <v>UNIDAD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110</v>
      </c>
      <c r="N1616" s="44">
        <f>+SUMIF([1]!REQUISICIONES[CODIGO CONCATENADO],INVENTARIO[[#This Row],[CODIGO CONCATENADO]],[1]!REQUISICIONES[CANTIDAD])</f>
        <v>93</v>
      </c>
      <c r="O1616" s="42"/>
      <c r="P1616" s="44">
        <f>+INVENTARIO[[#This Row],[CANTIDAD INICIAL]]+INVENTARIO[[#This Row],[ENTRADAS]]-INVENTARIO[[#This Row],[SALIDAS]]+INVENTARIO[[#This Row],[AJUSTES]]</f>
        <v>17</v>
      </c>
      <c r="Q1616" s="42">
        <f>IFERROR(_xlfn.XLOOKUP(INVENTARIO[[#This Row],[CODIGO CONCATENADO]],[1]!Tabla1[[CODIGO CONCATENADO ]],[1]!Tabla1[COSTO],,0,-1),"")</f>
        <v>2000</v>
      </c>
      <c r="R1616" s="42">
        <f>+IFERROR(INVENTARIO[[#This Row],[STOCK (BALANCE)]]*INVENTARIO[[#This Row],[COSTO UNITARIO]],"")</f>
        <v>34000</v>
      </c>
    </row>
    <row r="1617" spans="1:18" x14ac:dyDescent="0.25">
      <c r="A1617" s="37" t="str">
        <f>+[1]DATA_PRODUCTO!A1617</f>
        <v xml:space="preserve"> COM0118 (JEANS DE SEGURIDAD CON RAYAS DE SEGURIDAD REFLECTIVAS)</v>
      </c>
      <c r="B1617" s="38">
        <f>IFERROR(_xlfn.XLOOKUP(INVENTARIO[[#This Row],[CODIGO CONCATENADO]],[1]!Tabla1[[CODIGO CONCATENADO ]],[1]!Tabla1[FECHA],,0,-1),"")</f>
        <v>45505</v>
      </c>
      <c r="C1617" s="38">
        <f>IFERROR(_xlfn.XLOOKUP(INVENTARIO[[#This Row],[CODIGO CONCATENADO]],[1]!Tabla1[[CODIGO CONCATENADO ]],[1]!Tabla1[FECHA],,0,-1),"")</f>
        <v>45505</v>
      </c>
      <c r="D1617" s="39" t="str">
        <f>+[1]!Tabla3[[#This Row],[Secuencia]]</f>
        <v>COM0118</v>
      </c>
      <c r="E1617" s="40" t="str">
        <f>+[1]!Tabla3[[#This Row],[Descripcion]]</f>
        <v>JEANS DE SEGURIDAD CON RAYAS DE SEGURIDAD REFLECTIVAS</v>
      </c>
      <c r="F1617" s="39" t="str">
        <f>+[1]!Tabla3[[#This Row],[Categoria]]</f>
        <v>COMUNICACIONES</v>
      </c>
      <c r="G1617" s="50">
        <f>+[1]!Tabla3[[#This Row],[Almacen]]</f>
        <v>0</v>
      </c>
      <c r="H1617" s="39" t="str">
        <f>+[1]!Tabla3[[#This Row],[Unidad de medida]]</f>
        <v>UNIDAD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110</v>
      </c>
      <c r="N1617" s="44">
        <f>+SUMIF([1]!REQUISICIONES[CODIGO CONCATENADO],INVENTARIO[[#This Row],[CODIGO CONCATENADO]],[1]!REQUISICIONES[CANTIDAD])</f>
        <v>111</v>
      </c>
      <c r="O1617" s="42"/>
      <c r="P1617" s="44">
        <f>+INVENTARIO[[#This Row],[CANTIDAD INICIAL]]+INVENTARIO[[#This Row],[ENTRADAS]]-INVENTARIO[[#This Row],[SALIDAS]]+INVENTARIO[[#This Row],[AJUSTES]]</f>
        <v>-1</v>
      </c>
      <c r="Q1617" s="42">
        <f>IFERROR(_xlfn.XLOOKUP(INVENTARIO[[#This Row],[CODIGO CONCATENADO]],[1]!Tabla1[[CODIGO CONCATENADO ]],[1]!Tabla1[COSTO],,0,-1),"")</f>
        <v>2000</v>
      </c>
      <c r="R1617" s="42">
        <f>+IFERROR(INVENTARIO[[#This Row],[STOCK (BALANCE)]]*INVENTARIO[[#This Row],[COSTO UNITARIO]],"")</f>
        <v>-2000</v>
      </c>
    </row>
    <row r="1618" spans="1:18" x14ac:dyDescent="0.25">
      <c r="A1618" s="37" t="str">
        <f>+[1]DATA_PRODUCTO!A1618</f>
        <v xml:space="preserve"> EQU0066 (CASCOS DE SEGURIDAD)</v>
      </c>
      <c r="B1618" s="38">
        <f>IFERROR(_xlfn.XLOOKUP(INVENTARIO[[#This Row],[CODIGO CONCATENADO]],[1]!Tabla1[[CODIGO CONCATENADO ]],[1]!Tabla1[FECHA],,0,-1),"")</f>
        <v>45505</v>
      </c>
      <c r="C1618" s="38">
        <f>IFERROR(_xlfn.XLOOKUP(INVENTARIO[[#This Row],[CODIGO CONCATENADO]],[1]!Tabla1[[CODIGO CONCATENADO ]],[1]!Tabla1[FECHA],,0,-1),"")</f>
        <v>45505</v>
      </c>
      <c r="D1618" s="39" t="str">
        <f>+[1]!Tabla3[[#This Row],[Secuencia]]</f>
        <v>EQU0066</v>
      </c>
      <c r="E1618" s="40" t="str">
        <f>+[1]!Tabla3[[#This Row],[Descripcion]]</f>
        <v>CASCOS DE SEGURIDAD</v>
      </c>
      <c r="F1618" s="39" t="str">
        <f>+[1]!Tabla3[[#This Row],[Categoria]]</f>
        <v xml:space="preserve">EQUIPOS </v>
      </c>
      <c r="G1618" s="50">
        <f>+[1]!Tabla3[[#This Row],[Almacen]]</f>
        <v>0</v>
      </c>
      <c r="H1618" s="39" t="str">
        <f>+[1]!Tabla3[[#This Row],[Unidad de medida]]</f>
        <v>UNIDAD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100</v>
      </c>
      <c r="N1618" s="44">
        <f>+SUMIF([1]!REQUISICIONES[CODIGO CONCATENADO],INVENTARIO[[#This Row],[CODIGO CONCATENADO]],[1]!REQUISICIONES[CANTIDAD])</f>
        <v>100</v>
      </c>
      <c r="O1618" s="42"/>
      <c r="P1618" s="44">
        <f>+INVENTARIO[[#This Row],[CANTIDAD INICIAL]]+INVENTARIO[[#This Row],[ENTRADAS]]-INVENTARIO[[#This Row],[SALIDAS]]+INVENTARIO[[#This Row],[AJUSTES]]</f>
        <v>0</v>
      </c>
      <c r="Q1618" s="42">
        <f>IFERROR(_xlfn.XLOOKUP(INVENTARIO[[#This Row],[CODIGO CONCATENADO]],[1]!Tabla1[[CODIGO CONCATENADO ]],[1]!Tabla1[COSTO],,0,-1),"")</f>
        <v>415.5</v>
      </c>
      <c r="R1618" s="42">
        <f>+IFERROR(INVENTARIO[[#This Row],[STOCK (BALANCE)]]*INVENTARIO[[#This Row],[COSTO UNITARIO]],"")</f>
        <v>0</v>
      </c>
    </row>
    <row r="1619" spans="1:18" x14ac:dyDescent="0.25">
      <c r="A1619" s="37" t="str">
        <f>+[1]DATA_PRODUCTO!A1619</f>
        <v xml:space="preserve"> EQU0067 (BOTAS DE SEGURIDAD)</v>
      </c>
      <c r="B1619" s="38">
        <f>IFERROR(_xlfn.XLOOKUP(INVENTARIO[[#This Row],[CODIGO CONCATENADO]],[1]!Tabla1[[CODIGO CONCATENADO ]],[1]!Tabla1[FECHA],,0,-1),"")</f>
        <v>46013</v>
      </c>
      <c r="C1619" s="38">
        <f>IFERROR(_xlfn.XLOOKUP(INVENTARIO[[#This Row],[CODIGO CONCATENADO]],[1]!Tabla1[[CODIGO CONCATENADO ]],[1]!Tabla1[FECHA],,0,-1),"")</f>
        <v>46013</v>
      </c>
      <c r="D1619" s="39" t="str">
        <f>+[1]!Tabla3[[#This Row],[Secuencia]]</f>
        <v>EQU0067</v>
      </c>
      <c r="E1619" s="40" t="str">
        <f>+[1]!Tabla3[[#This Row],[Descripcion]]</f>
        <v>BOTAS DE SEGURIDAD</v>
      </c>
      <c r="F1619" s="39" t="str">
        <f>+[1]!Tabla3[[#This Row],[Categoria]]</f>
        <v xml:space="preserve">EQUIPOS </v>
      </c>
      <c r="G1619" s="50">
        <f>+[1]!Tabla3[[#This Row],[Almacen]]</f>
        <v>0</v>
      </c>
      <c r="H1619" s="39" t="str">
        <f>+[1]!Tabla3[[#This Row],[Unidad de medida]]</f>
        <v>UNIDAD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105</v>
      </c>
      <c r="N1619" s="44">
        <f>+SUMIF([1]!REQUISICIONES[CODIGO CONCATENADO],INVENTARIO[[#This Row],[CODIGO CONCATENADO]],[1]!REQUISICIONES[CANTIDAD])</f>
        <v>91</v>
      </c>
      <c r="O1619" s="42"/>
      <c r="P1619" s="44">
        <f>+INVENTARIO[[#This Row],[CANTIDAD INICIAL]]+INVENTARIO[[#This Row],[ENTRADAS]]-INVENTARIO[[#This Row],[SALIDAS]]+INVENTARIO[[#This Row],[AJUSTES]]</f>
        <v>14</v>
      </c>
      <c r="Q1619" s="42">
        <f>IFERROR(_xlfn.XLOOKUP(INVENTARIO[[#This Row],[CODIGO CONCATENADO]],[1]!Tabla1[[CODIGO CONCATENADO ]],[1]!Tabla1[COSTO],,0,-1),"")</f>
        <v>3995</v>
      </c>
      <c r="R1619" s="42">
        <f>+IFERROR(INVENTARIO[[#This Row],[STOCK (BALANCE)]]*INVENTARIO[[#This Row],[COSTO UNITARIO]],"")</f>
        <v>55930</v>
      </c>
    </row>
    <row r="1620" spans="1:18" x14ac:dyDescent="0.25">
      <c r="A1620" s="37" t="str">
        <f>+[1]DATA_PRODUCTO!A1620</f>
        <v xml:space="preserve"> EQU0068 (CAPAS DE LLUVIA)</v>
      </c>
      <c r="B1620" s="38">
        <f>IFERROR(_xlfn.XLOOKUP(INVENTARIO[[#This Row],[CODIGO CONCATENADO]],[1]!Tabla1[[CODIGO CONCATENADO ]],[1]!Tabla1[FECHA],,0,-1),"")</f>
        <v>46013</v>
      </c>
      <c r="C1620" s="38">
        <f>IFERROR(_xlfn.XLOOKUP(INVENTARIO[[#This Row],[CODIGO CONCATENADO]],[1]!Tabla1[[CODIGO CONCATENADO ]],[1]!Tabla1[FECHA],,0,-1),"")</f>
        <v>46013</v>
      </c>
      <c r="D1620" s="39" t="str">
        <f>+[1]!Tabla3[[#This Row],[Secuencia]]</f>
        <v>EQU0068</v>
      </c>
      <c r="E1620" s="40" t="str">
        <f>+[1]!Tabla3[[#This Row],[Descripcion]]</f>
        <v>CAPAS DE LLUVIA</v>
      </c>
      <c r="F1620" s="39" t="str">
        <f>+[1]!Tabla3[[#This Row],[Categoria]]</f>
        <v xml:space="preserve">EQUIPOS </v>
      </c>
      <c r="G1620" s="50">
        <f>+[1]!Tabla3[[#This Row],[Almacen]]</f>
        <v>0</v>
      </c>
      <c r="H1620" s="39" t="str">
        <f>+[1]!Tabla3[[#This Row],[Unidad de medida]]</f>
        <v>UNIDAD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111</v>
      </c>
      <c r="N1620" s="44">
        <f>+SUMIF([1]!REQUISICIONES[CODIGO CONCATENADO],INVENTARIO[[#This Row],[CODIGO CONCATENADO]],[1]!REQUISICIONES[CANTIDAD])</f>
        <v>95</v>
      </c>
      <c r="O1620" s="42"/>
      <c r="P1620" s="44">
        <f>+INVENTARIO[[#This Row],[CANTIDAD INICIAL]]+INVENTARIO[[#This Row],[ENTRADAS]]-INVENTARIO[[#This Row],[SALIDAS]]+INVENTARIO[[#This Row],[AJUSTES]]</f>
        <v>16</v>
      </c>
      <c r="Q1620" s="42">
        <f>IFERROR(_xlfn.XLOOKUP(INVENTARIO[[#This Row],[CODIGO CONCATENADO]],[1]!Tabla1[[CODIGO CONCATENADO ]],[1]!Tabla1[COSTO],,0,-1),"")</f>
        <v>725</v>
      </c>
      <c r="R1620" s="42">
        <f>+IFERROR(INVENTARIO[[#This Row],[STOCK (BALANCE)]]*INVENTARIO[[#This Row],[COSTO UNITARIO]],"")</f>
        <v>11600</v>
      </c>
    </row>
    <row r="1621" spans="1:18" x14ac:dyDescent="0.25">
      <c r="A1621" s="37" t="str">
        <f>+[1]DATA_PRODUCTO!A1621</f>
        <v xml:space="preserve"> EQU0069 (LENTES DE SIMULACION)</v>
      </c>
      <c r="B1621" s="38">
        <f>IFERROR(_xlfn.XLOOKUP(INVENTARIO[[#This Row],[CODIGO CONCATENADO]],[1]!Tabla1[[CODIGO CONCATENADO ]],[1]!Tabla1[FECHA],,0,-1),"")</f>
        <v>45510</v>
      </c>
      <c r="C1621" s="38">
        <f>IFERROR(_xlfn.XLOOKUP(INVENTARIO[[#This Row],[CODIGO CONCATENADO]],[1]!Tabla1[[CODIGO CONCATENADO ]],[1]!Tabla1[FECHA],,0,-1),"")</f>
        <v>45510</v>
      </c>
      <c r="D1621" s="39" t="str">
        <f>+[1]!Tabla3[[#This Row],[Secuencia]]</f>
        <v>EQU0069</v>
      </c>
      <c r="E1621" s="40" t="str">
        <f>+[1]!Tabla3[[#This Row],[Descripcion]]</f>
        <v>LENTES DE SIMULACION</v>
      </c>
      <c r="F1621" s="39" t="str">
        <f>+[1]!Tabla3[[#This Row],[Categoria]]</f>
        <v xml:space="preserve">EQUIPOS </v>
      </c>
      <c r="G1621" s="50">
        <f>+[1]!Tabla3[[#This Row],[Almacen]]</f>
        <v>0</v>
      </c>
      <c r="H1621" s="39" t="str">
        <f>+[1]!Tabla3[[#This Row],[Unidad de medida]]</f>
        <v>UNIDAD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3</v>
      </c>
      <c r="N1621" s="44">
        <f>+SUMIF([1]!REQUISICIONES[CODIGO CONCATENADO],INVENTARIO[[#This Row],[CODIGO CONCATENADO]],[1]!REQUISICIONES[CANTIDAD])</f>
        <v>3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>
        <f>IFERROR(_xlfn.XLOOKUP(INVENTARIO[[#This Row],[CODIGO CONCATENADO]],[1]!Tabla1[[CODIGO CONCATENADO ]],[1]!Tabla1[COSTO],,0,-1),"")</f>
        <v>12500</v>
      </c>
      <c r="R1621" s="42">
        <f>+IFERROR(INVENTARIO[[#This Row],[STOCK (BALANCE)]]*INVENTARIO[[#This Row],[COSTO UNITARIO]],"")</f>
        <v>0</v>
      </c>
    </row>
    <row r="1622" spans="1:18" x14ac:dyDescent="0.25">
      <c r="A1622" s="37" t="str">
        <f>+[1]DATA_PRODUCTO!A1622</f>
        <v xml:space="preserve"> EQU0070 (AIRE INVERTE 18MIL BTU TGM)</v>
      </c>
      <c r="B1622" s="38">
        <f>IFERROR(_xlfn.XLOOKUP(INVENTARIO[[#This Row],[CODIGO CONCATENADO]],[1]!Tabla1[[CODIGO CONCATENADO ]],[1]!Tabla1[FECHA],,0,-1),"")</f>
        <v>45524</v>
      </c>
      <c r="C1622" s="38">
        <f>IFERROR(_xlfn.XLOOKUP(INVENTARIO[[#This Row],[CODIGO CONCATENADO]],[1]!Tabla1[[CODIGO CONCATENADO ]],[1]!Tabla1[FECHA],,0,-1),"")</f>
        <v>45524</v>
      </c>
      <c r="D1622" s="39" t="str">
        <f>+[1]!Tabla3[[#This Row],[Secuencia]]</f>
        <v>EQU0070</v>
      </c>
      <c r="E1622" s="40" t="str">
        <f>+[1]!Tabla3[[#This Row],[Descripcion]]</f>
        <v>AIRE INVERTE 18MIL BTU TGM</v>
      </c>
      <c r="F1622" s="39" t="str">
        <f>+[1]!Tabla3[[#This Row],[Categoria]]</f>
        <v xml:space="preserve">EQUIPOS </v>
      </c>
      <c r="G1622" s="50">
        <f>+[1]!Tabla3[[#This Row],[Almacen]]</f>
        <v>0</v>
      </c>
      <c r="H1622" s="39" t="str">
        <f>+[1]!Tabla3[[#This Row],[Unidad de medida]]</f>
        <v>UNIDAD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1</v>
      </c>
      <c r="N1622" s="44">
        <f>+SUMIF([1]!REQUISICIONES[CODIGO CONCATENADO],INVENTARIO[[#This Row],[CODIGO CONCATENADO]],[1]!REQUISICIONES[CANTIDAD])</f>
        <v>1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>
        <f>IFERROR(_xlfn.XLOOKUP(INVENTARIO[[#This Row],[CODIGO CONCATENADO]],[1]!Tabla1[[CODIGO CONCATENADO ]],[1]!Tabla1[COSTO],,0,-1),"")</f>
        <v>49950</v>
      </c>
      <c r="R1622" s="42">
        <f>+IFERROR(INVENTARIO[[#This Row],[STOCK (BALANCE)]]*INVENTARIO[[#This Row],[COSTO UNITARIO]],"")</f>
        <v>0</v>
      </c>
    </row>
    <row r="1623" spans="1:18" ht="30" x14ac:dyDescent="0.25">
      <c r="A1623" s="37" t="str">
        <f>+[1]DATA_PRODUCTO!A1623</f>
        <v xml:space="preserve"> INT0094 (CONOS REFLECTIVOS DE 90 CM BASE 35X35 CMS BASE NEGRA REFORSADA)</v>
      </c>
      <c r="B1623" s="38">
        <f>IFERROR(_xlfn.XLOOKUP(INVENTARIO[[#This Row],[CODIGO CONCATENADO]],[1]!Tabla1[[CODIGO CONCATENADO ]],[1]!Tabla1[FECHA],,0,-1),"")</f>
        <v>45593</v>
      </c>
      <c r="C1623" s="38">
        <f>IFERROR(_xlfn.XLOOKUP(INVENTARIO[[#This Row],[CODIGO CONCATENADO]],[1]!Tabla1[[CODIGO CONCATENADO ]],[1]!Tabla1[FECHA],,0,-1),"")</f>
        <v>45593</v>
      </c>
      <c r="D1623" s="39" t="str">
        <f>+[1]!Tabla3[[#This Row],[Secuencia]]</f>
        <v>INT0094</v>
      </c>
      <c r="E1623" s="40" t="str">
        <f>+[1]!Tabla3[[#This Row],[Descripcion]]</f>
        <v>CONOS REFLECTIVOS DE 90 CM BASE 35X35 CMS BASE NEGRA REFORSADA</v>
      </c>
      <c r="F1623" s="39" t="str">
        <f>+[1]!Tabla3[[#This Row],[Categoria]]</f>
        <v>INSTITUCIONALES</v>
      </c>
      <c r="G1623" s="50">
        <f>+[1]!Tabla3[[#This Row],[Almacen]]</f>
        <v>0</v>
      </c>
      <c r="H1623" s="39" t="str">
        <f>+[1]!Tabla3[[#This Row],[Unidad de medida]]</f>
        <v>UNIDAD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2000</v>
      </c>
      <c r="N1623" s="44">
        <f>+SUMIF([1]!REQUISICIONES[CODIGO CONCATENADO],INVENTARIO[[#This Row],[CODIGO CONCATENADO]],[1]!REQUISICIONES[CANTIDAD])</f>
        <v>1827</v>
      </c>
      <c r="O1623" s="42"/>
      <c r="P1623" s="44">
        <f>+INVENTARIO[[#This Row],[CANTIDAD INICIAL]]+INVENTARIO[[#This Row],[ENTRADAS]]-INVENTARIO[[#This Row],[SALIDAS]]+INVENTARIO[[#This Row],[AJUSTES]]</f>
        <v>173</v>
      </c>
      <c r="Q1623" s="42">
        <f>IFERROR(_xlfn.XLOOKUP(INVENTARIO[[#This Row],[CODIGO CONCATENADO]],[1]!Tabla1[[CODIGO CONCATENADO ]],[1]!Tabla1[COSTO],,0,-1),"")</f>
        <v>865</v>
      </c>
      <c r="R1623" s="42">
        <f>+IFERROR(INVENTARIO[[#This Row],[STOCK (BALANCE)]]*INVENTARIO[[#This Row],[COSTO UNITARIO]],"")</f>
        <v>149645</v>
      </c>
    </row>
    <row r="1624" spans="1:18" x14ac:dyDescent="0.25">
      <c r="A1624" s="37" t="str">
        <f>+[1]DATA_PRODUCTO!A1624</f>
        <v xml:space="preserve"> CC0074 (ALAMBRE DE GOMA MULTIHILO 4X1.5MM)</v>
      </c>
      <c r="B1624" s="38">
        <f>IFERROR(_xlfn.XLOOKUP(INVENTARIO[[#This Row],[CODIGO CONCATENADO]],[1]!Tabla1[[CODIGO CONCATENADO ]],[1]!Tabla1[FECHA],,0,-1),"")</f>
        <v>45902</v>
      </c>
      <c r="C1624" s="38">
        <f>IFERROR(_xlfn.XLOOKUP(INVENTARIO[[#This Row],[CODIGO CONCATENADO]],[1]!Tabla1[[CODIGO CONCATENADO ]],[1]!Tabla1[FECHA],,0,-1),"")</f>
        <v>45902</v>
      </c>
      <c r="D1624" s="39" t="str">
        <f>+[1]!Tabla3[[#This Row],[Secuencia]]</f>
        <v>CC0074</v>
      </c>
      <c r="E1624" s="40" t="str">
        <f>+[1]!Tabla3[[#This Row],[Descripcion]]</f>
        <v>ALAMBRE DE GOMA MULTIHILO 4X1.5MM</v>
      </c>
      <c r="F1624" s="39" t="str">
        <f>+[1]!Tabla3[[#This Row],[Categoria]]</f>
        <v>CENTRO CONTROL</v>
      </c>
      <c r="G1624" s="50">
        <f>+[1]!Tabla3[[#This Row],[Almacen]]</f>
        <v>0</v>
      </c>
      <c r="H1624" s="39" t="str">
        <f>+[1]!Tabla3[[#This Row],[Unidad de medida]]</f>
        <v>PIES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41120</v>
      </c>
      <c r="N1624" s="44">
        <f>+SUMIF([1]!REQUISICIONES[CODIGO CONCATENADO],INVENTARIO[[#This Row],[CODIGO CONCATENADO]],[1]!REQUISICIONES[CANTIDAD])</f>
        <v>41120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>
        <f>IFERROR(_xlfn.XLOOKUP(INVENTARIO[[#This Row],[CODIGO CONCATENADO]],[1]!Tabla1[[CODIGO CONCATENADO ]],[1]!Tabla1[COSTO],,0,-1),"")</f>
        <v>24</v>
      </c>
      <c r="R1624" s="42">
        <f>+IFERROR(INVENTARIO[[#This Row],[STOCK (BALANCE)]]*INVENTARIO[[#This Row],[COSTO UNITARIO]],"")</f>
        <v>0</v>
      </c>
    </row>
    <row r="1625" spans="1:18" x14ac:dyDescent="0.25">
      <c r="A1625" s="37" t="str">
        <f>+[1]DATA_PRODUCTO!A1625</f>
        <v xml:space="preserve"> CC0075 (CONECTORES KIT SENCILLO PARA ALAMBRE TRIPLEX)</v>
      </c>
      <c r="B1625" s="38">
        <f>IFERROR(_xlfn.XLOOKUP(INVENTARIO[[#This Row],[CODIGO CONCATENADO]],[1]!Tabla1[[CODIGO CONCATENADO ]],[1]!Tabla1[FECHA],,0,-1),"")</f>
        <v>45615</v>
      </c>
      <c r="C1625" s="38">
        <f>IFERROR(_xlfn.XLOOKUP(INVENTARIO[[#This Row],[CODIGO CONCATENADO]],[1]!Tabla1[[CODIGO CONCATENADO ]],[1]!Tabla1[FECHA],,0,-1),"")</f>
        <v>45615</v>
      </c>
      <c r="D1625" s="39" t="str">
        <f>+[1]!Tabla3[[#This Row],[Secuencia]]</f>
        <v>CC0075</v>
      </c>
      <c r="E1625" s="40" t="str">
        <f>+[1]!Tabla3[[#This Row],[Descripcion]]</f>
        <v>CONECTORES KIT SENCILLO PARA ALAMBRE TRIPLEX</v>
      </c>
      <c r="F1625" s="39" t="str">
        <f>+[1]!Tabla3[[#This Row],[Categoria]]</f>
        <v>CENTRO CONTROL</v>
      </c>
      <c r="G1625" s="50">
        <f>+[1]!Tabla3[[#This Row],[Almacen]]</f>
        <v>0</v>
      </c>
      <c r="H1625" s="39" t="str">
        <f>+[1]!Tabla3[[#This Row],[Unidad de medida]]</f>
        <v>UNIDAD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20</v>
      </c>
      <c r="N1625" s="44">
        <f>+SUMIF([1]!REQUISICIONES[CODIGO CONCATENADO],INVENTARIO[[#This Row],[CODIGO CONCATENADO]],[1]!REQUISICIONES[CANTIDAD])</f>
        <v>20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>
        <f>IFERROR(_xlfn.XLOOKUP(INVENTARIO[[#This Row],[CODIGO CONCATENADO]],[1]!Tabla1[[CODIGO CONCATENADO ]],[1]!Tabla1[COSTO],,0,-1),"")</f>
        <v>760</v>
      </c>
      <c r="R1625" s="42">
        <f>+IFERROR(INVENTARIO[[#This Row],[STOCK (BALANCE)]]*INVENTARIO[[#This Row],[COSTO UNITARIO]],"")</f>
        <v>0</v>
      </c>
    </row>
    <row r="1626" spans="1:18" x14ac:dyDescent="0.25">
      <c r="A1626" s="37" t="str">
        <f>+[1]DATA_PRODUCTO!A1626</f>
        <v xml:space="preserve"> CC0076 (ALAMBRE DE GOMA MULTIHILO 2X4.0MM)</v>
      </c>
      <c r="B1626" s="38">
        <f>IFERROR(_xlfn.XLOOKUP(INVENTARIO[[#This Row],[CODIGO CONCATENADO]],[1]!Tabla1[[CODIGO CONCATENADO ]],[1]!Tabla1[FECHA],,0,-1),"")</f>
        <v>45902</v>
      </c>
      <c r="C1626" s="38">
        <f>IFERROR(_xlfn.XLOOKUP(INVENTARIO[[#This Row],[CODIGO CONCATENADO]],[1]!Tabla1[[CODIGO CONCATENADO ]],[1]!Tabla1[FECHA],,0,-1),"")</f>
        <v>45902</v>
      </c>
      <c r="D1626" s="39" t="str">
        <f>+[1]!Tabla3[[#This Row],[Secuencia]]</f>
        <v>CC0076</v>
      </c>
      <c r="E1626" s="40" t="str">
        <f>+[1]!Tabla3[[#This Row],[Descripcion]]</f>
        <v>ALAMBRE DE GOMA MULTIHILO 2X4.0MM</v>
      </c>
      <c r="F1626" s="39" t="str">
        <f>+[1]!Tabla3[[#This Row],[Categoria]]</f>
        <v>CENTRO CONTROL</v>
      </c>
      <c r="G1626" s="50">
        <f>+[1]!Tabla3[[#This Row],[Almacen]]</f>
        <v>0</v>
      </c>
      <c r="H1626" s="39" t="str">
        <f>+[1]!Tabla3[[#This Row],[Unidad de medida]]</f>
        <v>PIES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9000</v>
      </c>
      <c r="N1626" s="44">
        <f>+SUMIF([1]!REQUISICIONES[CODIGO CONCATENADO],INVENTARIO[[#This Row],[CODIGO CONCATENADO]],[1]!REQUISICIONES[CANTIDAD])</f>
        <v>9000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>
        <f>IFERROR(_xlfn.XLOOKUP(INVENTARIO[[#This Row],[CODIGO CONCATENADO]],[1]!Tabla1[[CODIGO CONCATENADO ]],[1]!Tabla1[COSTO],,0,-1),"")</f>
        <v>31</v>
      </c>
      <c r="R1626" s="42">
        <f>+IFERROR(INVENTARIO[[#This Row],[STOCK (BALANCE)]]*INVENTARIO[[#This Row],[COSTO UNITARIO]],"")</f>
        <v>0</v>
      </c>
    </row>
    <row r="1627" spans="1:18" x14ac:dyDescent="0.25">
      <c r="A1627" s="37" t="str">
        <f>+[1]DATA_PRODUCTO!A1627</f>
        <v xml:space="preserve"> HER0156 (JUEGO DE DESTORNILLADOR 15 PIEZAS ELÉCTRICO)</v>
      </c>
      <c r="B1627" s="38">
        <f>IFERROR(_xlfn.XLOOKUP(INVENTARIO[[#This Row],[CODIGO CONCATENADO]],[1]!Tabla1[[CODIGO CONCATENADO ]],[1]!Tabla1[FECHA],,0,-1),"")</f>
        <v>45569</v>
      </c>
      <c r="C1627" s="38">
        <f>IFERROR(_xlfn.XLOOKUP(INVENTARIO[[#This Row],[CODIGO CONCATENADO]],[1]!Tabla1[[CODIGO CONCATENADO ]],[1]!Tabla1[FECHA],,0,-1),"")</f>
        <v>45569</v>
      </c>
      <c r="D1627" s="39" t="str">
        <f>+[1]!Tabla3[[#This Row],[Secuencia]]</f>
        <v>HER0156</v>
      </c>
      <c r="E1627" s="40" t="str">
        <f>+[1]!Tabla3[[#This Row],[Descripcion]]</f>
        <v>JUEGO DE DESTORNILLADOR 15 PIEZAS ELÉCTRICO</v>
      </c>
      <c r="F1627" s="39" t="str">
        <f>+[1]!Tabla3[[#This Row],[Categoria]]</f>
        <v>HERRAMIENTAS</v>
      </c>
      <c r="G1627" s="50">
        <f>+[1]!Tabla3[[#This Row],[Almacen]]</f>
        <v>0</v>
      </c>
      <c r="H1627" s="39" t="str">
        <f>+[1]!Tabla3[[#This Row],[Unidad de medida]]</f>
        <v>UNIDAD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2</v>
      </c>
      <c r="N1627" s="44">
        <f>+SUMIF([1]!REQUISICIONES[CODIGO CONCATENADO],INVENTARIO[[#This Row],[CODIGO CONCATENADO]],[1]!REQUISICIONES[CANTIDAD])</f>
        <v>2</v>
      </c>
      <c r="O1627" s="42"/>
      <c r="P1627" s="44">
        <f>+INVENTARIO[[#This Row],[CANTIDAD INICIAL]]+INVENTARIO[[#This Row],[ENTRADAS]]-INVENTARIO[[#This Row],[SALIDAS]]+INVENTARIO[[#This Row],[AJUSTES]]</f>
        <v>0</v>
      </c>
      <c r="Q1627" s="42">
        <f>IFERROR(_xlfn.XLOOKUP(INVENTARIO[[#This Row],[CODIGO CONCATENADO]],[1]!Tabla1[[CODIGO CONCATENADO ]],[1]!Tabla1[COSTO],,0,-1),"")</f>
        <v>570.70000000000005</v>
      </c>
      <c r="R1627" s="42">
        <f>+IFERROR(INVENTARIO[[#This Row],[STOCK (BALANCE)]]*INVENTARIO[[#This Row],[COSTO UNITARIO]],"")</f>
        <v>0</v>
      </c>
    </row>
    <row r="1628" spans="1:18" x14ac:dyDescent="0.25">
      <c r="A1628" s="37" t="str">
        <f>+[1]DATA_PRODUCTO!A1628</f>
        <v xml:space="preserve"> HER0157 (ESCALERAS DE 7 PIES (DE FIBRA))</v>
      </c>
      <c r="B1628" s="38">
        <f>IFERROR(_xlfn.XLOOKUP(INVENTARIO[[#This Row],[CODIGO CONCATENADO]],[1]!Tabla1[[CODIGO CONCATENADO ]],[1]!Tabla1[FECHA],,0,-1),"")</f>
        <v>45569</v>
      </c>
      <c r="C1628" s="38">
        <f>IFERROR(_xlfn.XLOOKUP(INVENTARIO[[#This Row],[CODIGO CONCATENADO]],[1]!Tabla1[[CODIGO CONCATENADO ]],[1]!Tabla1[FECHA],,0,-1),"")</f>
        <v>45569</v>
      </c>
      <c r="D1628" s="39" t="str">
        <f>+[1]!Tabla3[[#This Row],[Secuencia]]</f>
        <v>HER0157</v>
      </c>
      <c r="E1628" s="40" t="str">
        <f>+[1]!Tabla3[[#This Row],[Descripcion]]</f>
        <v>ESCALERAS DE 7 PIES (DE FIBRA)</v>
      </c>
      <c r="F1628" s="39" t="str">
        <f>+[1]!Tabla3[[#This Row],[Categoria]]</f>
        <v>HERRAMIENTAS</v>
      </c>
      <c r="G1628" s="50">
        <f>+[1]!Tabla3[[#This Row],[Almacen]]</f>
        <v>0</v>
      </c>
      <c r="H1628" s="39" t="str">
        <f>+[1]!Tabla3[[#This Row],[Unidad de medida]]</f>
        <v>UNIDAD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1</v>
      </c>
      <c r="N1628" s="44">
        <f>+SUMIF([1]!REQUISICIONES[CODIGO CONCATENADO],INVENTARIO[[#This Row],[CODIGO CONCATENADO]],[1]!REQUISICIONES[CANTIDAD])</f>
        <v>1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>
        <f>IFERROR(_xlfn.XLOOKUP(INVENTARIO[[#This Row],[CODIGO CONCATENADO]],[1]!Tabla1[[CODIGO CONCATENADO ]],[1]!Tabla1[COSTO],,0,-1),"")</f>
        <v>8295.91</v>
      </c>
      <c r="R1628" s="42">
        <f>+IFERROR(INVENTARIO[[#This Row],[STOCK (BALANCE)]]*INVENTARIO[[#This Row],[COSTO UNITARIO]],"")</f>
        <v>0</v>
      </c>
    </row>
    <row r="1629" spans="1:18" x14ac:dyDescent="0.25">
      <c r="A1629" s="37" t="str">
        <f>+[1]DATA_PRODUCTO!A1629</f>
        <v xml:space="preserve"> HER0158 (JUEGO DE DESTORNILLADORES PERILLEROS CON AISLANTE)</v>
      </c>
      <c r="B1629" s="38">
        <f>IFERROR(_xlfn.XLOOKUP(INVENTARIO[[#This Row],[CODIGO CONCATENADO]],[1]!Tabla1[[CODIGO CONCATENADO ]],[1]!Tabla1[FECHA],,0,-1),"")</f>
        <v>45569</v>
      </c>
      <c r="C1629" s="38">
        <f>IFERROR(_xlfn.XLOOKUP(INVENTARIO[[#This Row],[CODIGO CONCATENADO]],[1]!Tabla1[[CODIGO CONCATENADO ]],[1]!Tabla1[FECHA],,0,-1),"")</f>
        <v>45569</v>
      </c>
      <c r="D1629" s="39" t="str">
        <f>+[1]!Tabla3[[#This Row],[Secuencia]]</f>
        <v>HER0158</v>
      </c>
      <c r="E1629" s="40" t="str">
        <f>+[1]!Tabla3[[#This Row],[Descripcion]]</f>
        <v>JUEGO DE DESTORNILLADORES PERILLEROS CON AISLANTE</v>
      </c>
      <c r="F1629" s="39" t="str">
        <f>+[1]!Tabla3[[#This Row],[Categoria]]</f>
        <v>HERRAMIENTAS</v>
      </c>
      <c r="G1629" s="50">
        <f>+[1]!Tabla3[[#This Row],[Almacen]]</f>
        <v>0</v>
      </c>
      <c r="H1629" s="39" t="str">
        <f>+[1]!Tabla3[[#This Row],[Unidad de medida]]</f>
        <v>UNIDAD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2</v>
      </c>
      <c r="N1629" s="44">
        <f>+SUMIF([1]!REQUISICIONES[CODIGO CONCATENADO],INVENTARIO[[#This Row],[CODIGO CONCATENADO]],[1]!REQUISICIONES[CANTIDAD])</f>
        <v>2</v>
      </c>
      <c r="O1629" s="42"/>
      <c r="P1629" s="44">
        <f>+INVENTARIO[[#This Row],[CANTIDAD INICIAL]]+INVENTARIO[[#This Row],[ENTRADAS]]-INVENTARIO[[#This Row],[SALIDAS]]+INVENTARIO[[#This Row],[AJUSTES]]</f>
        <v>0</v>
      </c>
      <c r="Q1629" s="42">
        <f>IFERROR(_xlfn.XLOOKUP(INVENTARIO[[#This Row],[CODIGO CONCATENADO]],[1]!Tabla1[[CODIGO CONCATENADO ]],[1]!Tabla1[COSTO],,0,-1),"")</f>
        <v>283.2</v>
      </c>
      <c r="R1629" s="42">
        <f>+IFERROR(INVENTARIO[[#This Row],[STOCK (BALANCE)]]*INVENTARIO[[#This Row],[COSTO UNITARIO]],"")</f>
        <v>0</v>
      </c>
    </row>
    <row r="1630" spans="1:18" x14ac:dyDescent="0.25">
      <c r="A1630" s="37" t="str">
        <f>+[1]DATA_PRODUCTO!A1630</f>
        <v xml:space="preserve"> HER0159 (ESCALERAS DE EXTENSIÓN DE 24 PIES, FIBRA)</v>
      </c>
      <c r="B1630" s="38">
        <f>IFERROR(_xlfn.XLOOKUP(INVENTARIO[[#This Row],[CODIGO CONCATENADO]],[1]!Tabla1[[CODIGO CONCATENADO ]],[1]!Tabla1[FECHA],,0,-1),"")</f>
        <v>45569</v>
      </c>
      <c r="C1630" s="38">
        <f>IFERROR(_xlfn.XLOOKUP(INVENTARIO[[#This Row],[CODIGO CONCATENADO]],[1]!Tabla1[[CODIGO CONCATENADO ]],[1]!Tabla1[FECHA],,0,-1),"")</f>
        <v>45569</v>
      </c>
      <c r="D1630" s="39" t="str">
        <f>+[1]!Tabla3[[#This Row],[Secuencia]]</f>
        <v>HER0159</v>
      </c>
      <c r="E1630" s="40" t="str">
        <f>+[1]!Tabla3[[#This Row],[Descripcion]]</f>
        <v>ESCALERAS DE EXTENSIÓN DE 24 PIES, FIBRA</v>
      </c>
      <c r="F1630" s="39" t="str">
        <f>+[1]!Tabla3[[#This Row],[Categoria]]</f>
        <v>HERRAMIENTAS</v>
      </c>
      <c r="G1630" s="50">
        <f>+[1]!Tabla3[[#This Row],[Almacen]]</f>
        <v>0</v>
      </c>
      <c r="H1630" s="39" t="str">
        <f>+[1]!Tabla3[[#This Row],[Unidad de medida]]</f>
        <v>UNIDAD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1</v>
      </c>
      <c r="N1630" s="44">
        <f>+SUMIF([1]!REQUISICIONES[CODIGO CONCATENADO],INVENTARIO[[#This Row],[CODIGO CONCATENADO]],[1]!REQUISICIONES[CANTIDAD])</f>
        <v>1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>
        <f>IFERROR(_xlfn.XLOOKUP(INVENTARIO[[#This Row],[CODIGO CONCATENADO]],[1]!Tabla1[[CODIGO CONCATENADO ]],[1]!Tabla1[COSTO],,0,-1),"")</f>
        <v>19661.97</v>
      </c>
      <c r="R1630" s="42">
        <f>+IFERROR(INVENTARIO[[#This Row],[STOCK (BALANCE)]]*INVENTARIO[[#This Row],[COSTO UNITARIO]],"")</f>
        <v>0</v>
      </c>
    </row>
    <row r="1631" spans="1:18" x14ac:dyDescent="0.25">
      <c r="A1631" s="37" t="str">
        <f>+[1]DATA_PRODUCTO!A1631</f>
        <v xml:space="preserve"> HER0160 (MULTÍMETRO TIPO GANCHO (TÉSTER), AMPERÍMETRO)</v>
      </c>
      <c r="B1631" s="38">
        <f>IFERROR(_xlfn.XLOOKUP(INVENTARIO[[#This Row],[CODIGO CONCATENADO]],[1]!Tabla1[[CODIGO CONCATENADO ]],[1]!Tabla1[FECHA],,0,-1),"")</f>
        <v>45569</v>
      </c>
      <c r="C1631" s="38">
        <f>IFERROR(_xlfn.XLOOKUP(INVENTARIO[[#This Row],[CODIGO CONCATENADO]],[1]!Tabla1[[CODIGO CONCATENADO ]],[1]!Tabla1[FECHA],,0,-1),"")</f>
        <v>45569</v>
      </c>
      <c r="D1631" s="39" t="str">
        <f>+[1]!Tabla3[[#This Row],[Secuencia]]</f>
        <v>HER0160</v>
      </c>
      <c r="E1631" s="40" t="str">
        <f>+[1]!Tabla3[[#This Row],[Descripcion]]</f>
        <v>MULTÍMETRO TIPO GANCHO (TÉSTER), AMPERÍMETRO</v>
      </c>
      <c r="F1631" s="39" t="str">
        <f>+[1]!Tabla3[[#This Row],[Categoria]]</f>
        <v>HERRAMIENTAS</v>
      </c>
      <c r="G1631" s="50">
        <f>+[1]!Tabla3[[#This Row],[Almacen]]</f>
        <v>0</v>
      </c>
      <c r="H1631" s="39" t="str">
        <f>+[1]!Tabla3[[#This Row],[Unidad de medida]]</f>
        <v>UNIDAD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2</v>
      </c>
      <c r="N1631" s="44">
        <f>+SUMIF([1]!REQUISICIONES[CODIGO CONCATENADO],INVENTARIO[[#This Row],[CODIGO CONCATENADO]],[1]!REQUISICIONES[CANTIDAD])</f>
        <v>2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>
        <f>IFERROR(_xlfn.XLOOKUP(INVENTARIO[[#This Row],[CODIGO CONCATENADO]],[1]!Tabla1[[CODIGO CONCATENADO ]],[1]!Tabla1[COSTO],,0,-1),"")</f>
        <v>1635.61</v>
      </c>
      <c r="R1631" s="42">
        <f>+IFERROR(INVENTARIO[[#This Row],[STOCK (BALANCE)]]*INVENTARIO[[#This Row],[COSTO UNITARIO]],"")</f>
        <v>0</v>
      </c>
    </row>
    <row r="1632" spans="1:18" x14ac:dyDescent="0.25">
      <c r="A1632" s="37" t="str">
        <f>+[1]DATA_PRODUCTO!A1632</f>
        <v xml:space="preserve"> HER0161 (PINZA AZUL (PLATO) PARA ELECTRÓNICA)</v>
      </c>
      <c r="B1632" s="38">
        <f>IFERROR(_xlfn.XLOOKUP(INVENTARIO[[#This Row],[CODIGO CONCATENADO]],[1]!Tabla1[[CODIGO CONCATENADO ]],[1]!Tabla1[FECHA],,0,-1),"")</f>
        <v>45569</v>
      </c>
      <c r="C1632" s="38">
        <f>IFERROR(_xlfn.XLOOKUP(INVENTARIO[[#This Row],[CODIGO CONCATENADO]],[1]!Tabla1[[CODIGO CONCATENADO ]],[1]!Tabla1[FECHA],,0,-1),"")</f>
        <v>45569</v>
      </c>
      <c r="D1632" s="39" t="str">
        <f>+[1]!Tabla3[[#This Row],[Secuencia]]</f>
        <v>HER0161</v>
      </c>
      <c r="E1632" s="40" t="str">
        <f>+[1]!Tabla3[[#This Row],[Descripcion]]</f>
        <v>PINZA AZUL (PLATO) PARA ELECTRÓNICA</v>
      </c>
      <c r="F1632" s="39" t="str">
        <f>+[1]!Tabla3[[#This Row],[Categoria]]</f>
        <v>HERRAMIENTAS</v>
      </c>
      <c r="G1632" s="50">
        <f>+[1]!Tabla3[[#This Row],[Almacen]]</f>
        <v>0</v>
      </c>
      <c r="H1632" s="39" t="str">
        <f>+[1]!Tabla3[[#This Row],[Unidad de medida]]</f>
        <v>UNIDAD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2</v>
      </c>
      <c r="N1632" s="44">
        <f>+SUMIF([1]!REQUISICIONES[CODIGO CONCATENADO],INVENTARIO[[#This Row],[CODIGO CONCATENADO]],[1]!REQUISICIONES[CANTIDAD])</f>
        <v>2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>
        <f>IFERROR(_xlfn.XLOOKUP(INVENTARIO[[#This Row],[CODIGO CONCATENADO]],[1]!Tabla1[[CODIGO CONCATENADO ]],[1]!Tabla1[COSTO],,0,-1),"")</f>
        <v>156.46</v>
      </c>
      <c r="R1632" s="42">
        <f>+IFERROR(INVENTARIO[[#This Row],[STOCK (BALANCE)]]*INVENTARIO[[#This Row],[COSTO UNITARIO]],"")</f>
        <v>0</v>
      </c>
    </row>
    <row r="1633" spans="1:18" x14ac:dyDescent="0.25">
      <c r="A1633" s="37" t="str">
        <f>+[1]DATA_PRODUCTO!A1633</f>
        <v xml:space="preserve"> HER0162 (CINTAS MÉTRICAS 8MTS)</v>
      </c>
      <c r="B1633" s="38">
        <f>IFERROR(_xlfn.XLOOKUP(INVENTARIO[[#This Row],[CODIGO CONCATENADO]],[1]!Tabla1[[CODIGO CONCATENADO ]],[1]!Tabla1[FECHA],,0,-1),"")</f>
        <v>45569</v>
      </c>
      <c r="C1633" s="38">
        <f>IFERROR(_xlfn.XLOOKUP(INVENTARIO[[#This Row],[CODIGO CONCATENADO]],[1]!Tabla1[[CODIGO CONCATENADO ]],[1]!Tabla1[FECHA],,0,-1),"")</f>
        <v>45569</v>
      </c>
      <c r="D1633" s="39" t="str">
        <f>+[1]!Tabla3[[#This Row],[Secuencia]]</f>
        <v>HER0162</v>
      </c>
      <c r="E1633" s="40" t="str">
        <f>+[1]!Tabla3[[#This Row],[Descripcion]]</f>
        <v>CINTAS MÉTRICAS 8MTS</v>
      </c>
      <c r="F1633" s="39" t="str">
        <f>+[1]!Tabla3[[#This Row],[Categoria]]</f>
        <v>HERRAMIENTAS</v>
      </c>
      <c r="G1633" s="50">
        <f>+[1]!Tabla3[[#This Row],[Almacen]]</f>
        <v>0</v>
      </c>
      <c r="H1633" s="39" t="str">
        <f>+[1]!Tabla3[[#This Row],[Unidad de medida]]</f>
        <v>UNIDAD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2</v>
      </c>
      <c r="N1633" s="44">
        <f>+SUMIF([1]!REQUISICIONES[CODIGO CONCATENADO],INVENTARIO[[#This Row],[CODIGO CONCATENADO]],[1]!REQUISICIONES[CANTIDAD])</f>
        <v>2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>
        <f>IFERROR(_xlfn.XLOOKUP(INVENTARIO[[#This Row],[CODIGO CONCATENADO]],[1]!Tabla1[[CODIGO CONCATENADO ]],[1]!Tabla1[COSTO],,0,-1),"")</f>
        <v>266.26</v>
      </c>
      <c r="R1633" s="42">
        <f>+IFERROR(INVENTARIO[[#This Row],[STOCK (BALANCE)]]*INVENTARIO[[#This Row],[COSTO UNITARIO]],"")</f>
        <v>0</v>
      </c>
    </row>
    <row r="1634" spans="1:18" x14ac:dyDescent="0.25">
      <c r="A1634" s="37" t="str">
        <f>+[1]DATA_PRODUCTO!A1634</f>
        <v xml:space="preserve"> HER0163 (PULIDORA PORTÁTIL)</v>
      </c>
      <c r="B1634" s="38">
        <f>IFERROR(_xlfn.XLOOKUP(INVENTARIO[[#This Row],[CODIGO CONCATENADO]],[1]!Tabla1[[CODIGO CONCATENADO ]],[1]!Tabla1[FECHA],,0,-1),"")</f>
        <v>45569</v>
      </c>
      <c r="C1634" s="38">
        <f>IFERROR(_xlfn.XLOOKUP(INVENTARIO[[#This Row],[CODIGO CONCATENADO]],[1]!Tabla1[[CODIGO CONCATENADO ]],[1]!Tabla1[FECHA],,0,-1),"")</f>
        <v>45569</v>
      </c>
      <c r="D1634" s="39" t="str">
        <f>+[1]!Tabla3[[#This Row],[Secuencia]]</f>
        <v>HER0163</v>
      </c>
      <c r="E1634" s="40" t="str">
        <f>+[1]!Tabla3[[#This Row],[Descripcion]]</f>
        <v>PULIDORA PORTÁTIL</v>
      </c>
      <c r="F1634" s="39" t="str">
        <f>+[1]!Tabla3[[#This Row],[Categoria]]</f>
        <v>HERRAMIENTAS</v>
      </c>
      <c r="G1634" s="50">
        <f>+[1]!Tabla3[[#This Row],[Almacen]]</f>
        <v>0</v>
      </c>
      <c r="H1634" s="39" t="str">
        <f>+[1]!Tabla3[[#This Row],[Unidad de medida]]</f>
        <v>UNIDAD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1</v>
      </c>
      <c r="N1634" s="44">
        <f>+SUMIF([1]!REQUISICIONES[CODIGO CONCATENADO],INVENTARIO[[#This Row],[CODIGO CONCATENADO]],[1]!REQUISICIONES[CANTIDAD])</f>
        <v>1</v>
      </c>
      <c r="O1634" s="42"/>
      <c r="P1634" s="44">
        <f>+INVENTARIO[[#This Row],[CANTIDAD INICIAL]]+INVENTARIO[[#This Row],[ENTRADAS]]-INVENTARIO[[#This Row],[SALIDAS]]+INVENTARIO[[#This Row],[AJUSTES]]</f>
        <v>0</v>
      </c>
      <c r="Q1634" s="42">
        <f>IFERROR(_xlfn.XLOOKUP(INVENTARIO[[#This Row],[CODIGO CONCATENADO]],[1]!Tabla1[[CODIGO CONCATENADO ]],[1]!Tabla1[COSTO],,0,-1),"")</f>
        <v>4751.1000000000004</v>
      </c>
      <c r="R1634" s="42">
        <f>+IFERROR(INVENTARIO[[#This Row],[STOCK (BALANCE)]]*INVENTARIO[[#This Row],[COSTO UNITARIO]],"")</f>
        <v>0</v>
      </c>
    </row>
    <row r="1635" spans="1:18" x14ac:dyDescent="0.25">
      <c r="A1635" s="37" t="str">
        <f>+[1]DATA_PRODUCTO!A1635</f>
        <v xml:space="preserve"> HER0164 (ACEITE MULTIUSOS, 11 ONZ)</v>
      </c>
      <c r="B1635" s="38">
        <f>IFERROR(_xlfn.XLOOKUP(INVENTARIO[[#This Row],[CODIGO CONCATENADO]],[1]!Tabla1[[CODIGO CONCATENADO ]],[1]!Tabla1[FECHA],,0,-1),"")</f>
        <v>45569</v>
      </c>
      <c r="C1635" s="38">
        <f>IFERROR(_xlfn.XLOOKUP(INVENTARIO[[#This Row],[CODIGO CONCATENADO]],[1]!Tabla1[[CODIGO CONCATENADO ]],[1]!Tabla1[FECHA],,0,-1),"")</f>
        <v>45569</v>
      </c>
      <c r="D1635" s="39" t="str">
        <f>+[1]!Tabla3[[#This Row],[Secuencia]]</f>
        <v>HER0164</v>
      </c>
      <c r="E1635" s="40" t="str">
        <f>+[1]!Tabla3[[#This Row],[Descripcion]]</f>
        <v>ACEITE MULTIUSOS, 11 ONZ</v>
      </c>
      <c r="F1635" s="39" t="str">
        <f>+[1]!Tabla3[[#This Row],[Categoria]]</f>
        <v>HERRAMIENTAS</v>
      </c>
      <c r="G1635" s="50">
        <f>+[1]!Tabla3[[#This Row],[Almacen]]</f>
        <v>0</v>
      </c>
      <c r="H1635" s="39" t="str">
        <f>+[1]!Tabla3[[#This Row],[Unidad de medida]]</f>
        <v>UNIDAD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10</v>
      </c>
      <c r="N1635" s="44">
        <f>+SUMIF([1]!REQUISICIONES[CODIGO CONCATENADO],INVENTARIO[[#This Row],[CODIGO CONCATENADO]],[1]!REQUISICIONES[CANTIDAD])</f>
        <v>10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>
        <f>IFERROR(_xlfn.XLOOKUP(INVENTARIO[[#This Row],[CODIGO CONCATENADO]],[1]!Tabla1[[CODIGO CONCATENADO ]],[1]!Tabla1[COSTO],,0,-1),"")</f>
        <v>334.8</v>
      </c>
      <c r="R1635" s="42">
        <f>+IFERROR(INVENTARIO[[#This Row],[STOCK (BALANCE)]]*INVENTARIO[[#This Row],[COSTO UNITARIO]],"")</f>
        <v>0</v>
      </c>
    </row>
    <row r="1636" spans="1:18" x14ac:dyDescent="0.25">
      <c r="A1636" s="37" t="str">
        <f>+[1]DATA_PRODUCTO!A1636</f>
        <v xml:space="preserve"> HER0165 (CORTADOR DE RAMAS DE METAL CON MANGO DE ALUMINIO)</v>
      </c>
      <c r="B1636" s="38">
        <f>IFERROR(_xlfn.XLOOKUP(INVENTARIO[[#This Row],[CODIGO CONCATENADO]],[1]!Tabla1[[CODIGO CONCATENADO ]],[1]!Tabla1[FECHA],,0,-1),"")</f>
        <v>45569</v>
      </c>
      <c r="C1636" s="38">
        <f>IFERROR(_xlfn.XLOOKUP(INVENTARIO[[#This Row],[CODIGO CONCATENADO]],[1]!Tabla1[[CODIGO CONCATENADO ]],[1]!Tabla1[FECHA],,0,-1),"")</f>
        <v>45569</v>
      </c>
      <c r="D1636" s="39" t="str">
        <f>+[1]!Tabla3[[#This Row],[Secuencia]]</f>
        <v>HER0165</v>
      </c>
      <c r="E1636" s="40" t="str">
        <f>+[1]!Tabla3[[#This Row],[Descripcion]]</f>
        <v>CORTADOR DE RAMAS DE METAL CON MANGO DE ALUMINIO</v>
      </c>
      <c r="F1636" s="39" t="str">
        <f>+[1]!Tabla3[[#This Row],[Categoria]]</f>
        <v>HERRAMIENTAS</v>
      </c>
      <c r="G1636" s="50">
        <f>+[1]!Tabla3[[#This Row],[Almacen]]</f>
        <v>0</v>
      </c>
      <c r="H1636" s="39" t="str">
        <f>+[1]!Tabla3[[#This Row],[Unidad de medida]]</f>
        <v>UNIDAD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1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1</v>
      </c>
      <c r="Q1636" s="42">
        <f>IFERROR(_xlfn.XLOOKUP(INVENTARIO[[#This Row],[CODIGO CONCATENADO]],[1]!Tabla1[[CODIGO CONCATENADO ]],[1]!Tabla1[COSTO],,0,-1),"")</f>
        <v>1745.36</v>
      </c>
      <c r="R1636" s="42">
        <f>+IFERROR(INVENTARIO[[#This Row],[STOCK (BALANCE)]]*INVENTARIO[[#This Row],[COSTO UNITARIO]],"")</f>
        <v>1745.36</v>
      </c>
    </row>
    <row r="1637" spans="1:18" x14ac:dyDescent="0.25">
      <c r="A1637" s="37" t="str">
        <f>+[1]DATA_PRODUCTO!A1637</f>
        <v xml:space="preserve"> HER0166 (MASKING TAPE 1)</v>
      </c>
      <c r="B1637" s="38">
        <f>IFERROR(_xlfn.XLOOKUP(INVENTARIO[[#This Row],[CODIGO CONCATENADO]],[1]!Tabla1[[CODIGO CONCATENADO ]],[1]!Tabla1[FECHA],,0,-1),"")</f>
        <v>45569</v>
      </c>
      <c r="C1637" s="38">
        <f>IFERROR(_xlfn.XLOOKUP(INVENTARIO[[#This Row],[CODIGO CONCATENADO]],[1]!Tabla1[[CODIGO CONCATENADO ]],[1]!Tabla1[FECHA],,0,-1),"")</f>
        <v>45569</v>
      </c>
      <c r="D1637" s="39" t="str">
        <f>+[1]!Tabla3[[#This Row],[Secuencia]]</f>
        <v>HER0166</v>
      </c>
      <c r="E1637" s="40" t="str">
        <f>+[1]!Tabla3[[#This Row],[Descripcion]]</f>
        <v>MASKING TAPE 1</v>
      </c>
      <c r="F1637" s="39" t="str">
        <f>+[1]!Tabla3[[#This Row],[Categoria]]</f>
        <v>HERRAMIENTAS</v>
      </c>
      <c r="G1637" s="50">
        <f>+[1]!Tabla3[[#This Row],[Almacen]]</f>
        <v>0</v>
      </c>
      <c r="H1637" s="39" t="str">
        <f>+[1]!Tabla3[[#This Row],[Unidad de medida]]</f>
        <v>UNIDAD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4</v>
      </c>
      <c r="N1637" s="44">
        <f>+SUMIF([1]!REQUISICIONES[CODIGO CONCATENADO],INVENTARIO[[#This Row],[CODIGO CONCATENADO]],[1]!REQUISICIONES[CANTIDAD])</f>
        <v>4</v>
      </c>
      <c r="O1637" s="42"/>
      <c r="P1637" s="44">
        <f>+INVENTARIO[[#This Row],[CANTIDAD INICIAL]]+INVENTARIO[[#This Row],[ENTRADAS]]-INVENTARIO[[#This Row],[SALIDAS]]+INVENTARIO[[#This Row],[AJUSTES]]</f>
        <v>0</v>
      </c>
      <c r="Q1637" s="42">
        <f>IFERROR(_xlfn.XLOOKUP(INVENTARIO[[#This Row],[CODIGO CONCATENADO]],[1]!Tabla1[[CODIGO CONCATENADO ]],[1]!Tabla1[COSTO],,0,-1),"")</f>
        <v>23.51</v>
      </c>
      <c r="R1637" s="42">
        <f>+IFERROR(INVENTARIO[[#This Row],[STOCK (BALANCE)]]*INVENTARIO[[#This Row],[COSTO UNITARIO]],"")</f>
        <v>0</v>
      </c>
    </row>
    <row r="1638" spans="1:18" x14ac:dyDescent="0.25">
      <c r="A1638" s="37" t="str">
        <f>+[1]DATA_PRODUCTO!A1638</f>
        <v xml:space="preserve"> HER0167 (MOTA PARA ROLO)</v>
      </c>
      <c r="B1638" s="38">
        <f>IFERROR(_xlfn.XLOOKUP(INVENTARIO[[#This Row],[CODIGO CONCATENADO]],[1]!Tabla1[[CODIGO CONCATENADO ]],[1]!Tabla1[FECHA],,0,-1),"")</f>
        <v>45569</v>
      </c>
      <c r="C1638" s="38">
        <f>IFERROR(_xlfn.XLOOKUP(INVENTARIO[[#This Row],[CODIGO CONCATENADO]],[1]!Tabla1[[CODIGO CONCATENADO ]],[1]!Tabla1[FECHA],,0,-1),"")</f>
        <v>45569</v>
      </c>
      <c r="D1638" s="39" t="str">
        <f>+[1]!Tabla3[[#This Row],[Secuencia]]</f>
        <v>HER0167</v>
      </c>
      <c r="E1638" s="40" t="str">
        <f>+[1]!Tabla3[[#This Row],[Descripcion]]</f>
        <v>MOTA PARA ROLO</v>
      </c>
      <c r="F1638" s="39" t="str">
        <f>+[1]!Tabla3[[#This Row],[Categoria]]</f>
        <v>HERRAMIENTAS</v>
      </c>
      <c r="G1638" s="50">
        <f>+[1]!Tabla3[[#This Row],[Almacen]]</f>
        <v>0</v>
      </c>
      <c r="H1638" s="39" t="str">
        <f>+[1]!Tabla3[[#This Row],[Unidad de medida]]</f>
        <v>UNIDAD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2</v>
      </c>
      <c r="N1638" s="44">
        <f>+SUMIF([1]!REQUISICIONES[CODIGO CONCATENADO],INVENTARIO[[#This Row],[CODIGO CONCATENADO]],[1]!REQUISICIONES[CANTIDAD])</f>
        <v>2</v>
      </c>
      <c r="O1638" s="42"/>
      <c r="P1638" s="44">
        <f>+INVENTARIO[[#This Row],[CANTIDAD INICIAL]]+INVENTARIO[[#This Row],[ENTRADAS]]-INVENTARIO[[#This Row],[SALIDAS]]+INVENTARIO[[#This Row],[AJUSTES]]</f>
        <v>0</v>
      </c>
      <c r="Q1638" s="42">
        <f>IFERROR(_xlfn.XLOOKUP(INVENTARIO[[#This Row],[CODIGO CONCATENADO]],[1]!Tabla1[[CODIGO CONCATENADO ]],[1]!Tabla1[COSTO],,0,-1),"")</f>
        <v>65</v>
      </c>
      <c r="R1638" s="42">
        <f>+IFERROR(INVENTARIO[[#This Row],[STOCK (BALANCE)]]*INVENTARIO[[#This Row],[COSTO UNITARIO]],"")</f>
        <v>0</v>
      </c>
    </row>
    <row r="1639" spans="1:18" x14ac:dyDescent="0.25">
      <c r="A1639" s="37" t="str">
        <f>+[1]DATA_PRODUCTO!A1639</f>
        <v xml:space="preserve"> HER0168 (TRIPODE PORTATIL)</v>
      </c>
      <c r="B1639" s="38">
        <f>IFERROR(_xlfn.XLOOKUP(INVENTARIO[[#This Row],[CODIGO CONCATENADO]],[1]!Tabla1[[CODIGO CONCATENADO ]],[1]!Tabla1[FECHA],,0,-1),"")</f>
        <v>45569</v>
      </c>
      <c r="C1639" s="38">
        <f>IFERROR(_xlfn.XLOOKUP(INVENTARIO[[#This Row],[CODIGO CONCATENADO]],[1]!Tabla1[[CODIGO CONCATENADO ]],[1]!Tabla1[FECHA],,0,-1),"")</f>
        <v>45569</v>
      </c>
      <c r="D1639" s="39" t="str">
        <f>+[1]!Tabla3[[#This Row],[Secuencia]]</f>
        <v>HER0168</v>
      </c>
      <c r="E1639" s="40" t="str">
        <f>+[1]!Tabla3[[#This Row],[Descripcion]]</f>
        <v>TRIPODE PORTATIL</v>
      </c>
      <c r="F1639" s="39" t="str">
        <f>+[1]!Tabla3[[#This Row],[Categoria]]</f>
        <v>HERRAMIENTAS</v>
      </c>
      <c r="G1639" s="50">
        <f>+[1]!Tabla3[[#This Row],[Almacen]]</f>
        <v>0</v>
      </c>
      <c r="H1639" s="39" t="str">
        <f>+[1]!Tabla3[[#This Row],[Unidad de medida]]</f>
        <v>UNIDAD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2</v>
      </c>
      <c r="N1639" s="44">
        <f>+SUMIF([1]!REQUISICIONES[CODIGO CONCATENADO],INVENTARIO[[#This Row],[CODIGO CONCATENADO]],[1]!REQUISICIONES[CANTIDAD])</f>
        <v>2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>
        <f>IFERROR(_xlfn.XLOOKUP(INVENTARIO[[#This Row],[CODIGO CONCATENADO]],[1]!Tabla1[[CODIGO CONCATENADO ]],[1]!Tabla1[COSTO],,0,-1),"")</f>
        <v>22000</v>
      </c>
      <c r="R1639" s="42">
        <f>+IFERROR(INVENTARIO[[#This Row],[STOCK (BALANCE)]]*INVENTARIO[[#This Row],[COSTO UNITARIO]],"")</f>
        <v>0</v>
      </c>
    </row>
    <row r="1640" spans="1:18" ht="30" x14ac:dyDescent="0.25">
      <c r="A1640" s="37" t="str">
        <f>+[1]DATA_PRODUCTO!A1640</f>
        <v xml:space="preserve"> EQU0071 (MOTOSOLDADORA (GENERADOR TOTAL  DIESEL MAX-4600W 50-180 AMPERES))</v>
      </c>
      <c r="B1640" s="38">
        <f>IFERROR(_xlfn.XLOOKUP(INVENTARIO[[#This Row],[CODIGO CONCATENADO]],[1]!Tabla1[[CODIGO CONCATENADO ]],[1]!Tabla1[FECHA],,0,-1),"")</f>
        <v>45569</v>
      </c>
      <c r="C1640" s="38">
        <f>IFERROR(_xlfn.XLOOKUP(INVENTARIO[[#This Row],[CODIGO CONCATENADO]],[1]!Tabla1[[CODIGO CONCATENADO ]],[1]!Tabla1[FECHA],,0,-1),"")</f>
        <v>45569</v>
      </c>
      <c r="D1640" s="39" t="str">
        <f>+[1]!Tabla3[[#This Row],[Secuencia]]</f>
        <v>EQU0071</v>
      </c>
      <c r="E1640" s="40" t="str">
        <f>+[1]!Tabla3[[#This Row],[Descripcion]]</f>
        <v>MOTOSOLDADORA (GENERADOR TOTAL  DIESEL MAX-4600W 50-180 AMPERES)</v>
      </c>
      <c r="F1640" s="39" t="str">
        <f>+[1]!Tabla3[[#This Row],[Categoria]]</f>
        <v xml:space="preserve">EQUIPOS </v>
      </c>
      <c r="G1640" s="50">
        <f>+[1]!Tabla3[[#This Row],[Almacen]]</f>
        <v>0</v>
      </c>
      <c r="H1640" s="39" t="str">
        <f>+[1]!Tabla3[[#This Row],[Unidad de medida]]</f>
        <v>UNIDAD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1</v>
      </c>
      <c r="N1640" s="44">
        <f>+SUMIF([1]!REQUISICIONES[CODIGO CONCATENADO],INVENTARIO[[#This Row],[CODIGO CONCATENADO]],[1]!REQUISICIONES[CANTIDAD])</f>
        <v>1</v>
      </c>
      <c r="O1640" s="42"/>
      <c r="P1640" s="44">
        <f>+INVENTARIO[[#This Row],[CANTIDAD INICIAL]]+INVENTARIO[[#This Row],[ENTRADAS]]-INVENTARIO[[#This Row],[SALIDAS]]+INVENTARIO[[#This Row],[AJUSTES]]</f>
        <v>0</v>
      </c>
      <c r="Q1640" s="42">
        <f>IFERROR(_xlfn.XLOOKUP(INVENTARIO[[#This Row],[CODIGO CONCATENADO]],[1]!Tabla1[[CODIGO CONCATENADO ]],[1]!Tabla1[COSTO],,0,-1),"")</f>
        <v>82617.429999999993</v>
      </c>
      <c r="R1640" s="42">
        <f>+IFERROR(INVENTARIO[[#This Row],[STOCK (BALANCE)]]*INVENTARIO[[#This Row],[COSTO UNITARIO]],"")</f>
        <v>0</v>
      </c>
    </row>
    <row r="1641" spans="1:18" ht="30" x14ac:dyDescent="0.25">
      <c r="A1641" s="37" t="str">
        <f>+[1]DATA_PRODUCTO!A1641</f>
        <v xml:space="preserve"> TEG0016 (BATERIAS PARA DRONES (EXPERTPOWER DJI 2 PRO Y MAVIC DE 3850MAH,15.4WH))</v>
      </c>
      <c r="B1641" s="38">
        <f>IFERROR(_xlfn.XLOOKUP(INVENTARIO[[#This Row],[CODIGO CONCATENADO]],[1]!Tabla1[[CODIGO CONCATENADO ]],[1]!Tabla1[FECHA],,0,-1),"")</f>
        <v>45574</v>
      </c>
      <c r="C1641" s="38">
        <f>IFERROR(_xlfn.XLOOKUP(INVENTARIO[[#This Row],[CODIGO CONCATENADO]],[1]!Tabla1[[CODIGO CONCATENADO ]],[1]!Tabla1[FECHA],,0,-1),"")</f>
        <v>45574</v>
      </c>
      <c r="D1641" s="39" t="str">
        <f>+[1]!Tabla3[[#This Row],[Secuencia]]</f>
        <v>TEG0016</v>
      </c>
      <c r="E1641" s="40" t="str">
        <f>+[1]!Tabla3[[#This Row],[Descripcion]]</f>
        <v>BATERIAS PARA DRONES (EXPERTPOWER DJI 2 PRO Y MAVIC DE 3850MAH,15.4WH)</v>
      </c>
      <c r="F1641" s="39" t="str">
        <f>+[1]!Tabla3[[#This Row],[Categoria]]</f>
        <v>TEGNOLOGIA</v>
      </c>
      <c r="G1641" s="50">
        <f>+[1]!Tabla3[[#This Row],[Almacen]]</f>
        <v>0</v>
      </c>
      <c r="H1641" s="39" t="str">
        <f>+[1]!Tabla3[[#This Row],[Unidad de medida]]</f>
        <v>UNIDAD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10</v>
      </c>
      <c r="N1641" s="44">
        <f>+SUMIF([1]!REQUISICIONES[CODIGO CONCATENADO],INVENTARIO[[#This Row],[CODIGO CONCATENADO]],[1]!REQUISICIONES[CANTIDAD])</f>
        <v>10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>
        <f>IFERROR(_xlfn.XLOOKUP(INVENTARIO[[#This Row],[CODIGO CONCATENADO]],[1]!Tabla1[[CODIGO CONCATENADO ]],[1]!Tabla1[COSTO],,0,-1),"")</f>
        <v>14205.6</v>
      </c>
      <c r="R1641" s="42">
        <f>+IFERROR(INVENTARIO[[#This Row],[STOCK (BALANCE)]]*INVENTARIO[[#This Row],[COSTO UNITARIO]],"")</f>
        <v>0</v>
      </c>
    </row>
    <row r="1642" spans="1:18" x14ac:dyDescent="0.25">
      <c r="A1642" s="37" t="str">
        <f>+[1]DATA_PRODUCTO!A1642</f>
        <v xml:space="preserve"> TEG0017 (DISCO EXTERNO SEAGATE EXPANSION DE 1TB USB 3.0/2.5")</v>
      </c>
      <c r="B1642" s="38">
        <f>IFERROR(_xlfn.XLOOKUP(INVENTARIO[[#This Row],[CODIGO CONCATENADO]],[1]!Tabla1[[CODIGO CONCATENADO ]],[1]!Tabla1[FECHA],,0,-1),"")</f>
        <v>45574</v>
      </c>
      <c r="C1642" s="38">
        <f>IFERROR(_xlfn.XLOOKUP(INVENTARIO[[#This Row],[CODIGO CONCATENADO]],[1]!Tabla1[[CODIGO CONCATENADO ]],[1]!Tabla1[FECHA],,0,-1),"")</f>
        <v>45574</v>
      </c>
      <c r="D1642" s="39" t="str">
        <f>+[1]!Tabla3[[#This Row],[Secuencia]]</f>
        <v>TEG0017</v>
      </c>
      <c r="E1642" s="40" t="str">
        <f>+[1]!Tabla3[[#This Row],[Descripcion]]</f>
        <v>DISCO EXTERNO SEAGATE EXPANSION DE 1TB USB 3.0/2.5"</v>
      </c>
      <c r="F1642" s="39" t="str">
        <f>+[1]!Tabla3[[#This Row],[Categoria]]</f>
        <v>TEGNOLOGIA</v>
      </c>
      <c r="G1642" s="50">
        <f>+[1]!Tabla3[[#This Row],[Almacen]]</f>
        <v>0</v>
      </c>
      <c r="H1642" s="39" t="str">
        <f>+[1]!Tabla3[[#This Row],[Unidad de medida]]</f>
        <v>UNIDAD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4</v>
      </c>
      <c r="N1642" s="44">
        <f>+SUMIF([1]!REQUISICIONES[CODIGO CONCATENADO],INVENTARIO[[#This Row],[CODIGO CONCATENADO]],[1]!REQUISICIONES[CANTIDAD])</f>
        <v>4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>
        <f>IFERROR(_xlfn.XLOOKUP(INVENTARIO[[#This Row],[CODIGO CONCATENADO]],[1]!Tabla1[[CODIGO CONCATENADO ]],[1]!Tabla1[COSTO],,0,-1),"")</f>
        <v>4631.7</v>
      </c>
      <c r="R1642" s="42">
        <f>+IFERROR(INVENTARIO[[#This Row],[STOCK (BALANCE)]]*INVENTARIO[[#This Row],[COSTO UNITARIO]],"")</f>
        <v>0</v>
      </c>
    </row>
    <row r="1643" spans="1:18" x14ac:dyDescent="0.25">
      <c r="A1643" s="37" t="str">
        <f>+[1]DATA_PRODUCTO!A1643</f>
        <v xml:space="preserve"> TEG0018 (DISCO EXTERNO SEAGATE EXPANSION DE 5TB USB 3.0/2.5")</v>
      </c>
      <c r="B1643" s="38">
        <f>IFERROR(_xlfn.XLOOKUP(INVENTARIO[[#This Row],[CODIGO CONCATENADO]],[1]!Tabla1[[CODIGO CONCATENADO ]],[1]!Tabla1[FECHA],,0,-1),"")</f>
        <v>45574</v>
      </c>
      <c r="C1643" s="38">
        <f>IFERROR(_xlfn.XLOOKUP(INVENTARIO[[#This Row],[CODIGO CONCATENADO]],[1]!Tabla1[[CODIGO CONCATENADO ]],[1]!Tabla1[FECHA],,0,-1),"")</f>
        <v>45574</v>
      </c>
      <c r="D1643" s="39" t="str">
        <f>+[1]!Tabla3[[#This Row],[Secuencia]]</f>
        <v>TEG0018</v>
      </c>
      <c r="E1643" s="40" t="str">
        <f>+[1]!Tabla3[[#This Row],[Descripcion]]</f>
        <v>DISCO EXTERNO SEAGATE EXPANSION DE 5TB USB 3.0/2.5"</v>
      </c>
      <c r="F1643" s="39" t="str">
        <f>+[1]!Tabla3[[#This Row],[Categoria]]</f>
        <v>TEGNOLOGIA</v>
      </c>
      <c r="G1643" s="50">
        <f>+[1]!Tabla3[[#This Row],[Almacen]]</f>
        <v>0</v>
      </c>
      <c r="H1643" s="39" t="str">
        <f>+[1]!Tabla3[[#This Row],[Unidad de medida]]</f>
        <v>UNIDAD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2</v>
      </c>
      <c r="N1643" s="44">
        <f>+SUMIF([1]!REQUISICIONES[CODIGO CONCATENADO],INVENTARIO[[#This Row],[CODIGO CONCATENADO]],[1]!REQUISICIONES[CANTIDAD])</f>
        <v>2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>
        <f>IFERROR(_xlfn.XLOOKUP(INVENTARIO[[#This Row],[CODIGO CONCATENADO]],[1]!Tabla1[[CODIGO CONCATENADO ]],[1]!Tabla1[COSTO],,0,-1),"")</f>
        <v>10994.53</v>
      </c>
      <c r="R1643" s="42">
        <f>+IFERROR(INVENTARIO[[#This Row],[STOCK (BALANCE)]]*INVENTARIO[[#This Row],[COSTO UNITARIO]],"")</f>
        <v>0</v>
      </c>
    </row>
    <row r="1644" spans="1:18" ht="30" x14ac:dyDescent="0.25">
      <c r="A1644" s="37" t="str">
        <f>+[1]DATA_PRODUCTO!A1644</f>
        <v xml:space="preserve"> TEG0019 (DISCO DE ESTADO SOLIDO SSD 500 GB (ESTADO SOLIDO KINGSTON))</v>
      </c>
      <c r="B1644" s="38">
        <f>IFERROR(_xlfn.XLOOKUP(INVENTARIO[[#This Row],[CODIGO CONCATENADO]],[1]!Tabla1[[CODIGO CONCATENADO ]],[1]!Tabla1[FECHA],,0,-1),"")</f>
        <v>45574</v>
      </c>
      <c r="C1644" s="38">
        <f>IFERROR(_xlfn.XLOOKUP(INVENTARIO[[#This Row],[CODIGO CONCATENADO]],[1]!Tabla1[[CODIGO CONCATENADO ]],[1]!Tabla1[FECHA],,0,-1),"")</f>
        <v>45574</v>
      </c>
      <c r="D1644" s="39" t="str">
        <f>+[1]!Tabla3[[#This Row],[Secuencia]]</f>
        <v>TEG0019</v>
      </c>
      <c r="E1644" s="40" t="str">
        <f>+[1]!Tabla3[[#This Row],[Descripcion]]</f>
        <v>DISCO DE ESTADO SOLIDO SSD 500 GB (ESTADO SOLIDO KINGSTON)</v>
      </c>
      <c r="F1644" s="39" t="str">
        <f>+[1]!Tabla3[[#This Row],[Categoria]]</f>
        <v>TEGNOLOGIA</v>
      </c>
      <c r="G1644" s="50">
        <f>+[1]!Tabla3[[#This Row],[Almacen]]</f>
        <v>0</v>
      </c>
      <c r="H1644" s="39" t="str">
        <f>+[1]!Tabla3[[#This Row],[Unidad de medida]]</f>
        <v>UNIDAD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1</v>
      </c>
      <c r="N1644" s="44">
        <f>+SUMIF([1]!REQUISICIONES[CODIGO CONCATENADO],INVENTARIO[[#This Row],[CODIGO CONCATENADO]],[1]!REQUISICIONES[CANTIDAD])</f>
        <v>1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>
        <f>IFERROR(_xlfn.XLOOKUP(INVENTARIO[[#This Row],[CODIGO CONCATENADO]],[1]!Tabla1[[CODIGO CONCATENADO ]],[1]!Tabla1[COSTO],,0,-1),"")</f>
        <v>3358.05</v>
      </c>
      <c r="R1644" s="42">
        <f>+IFERROR(INVENTARIO[[#This Row],[STOCK (BALANCE)]]*INVENTARIO[[#This Row],[COSTO UNITARIO]],"")</f>
        <v>0</v>
      </c>
    </row>
    <row r="1645" spans="1:18" x14ac:dyDescent="0.25">
      <c r="A1645" s="37" t="str">
        <f>+[1]DATA_PRODUCTO!A1645</f>
        <v xml:space="preserve"> HER0169 (JUEGO DE CUBOS DE 3/8 DE 24 PIEZAS)</v>
      </c>
      <c r="B1645" s="38">
        <f>IFERROR(_xlfn.XLOOKUP(INVENTARIO[[#This Row],[CODIGO CONCATENADO]],[1]!Tabla1[[CODIGO CONCATENADO ]],[1]!Tabla1[FECHA],,0,-1),"")</f>
        <v>45572</v>
      </c>
      <c r="C1645" s="38">
        <f>IFERROR(_xlfn.XLOOKUP(INVENTARIO[[#This Row],[CODIGO CONCATENADO]],[1]!Tabla1[[CODIGO CONCATENADO ]],[1]!Tabla1[FECHA],,0,-1),"")</f>
        <v>45572</v>
      </c>
      <c r="D1645" s="39" t="str">
        <f>+[1]!Tabla3[[#This Row],[Secuencia]]</f>
        <v>HER0169</v>
      </c>
      <c r="E1645" s="40" t="str">
        <f>+[1]!Tabla3[[#This Row],[Descripcion]]</f>
        <v>JUEGO DE CUBOS DE 3/8 DE 24 PIEZAS</v>
      </c>
      <c r="F1645" s="39" t="str">
        <f>+[1]!Tabla3[[#This Row],[Categoria]]</f>
        <v>HERRAMIENTAS</v>
      </c>
      <c r="G1645" s="50">
        <f>+[1]!Tabla3[[#This Row],[Almacen]]</f>
        <v>0</v>
      </c>
      <c r="H1645" s="39" t="str">
        <f>+[1]!Tabla3[[#This Row],[Unidad de medida]]</f>
        <v>JUEGO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2</v>
      </c>
      <c r="N1645" s="44">
        <f>+SUMIF([1]!REQUISICIONES[CODIGO CONCATENADO],INVENTARIO[[#This Row],[CODIGO CONCATENADO]],[1]!REQUISICIONES[CANTIDAD])</f>
        <v>2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>
        <f>IFERROR(_xlfn.XLOOKUP(INVENTARIO[[#This Row],[CODIGO CONCATENADO]],[1]!Tabla1[[CODIGO CONCATENADO ]],[1]!Tabla1[COSTO],,0,-1),"")</f>
        <v>1199</v>
      </c>
      <c r="R1645" s="42">
        <f>+IFERROR(INVENTARIO[[#This Row],[STOCK (BALANCE)]]*INVENTARIO[[#This Row],[COSTO UNITARIO]],"")</f>
        <v>0</v>
      </c>
    </row>
    <row r="1646" spans="1:18" x14ac:dyDescent="0.25">
      <c r="A1646" s="37" t="str">
        <f>+[1]DATA_PRODUCTO!A1646</f>
        <v xml:space="preserve"> HER0170 (GAFAS TRANSPARENTE)</v>
      </c>
      <c r="B1646" s="38">
        <f>IFERROR(_xlfn.XLOOKUP(INVENTARIO[[#This Row],[CODIGO CONCATENADO]],[1]!Tabla1[[CODIGO CONCATENADO ]],[1]!Tabla1[FECHA],,0,-1),"")</f>
        <v>45842</v>
      </c>
      <c r="C1646" s="38">
        <f>IFERROR(_xlfn.XLOOKUP(INVENTARIO[[#This Row],[CODIGO CONCATENADO]],[1]!Tabla1[[CODIGO CONCATENADO ]],[1]!Tabla1[FECHA],,0,-1),"")</f>
        <v>45842</v>
      </c>
      <c r="D1646" s="39" t="str">
        <f>+[1]!Tabla3[[#This Row],[Secuencia]]</f>
        <v>HER0170</v>
      </c>
      <c r="E1646" s="40" t="str">
        <f>+[1]!Tabla3[[#This Row],[Descripcion]]</f>
        <v>GAFAS TRANSPARENTE</v>
      </c>
      <c r="F1646" s="39" t="str">
        <f>+[1]!Tabla3[[#This Row],[Categoria]]</f>
        <v>HERRAMIENTAS</v>
      </c>
      <c r="G1646" s="50">
        <f>+[1]!Tabla3[[#This Row],[Almacen]]</f>
        <v>0</v>
      </c>
      <c r="H1646" s="39" t="str">
        <f>+[1]!Tabla3[[#This Row],[Unidad de medida]]</f>
        <v>UNIDAD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102</v>
      </c>
      <c r="N1646" s="44">
        <f>+SUMIF([1]!REQUISICIONES[CODIGO CONCATENADO],INVENTARIO[[#This Row],[CODIGO CONCATENADO]],[1]!REQUISICIONES[CANTIDAD])</f>
        <v>100</v>
      </c>
      <c r="O1646" s="42"/>
      <c r="P1646" s="44">
        <f>+INVENTARIO[[#This Row],[CANTIDAD INICIAL]]+INVENTARIO[[#This Row],[ENTRADAS]]-INVENTARIO[[#This Row],[SALIDAS]]+INVENTARIO[[#This Row],[AJUSTES]]</f>
        <v>2</v>
      </c>
      <c r="Q1646" s="42">
        <f>IFERROR(_xlfn.XLOOKUP(INVENTARIO[[#This Row],[CODIGO CONCATENADO]],[1]!Tabla1[[CODIGO CONCATENADO ]],[1]!Tabla1[COSTO],,0,-1),"")</f>
        <v>105</v>
      </c>
      <c r="R1646" s="42">
        <f>+IFERROR(INVENTARIO[[#This Row],[STOCK (BALANCE)]]*INVENTARIO[[#This Row],[COSTO UNITARIO]],"")</f>
        <v>210</v>
      </c>
    </row>
    <row r="1647" spans="1:18" x14ac:dyDescent="0.25">
      <c r="A1647" s="37" t="str">
        <f>+[1]DATA_PRODUCTO!A1647</f>
        <v xml:space="preserve"> HER0171 (BULTO DE HERRAMIENTAS)</v>
      </c>
      <c r="B1647" s="38">
        <f>IFERROR(_xlfn.XLOOKUP(INVENTARIO[[#This Row],[CODIGO CONCATENADO]],[1]!Tabla1[[CODIGO CONCATENADO ]],[1]!Tabla1[FECHA],,0,-1),"")</f>
        <v>45572</v>
      </c>
      <c r="C1647" s="38">
        <f>IFERROR(_xlfn.XLOOKUP(INVENTARIO[[#This Row],[CODIGO CONCATENADO]],[1]!Tabla1[[CODIGO CONCATENADO ]],[1]!Tabla1[FECHA],,0,-1),"")</f>
        <v>45572</v>
      </c>
      <c r="D1647" s="39" t="str">
        <f>+[1]!Tabla3[[#This Row],[Secuencia]]</f>
        <v>HER0171</v>
      </c>
      <c r="E1647" s="40" t="str">
        <f>+[1]!Tabla3[[#This Row],[Descripcion]]</f>
        <v>BULTO DE HERRAMIENTAS</v>
      </c>
      <c r="F1647" s="39" t="str">
        <f>+[1]!Tabla3[[#This Row],[Categoria]]</f>
        <v>HERRAMIENTAS</v>
      </c>
      <c r="G1647" s="50">
        <f>+[1]!Tabla3[[#This Row],[Almacen]]</f>
        <v>0</v>
      </c>
      <c r="H1647" s="39" t="str">
        <f>+[1]!Tabla3[[#This Row],[Unidad de medida]]</f>
        <v>UNIDAD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2</v>
      </c>
      <c r="N1647" s="44">
        <f>+SUMIF([1]!REQUISICIONES[CODIGO CONCATENADO],INVENTARIO[[#This Row],[CODIGO CONCATENADO]],[1]!REQUISICIONES[CANTIDAD])</f>
        <v>2</v>
      </c>
      <c r="O1647" s="42"/>
      <c r="P1647" s="44">
        <f>+INVENTARIO[[#This Row],[CANTIDAD INICIAL]]+INVENTARIO[[#This Row],[ENTRADAS]]-INVENTARIO[[#This Row],[SALIDAS]]+INVENTARIO[[#This Row],[AJUSTES]]</f>
        <v>0</v>
      </c>
      <c r="Q1647" s="42">
        <f>IFERROR(_xlfn.XLOOKUP(INVENTARIO[[#This Row],[CODIGO CONCATENADO]],[1]!Tabla1[[CODIGO CONCATENADO ]],[1]!Tabla1[COSTO],,0,-1),"")</f>
        <v>1675</v>
      </c>
      <c r="R1647" s="42">
        <f>+IFERROR(INVENTARIO[[#This Row],[STOCK (BALANCE)]]*INVENTARIO[[#This Row],[COSTO UNITARIO]],"")</f>
        <v>0</v>
      </c>
    </row>
    <row r="1648" spans="1:18" x14ac:dyDescent="0.25">
      <c r="A1648" s="37" t="str">
        <f>+[1]DATA_PRODUCTO!A1648</f>
        <v xml:space="preserve"> HER0172 (PLANA)</v>
      </c>
      <c r="B1648" s="38">
        <f>IFERROR(_xlfn.XLOOKUP(INVENTARIO[[#This Row],[CODIGO CONCATENADO]],[1]!Tabla1[[CODIGO CONCATENADO ]],[1]!Tabla1[FECHA],,0,-1),"")</f>
        <v>45572</v>
      </c>
      <c r="C1648" s="38">
        <f>IFERROR(_xlfn.XLOOKUP(INVENTARIO[[#This Row],[CODIGO CONCATENADO]],[1]!Tabla1[[CODIGO CONCATENADO ]],[1]!Tabla1[FECHA],,0,-1),"")</f>
        <v>45572</v>
      </c>
      <c r="D1648" s="39" t="str">
        <f>+[1]!Tabla3[[#This Row],[Secuencia]]</f>
        <v>HER0172</v>
      </c>
      <c r="E1648" s="40" t="str">
        <f>+[1]!Tabla3[[#This Row],[Descripcion]]</f>
        <v>PLANA</v>
      </c>
      <c r="F1648" s="39" t="str">
        <f>+[1]!Tabla3[[#This Row],[Categoria]]</f>
        <v>HERRAMIENTAS</v>
      </c>
      <c r="G1648" s="50">
        <f>+[1]!Tabla3[[#This Row],[Almacen]]</f>
        <v>0</v>
      </c>
      <c r="H1648" s="39" t="str">
        <f>+[1]!Tabla3[[#This Row],[Unidad de medida]]</f>
        <v>UNIDAD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2</v>
      </c>
      <c r="N1648" s="44">
        <f>+SUMIF([1]!REQUISICIONES[CODIGO CONCATENADO],INVENTARIO[[#This Row],[CODIGO CONCATENADO]],[1]!REQUISICIONES[CANTIDAD])</f>
        <v>2</v>
      </c>
      <c r="O1648" s="42"/>
      <c r="P1648" s="44">
        <f>+INVENTARIO[[#This Row],[CANTIDAD INICIAL]]+INVENTARIO[[#This Row],[ENTRADAS]]-INVENTARIO[[#This Row],[SALIDAS]]+INVENTARIO[[#This Row],[AJUSTES]]</f>
        <v>0</v>
      </c>
      <c r="Q1648" s="42">
        <f>IFERROR(_xlfn.XLOOKUP(INVENTARIO[[#This Row],[CODIGO CONCATENADO]],[1]!Tabla1[[CODIGO CONCATENADO ]],[1]!Tabla1[COSTO],,0,-1),"")</f>
        <v>96</v>
      </c>
      <c r="R1648" s="42">
        <f>+IFERROR(INVENTARIO[[#This Row],[STOCK (BALANCE)]]*INVENTARIO[[#This Row],[COSTO UNITARIO]],"")</f>
        <v>0</v>
      </c>
    </row>
    <row r="1649" spans="1:18" x14ac:dyDescent="0.25">
      <c r="A1649" s="37" t="str">
        <f>+[1]DATA_PRODUCTO!A1649</f>
        <v xml:space="preserve"> HER0173 (CERRADURAS POMO CON LLAVE NIQUEL)</v>
      </c>
      <c r="B1649" s="38">
        <f>IFERROR(_xlfn.XLOOKUP(INVENTARIO[[#This Row],[CODIGO CONCATENADO]],[1]!Tabla1[[CODIGO CONCATENADO ]],[1]!Tabla1[FECHA],,0,-1),"")</f>
        <v>45572</v>
      </c>
      <c r="C1649" s="38">
        <f>IFERROR(_xlfn.XLOOKUP(INVENTARIO[[#This Row],[CODIGO CONCATENADO]],[1]!Tabla1[[CODIGO CONCATENADO ]],[1]!Tabla1[FECHA],,0,-1),"")</f>
        <v>45572</v>
      </c>
      <c r="D1649" s="39" t="str">
        <f>+[1]!Tabla3[[#This Row],[Secuencia]]</f>
        <v>HER0173</v>
      </c>
      <c r="E1649" s="40" t="str">
        <f>+[1]!Tabla3[[#This Row],[Descripcion]]</f>
        <v>CERRADURAS POMO CON LLAVE NIQUEL</v>
      </c>
      <c r="F1649" s="39" t="str">
        <f>+[1]!Tabla3[[#This Row],[Categoria]]</f>
        <v>HERRAMIENTAS</v>
      </c>
      <c r="G1649" s="50">
        <f>+[1]!Tabla3[[#This Row],[Almacen]]</f>
        <v>0</v>
      </c>
      <c r="H1649" s="39" t="str">
        <f>+[1]!Tabla3[[#This Row],[Unidad de medida]]</f>
        <v>UNIDAD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4</v>
      </c>
      <c r="N1649" s="44">
        <f>+SUMIF([1]!REQUISICIONES[CODIGO CONCATENADO],INVENTARIO[[#This Row],[CODIGO CONCATENADO]],[1]!REQUISICIONES[CANTIDAD])</f>
        <v>4</v>
      </c>
      <c r="O1649" s="42"/>
      <c r="P1649" s="44">
        <f>+INVENTARIO[[#This Row],[CANTIDAD INICIAL]]+INVENTARIO[[#This Row],[ENTRADAS]]-INVENTARIO[[#This Row],[SALIDAS]]+INVENTARIO[[#This Row],[AJUSTES]]</f>
        <v>0</v>
      </c>
      <c r="Q1649" s="42">
        <f>IFERROR(_xlfn.XLOOKUP(INVENTARIO[[#This Row],[CODIGO CONCATENADO]],[1]!Tabla1[[CODIGO CONCATENADO ]],[1]!Tabla1[COSTO],,0,-1),"")</f>
        <v>255</v>
      </c>
      <c r="R1649" s="42">
        <f>+IFERROR(INVENTARIO[[#This Row],[STOCK (BALANCE)]]*INVENTARIO[[#This Row],[COSTO UNITARIO]],"")</f>
        <v>0</v>
      </c>
    </row>
    <row r="1650" spans="1:18" x14ac:dyDescent="0.25">
      <c r="A1650" s="37" t="str">
        <f>+[1]DATA_PRODUCTO!A1650</f>
        <v xml:space="preserve"> HER0174 (CERRADUR CON DOS ENTRADA CON LLAVE)</v>
      </c>
      <c r="B1650" s="38">
        <f>IFERROR(_xlfn.XLOOKUP(INVENTARIO[[#This Row],[CODIGO CONCATENADO]],[1]!Tabla1[[CODIGO CONCATENADO ]],[1]!Tabla1[FECHA],,0,-1),"")</f>
        <v>45572</v>
      </c>
      <c r="C1650" s="38">
        <f>IFERROR(_xlfn.XLOOKUP(INVENTARIO[[#This Row],[CODIGO CONCATENADO]],[1]!Tabla1[[CODIGO CONCATENADO ]],[1]!Tabla1[FECHA],,0,-1),"")</f>
        <v>45572</v>
      </c>
      <c r="D1650" s="39" t="str">
        <f>+[1]!Tabla3[[#This Row],[Secuencia]]</f>
        <v>HER0174</v>
      </c>
      <c r="E1650" s="40" t="str">
        <f>+[1]!Tabla3[[#This Row],[Descripcion]]</f>
        <v>CERRADUR CON DOS ENTRADA CON LLAVE</v>
      </c>
      <c r="F1650" s="39" t="str">
        <f>+[1]!Tabla3[[#This Row],[Categoria]]</f>
        <v>HERRAMIENTAS</v>
      </c>
      <c r="G1650" s="50">
        <f>+[1]!Tabla3[[#This Row],[Almacen]]</f>
        <v>0</v>
      </c>
      <c r="H1650" s="39" t="str">
        <f>+[1]!Tabla3[[#This Row],[Unidad de medida]]</f>
        <v>UNIDAD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6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6</v>
      </c>
      <c r="Q1650" s="42">
        <f>IFERROR(_xlfn.XLOOKUP(INVENTARIO[[#This Row],[CODIGO CONCATENADO]],[1]!Tabla1[[CODIGO CONCATENADO ]],[1]!Tabla1[COSTO],,0,-1),"")</f>
        <v>364</v>
      </c>
      <c r="R1650" s="42">
        <f>+IFERROR(INVENTARIO[[#This Row],[STOCK (BALANCE)]]*INVENTARIO[[#This Row],[COSTO UNITARIO]],"")</f>
        <v>2184</v>
      </c>
    </row>
    <row r="1651" spans="1:18" x14ac:dyDescent="0.25">
      <c r="A1651" s="37" t="str">
        <f>+[1]DATA_PRODUCTO!A1651</f>
        <v xml:space="preserve"> HER0175 (TAPE VINIL)</v>
      </c>
      <c r="B1651" s="38">
        <f>IFERROR(_xlfn.XLOOKUP(INVENTARIO[[#This Row],[CODIGO CONCATENADO]],[1]!Tabla1[[CODIGO CONCATENADO ]],[1]!Tabla1[FECHA],,0,-1),"")</f>
        <v>45572</v>
      </c>
      <c r="C1651" s="38">
        <f>IFERROR(_xlfn.XLOOKUP(INVENTARIO[[#This Row],[CODIGO CONCATENADO]],[1]!Tabla1[[CODIGO CONCATENADO ]],[1]!Tabla1[FECHA],,0,-1),"")</f>
        <v>45572</v>
      </c>
      <c r="D1651" s="39" t="str">
        <f>+[1]!Tabla3[[#This Row],[Secuencia]]</f>
        <v>HER0175</v>
      </c>
      <c r="E1651" s="40" t="str">
        <f>+[1]!Tabla3[[#This Row],[Descripcion]]</f>
        <v>TAPE VINIL</v>
      </c>
      <c r="F1651" s="39" t="str">
        <f>+[1]!Tabla3[[#This Row],[Categoria]]</f>
        <v>HERRAMIENTAS</v>
      </c>
      <c r="G1651" s="50">
        <f>+[1]!Tabla3[[#This Row],[Almacen]]</f>
        <v>0</v>
      </c>
      <c r="H1651" s="39" t="str">
        <f>+[1]!Tabla3[[#This Row],[Unidad de medida]]</f>
        <v>UNIDAD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5</v>
      </c>
      <c r="N1651" s="44">
        <f>+SUMIF([1]!REQUISICIONES[CODIGO CONCATENADO],INVENTARIO[[#This Row],[CODIGO CONCATENADO]],[1]!REQUISICIONES[CANTIDAD])</f>
        <v>5</v>
      </c>
      <c r="O1651" s="42"/>
      <c r="P1651" s="44">
        <f>+INVENTARIO[[#This Row],[CANTIDAD INICIAL]]+INVENTARIO[[#This Row],[ENTRADAS]]-INVENTARIO[[#This Row],[SALIDAS]]+INVENTARIO[[#This Row],[AJUSTES]]</f>
        <v>0</v>
      </c>
      <c r="Q1651" s="42">
        <f>IFERROR(_xlfn.XLOOKUP(INVENTARIO[[#This Row],[CODIGO CONCATENADO]],[1]!Tabla1[[CODIGO CONCATENADO ]],[1]!Tabla1[COSTO],,0,-1),"")</f>
        <v>134</v>
      </c>
      <c r="R1651" s="42">
        <f>+IFERROR(INVENTARIO[[#This Row],[STOCK (BALANCE)]]*INVENTARIO[[#This Row],[COSTO UNITARIO]],"")</f>
        <v>0</v>
      </c>
    </row>
    <row r="1652" spans="1:18" x14ac:dyDescent="0.25">
      <c r="A1652" s="37" t="str">
        <f>+[1]DATA_PRODUCTO!A1652</f>
        <v xml:space="preserve"> HER0176 (ROLLO TEFLON 3/4 AMARILLO)</v>
      </c>
      <c r="B1652" s="38">
        <f>IFERROR(_xlfn.XLOOKUP(INVENTARIO[[#This Row],[CODIGO CONCATENADO]],[1]!Tabla1[[CODIGO CONCATENADO ]],[1]!Tabla1[FECHA],,0,-1),"")</f>
        <v>45572</v>
      </c>
      <c r="C1652" s="38">
        <f>IFERROR(_xlfn.XLOOKUP(INVENTARIO[[#This Row],[CODIGO CONCATENADO]],[1]!Tabla1[[CODIGO CONCATENADO ]],[1]!Tabla1[FECHA],,0,-1),"")</f>
        <v>45572</v>
      </c>
      <c r="D1652" s="39" t="str">
        <f>+[1]!Tabla3[[#This Row],[Secuencia]]</f>
        <v>HER0176</v>
      </c>
      <c r="E1652" s="40" t="str">
        <f>+[1]!Tabla3[[#This Row],[Descripcion]]</f>
        <v>ROLLO TEFLON 3/4 AMARILLO</v>
      </c>
      <c r="F1652" s="39" t="str">
        <f>+[1]!Tabla3[[#This Row],[Categoria]]</f>
        <v>HERRAMIENTAS</v>
      </c>
      <c r="G1652" s="50">
        <f>+[1]!Tabla3[[#This Row],[Almacen]]</f>
        <v>0</v>
      </c>
      <c r="H1652" s="39" t="str">
        <f>+[1]!Tabla3[[#This Row],[Unidad de medida]]</f>
        <v>UNIDAD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2</v>
      </c>
      <c r="N1652" s="44">
        <f>+SUMIF([1]!REQUISICIONES[CODIGO CONCATENADO],INVENTARIO[[#This Row],[CODIGO CONCATENADO]],[1]!REQUISICIONES[CANTIDAD])</f>
        <v>2</v>
      </c>
      <c r="O1652" s="42"/>
      <c r="P1652" s="44">
        <f>+INVENTARIO[[#This Row],[CANTIDAD INICIAL]]+INVENTARIO[[#This Row],[ENTRADAS]]-INVENTARIO[[#This Row],[SALIDAS]]+INVENTARIO[[#This Row],[AJUSTES]]</f>
        <v>0</v>
      </c>
      <c r="Q1652" s="42">
        <f>IFERROR(_xlfn.XLOOKUP(INVENTARIO[[#This Row],[CODIGO CONCATENADO]],[1]!Tabla1[[CODIGO CONCATENADO ]],[1]!Tabla1[COSTO],,0,-1),"")</f>
        <v>15</v>
      </c>
      <c r="R1652" s="42">
        <f>+IFERROR(INVENTARIO[[#This Row],[STOCK (BALANCE)]]*INVENTARIO[[#This Row],[COSTO UNITARIO]],"")</f>
        <v>0</v>
      </c>
    </row>
    <row r="1653" spans="1:18" x14ac:dyDescent="0.25">
      <c r="A1653" s="37" t="str">
        <f>+[1]DATA_PRODUCTO!A1653</f>
        <v xml:space="preserve"> MED0039 (TIRILLAS, COMPATIBLE CON GLUCÓMETRO (BIONIME GS 100))</v>
      </c>
      <c r="B1653" s="38">
        <f>IFERROR(_xlfn.XLOOKUP(INVENTARIO[[#This Row],[CODIGO CONCATENADO]],[1]!Tabla1[[CODIGO CONCATENADO ]],[1]!Tabla1[FECHA],,0,-1),"")</f>
        <v>45582</v>
      </c>
      <c r="C1653" s="38">
        <f>IFERROR(_xlfn.XLOOKUP(INVENTARIO[[#This Row],[CODIGO CONCATENADO]],[1]!Tabla1[[CODIGO CONCATENADO ]],[1]!Tabla1[FECHA],,0,-1),"")</f>
        <v>45582</v>
      </c>
      <c r="D1653" s="39" t="str">
        <f>+[1]!Tabla3[[#This Row],[Secuencia]]</f>
        <v>MED0039</v>
      </c>
      <c r="E1653" s="40" t="str">
        <f>+[1]!Tabla3[[#This Row],[Descripcion]]</f>
        <v>TIRILLAS, COMPATIBLE CON GLUCÓMETRO (BIONIME GS 100)</v>
      </c>
      <c r="F1653" s="39" t="str">
        <f>+[1]!Tabla3[[#This Row],[Categoria]]</f>
        <v>MEDICAMENTOS</v>
      </c>
      <c r="G1653" s="50">
        <f>+[1]!Tabla3[[#This Row],[Almacen]]</f>
        <v>0</v>
      </c>
      <c r="H1653" s="39" t="str">
        <f>+[1]!Tabla3[[#This Row],[Unidad de medida]]</f>
        <v>CAJA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10</v>
      </c>
      <c r="N1653" s="44">
        <f>+SUMIF([1]!REQUISICIONES[CODIGO CONCATENADO],INVENTARIO[[#This Row],[CODIGO CONCATENADO]],[1]!REQUISICIONES[CANTIDAD])</f>
        <v>10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>
        <f>IFERROR(_xlfn.XLOOKUP(INVENTARIO[[#This Row],[CODIGO CONCATENADO]],[1]!Tabla1[[CODIGO CONCATENADO ]],[1]!Tabla1[COSTO],,0,-1),"")</f>
        <v>1144.07</v>
      </c>
      <c r="R1653" s="42">
        <f>+IFERROR(INVENTARIO[[#This Row],[STOCK (BALANCE)]]*INVENTARIO[[#This Row],[COSTO UNITARIO]],"")</f>
        <v>0</v>
      </c>
    </row>
    <row r="1654" spans="1:18" x14ac:dyDescent="0.25">
      <c r="A1654" s="37" t="str">
        <f>+[1]DATA_PRODUCTO!A1654</f>
        <v xml:space="preserve"> MED0040 (BÁSCULA MEDIDORA DE PESO CORPORAL)</v>
      </c>
      <c r="B1654" s="38">
        <f>IFERROR(_xlfn.XLOOKUP(INVENTARIO[[#This Row],[CODIGO CONCATENADO]],[1]!Tabla1[[CODIGO CONCATENADO ]],[1]!Tabla1[FECHA],,0,-1),"")</f>
        <v>45582</v>
      </c>
      <c r="C1654" s="38">
        <f>IFERROR(_xlfn.XLOOKUP(INVENTARIO[[#This Row],[CODIGO CONCATENADO]],[1]!Tabla1[[CODIGO CONCATENADO ]],[1]!Tabla1[FECHA],,0,-1),"")</f>
        <v>45582</v>
      </c>
      <c r="D1654" s="39" t="str">
        <f>+[1]!Tabla3[[#This Row],[Secuencia]]</f>
        <v>MED0040</v>
      </c>
      <c r="E1654" s="40" t="str">
        <f>+[1]!Tabla3[[#This Row],[Descripcion]]</f>
        <v>BÁSCULA MEDIDORA DE PESO CORPORAL</v>
      </c>
      <c r="F1654" s="39" t="str">
        <f>+[1]!Tabla3[[#This Row],[Categoria]]</f>
        <v>MEDICAMENTOS</v>
      </c>
      <c r="G1654" s="50">
        <f>+[1]!Tabla3[[#This Row],[Almacen]]</f>
        <v>0</v>
      </c>
      <c r="H1654" s="39" t="str">
        <f>+[1]!Tabla3[[#This Row],[Unidad de medida]]</f>
        <v>UNIDAD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2</v>
      </c>
      <c r="N1654" s="44">
        <f>+SUMIF([1]!REQUISICIONES[CODIGO CONCATENADO],INVENTARIO[[#This Row],[CODIGO CONCATENADO]],[1]!REQUISICIONES[CANTIDAD])</f>
        <v>2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>
        <f>IFERROR(_xlfn.XLOOKUP(INVENTARIO[[#This Row],[CODIGO CONCATENADO]],[1]!Tabla1[[CODIGO CONCATENADO ]],[1]!Tabla1[COSTO],,0,-1),"")</f>
        <v>5084.75</v>
      </c>
      <c r="R1654" s="42">
        <f>+IFERROR(INVENTARIO[[#This Row],[STOCK (BALANCE)]]*INVENTARIO[[#This Row],[COSTO UNITARIO]],"")</f>
        <v>0</v>
      </c>
    </row>
    <row r="1655" spans="1:18" x14ac:dyDescent="0.25">
      <c r="A1655" s="37" t="str">
        <f>+[1]DATA_PRODUCTO!A1655</f>
        <v xml:space="preserve"> MED0041 (ESPARADRAPO (Z-O) BASE DE PAPEL, 2X10.)</v>
      </c>
      <c r="B1655" s="38">
        <f>IFERROR(_xlfn.XLOOKUP(INVENTARIO[[#This Row],[CODIGO CONCATENADO]],[1]!Tabla1[[CODIGO CONCATENADO ]],[1]!Tabla1[FECHA],,0,-1),"")</f>
        <v>45582</v>
      </c>
      <c r="C1655" s="38">
        <f>IFERROR(_xlfn.XLOOKUP(INVENTARIO[[#This Row],[CODIGO CONCATENADO]],[1]!Tabla1[[CODIGO CONCATENADO ]],[1]!Tabla1[FECHA],,0,-1),"")</f>
        <v>45582</v>
      </c>
      <c r="D1655" s="39" t="str">
        <f>+[1]!Tabla3[[#This Row],[Secuencia]]</f>
        <v>MED0041</v>
      </c>
      <c r="E1655" s="40" t="str">
        <f>+[1]!Tabla3[[#This Row],[Descripcion]]</f>
        <v>ESPARADRAPO (Z-O) BASE DE PAPEL, 2X10.</v>
      </c>
      <c r="F1655" s="39" t="str">
        <f>+[1]!Tabla3[[#This Row],[Categoria]]</f>
        <v>MEDICAMENTOS</v>
      </c>
      <c r="G1655" s="50">
        <f>+[1]!Tabla3[[#This Row],[Almacen]]</f>
        <v>0</v>
      </c>
      <c r="H1655" s="39" t="str">
        <f>+[1]!Tabla3[[#This Row],[Unidad de medida]]</f>
        <v>CAJA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10</v>
      </c>
      <c r="N1655" s="44">
        <f>+SUMIF([1]!REQUISICIONES[CODIGO CONCATENADO],INVENTARIO[[#This Row],[CODIGO CONCATENADO]],[1]!REQUISICIONES[CANTIDAD])</f>
        <v>10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>
        <f>IFERROR(_xlfn.XLOOKUP(INVENTARIO[[#This Row],[CODIGO CONCATENADO]],[1]!Tabla1[[CODIGO CONCATENADO ]],[1]!Tabla1[COSTO],,0,-1),"")</f>
        <v>932.2</v>
      </c>
      <c r="R1655" s="42">
        <f>+IFERROR(INVENTARIO[[#This Row],[STOCK (BALANCE)]]*INVENTARIO[[#This Row],[COSTO UNITARIO]],"")</f>
        <v>0</v>
      </c>
    </row>
    <row r="1656" spans="1:18" x14ac:dyDescent="0.25">
      <c r="A1656" s="37" t="str">
        <f>+[1]DATA_PRODUCTO!A1656</f>
        <v xml:space="preserve"> MED0042 (PENICILINA G BENZATÍNICA 1.2, INYECTABLE.)</v>
      </c>
      <c r="B1656" s="38">
        <f>IFERROR(_xlfn.XLOOKUP(INVENTARIO[[#This Row],[CODIGO CONCATENADO]],[1]!Tabla1[[CODIGO CONCATENADO ]],[1]!Tabla1[FECHA],,0,-1),"")</f>
        <v>45582</v>
      </c>
      <c r="C1656" s="38">
        <f>IFERROR(_xlfn.XLOOKUP(INVENTARIO[[#This Row],[CODIGO CONCATENADO]],[1]!Tabla1[[CODIGO CONCATENADO ]],[1]!Tabla1[FECHA],,0,-1),"")</f>
        <v>45582</v>
      </c>
      <c r="D1656" s="39" t="str">
        <f>+[1]!Tabla3[[#This Row],[Secuencia]]</f>
        <v>MED0042</v>
      </c>
      <c r="E1656" s="40" t="str">
        <f>+[1]!Tabla3[[#This Row],[Descripcion]]</f>
        <v>PENICILINA G BENZATÍNICA 1.2, INYECTABLE.</v>
      </c>
      <c r="F1656" s="39" t="str">
        <f>+[1]!Tabla3[[#This Row],[Categoria]]</f>
        <v>MEDICAMENTOS</v>
      </c>
      <c r="G1656" s="50">
        <f>+[1]!Tabla3[[#This Row],[Almacen]]</f>
        <v>0</v>
      </c>
      <c r="H1656" s="39" t="str">
        <f>+[1]!Tabla3[[#This Row],[Unidad de medida]]</f>
        <v>CAJA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15</v>
      </c>
      <c r="N1656" s="44">
        <f>+SUMIF([1]!REQUISICIONES[CODIGO CONCATENADO],INVENTARIO[[#This Row],[CODIGO CONCATENADO]],[1]!REQUISICIONES[CANTIDAD])</f>
        <v>15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>
        <f>IFERROR(_xlfn.XLOOKUP(INVENTARIO[[#This Row],[CODIGO CONCATENADO]],[1]!Tabla1[[CODIGO CONCATENADO ]],[1]!Tabla1[COSTO],,0,-1),"")</f>
        <v>950</v>
      </c>
      <c r="R1656" s="42">
        <f>+IFERROR(INVENTARIO[[#This Row],[STOCK (BALANCE)]]*INVENTARIO[[#This Row],[COSTO UNITARIO]],"")</f>
        <v>0</v>
      </c>
    </row>
    <row r="1657" spans="1:18" x14ac:dyDescent="0.25">
      <c r="A1657" s="37" t="str">
        <f>+[1]DATA_PRODUCTO!A1657</f>
        <v xml:space="preserve"> MED0043 (ACETAMINOFÉN 1000MG (TABLETAS))</v>
      </c>
      <c r="B1657" s="38">
        <f>IFERROR(_xlfn.XLOOKUP(INVENTARIO[[#This Row],[CODIGO CONCATENADO]],[1]!Tabla1[[CODIGO CONCATENADO ]],[1]!Tabla1[FECHA],,0,-1),"")</f>
        <v>45582</v>
      </c>
      <c r="C1657" s="38">
        <f>IFERROR(_xlfn.XLOOKUP(INVENTARIO[[#This Row],[CODIGO CONCATENADO]],[1]!Tabla1[[CODIGO CONCATENADO ]],[1]!Tabla1[FECHA],,0,-1),"")</f>
        <v>45582</v>
      </c>
      <c r="D1657" s="39" t="str">
        <f>+[1]!Tabla3[[#This Row],[Secuencia]]</f>
        <v>MED0043</v>
      </c>
      <c r="E1657" s="40" t="str">
        <f>+[1]!Tabla3[[#This Row],[Descripcion]]</f>
        <v>ACETAMINOFÉN 1000MG (TABLETAS)</v>
      </c>
      <c r="F1657" s="39" t="str">
        <f>+[1]!Tabla3[[#This Row],[Categoria]]</f>
        <v>MEDICAMENTOS</v>
      </c>
      <c r="G1657" s="50">
        <f>+[1]!Tabla3[[#This Row],[Almacen]]</f>
        <v>0</v>
      </c>
      <c r="H1657" s="39" t="str">
        <f>+[1]!Tabla3[[#This Row],[Unidad de medida]]</f>
        <v>CAJA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10</v>
      </c>
      <c r="N1657" s="44">
        <f>+SUMIF([1]!REQUISICIONES[CODIGO CONCATENADO],INVENTARIO[[#This Row],[CODIGO CONCATENADO]],[1]!REQUISICIONES[CANTIDAD])</f>
        <v>10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>
        <f>IFERROR(_xlfn.XLOOKUP(INVENTARIO[[#This Row],[CODIGO CONCATENADO]],[1]!Tabla1[[CODIGO CONCATENADO ]],[1]!Tabla1[COSTO],,0,-1),"")</f>
        <v>800</v>
      </c>
      <c r="R1657" s="42">
        <f>+IFERROR(INVENTARIO[[#This Row],[STOCK (BALANCE)]]*INVENTARIO[[#This Row],[COSTO UNITARIO]],"")</f>
        <v>0</v>
      </c>
    </row>
    <row r="1658" spans="1:18" x14ac:dyDescent="0.25">
      <c r="A1658" s="37" t="str">
        <f>+[1]DATA_PRODUCTO!A1658</f>
        <v xml:space="preserve"> MED0044 (CLONIXINATO DE LISINA (TABLETAS))</v>
      </c>
      <c r="B1658" s="38">
        <f>IFERROR(_xlfn.XLOOKUP(INVENTARIO[[#This Row],[CODIGO CONCATENADO]],[1]!Tabla1[[CODIGO CONCATENADO ]],[1]!Tabla1[FECHA],,0,-1),"")</f>
        <v>45582</v>
      </c>
      <c r="C1658" s="38">
        <f>IFERROR(_xlfn.XLOOKUP(INVENTARIO[[#This Row],[CODIGO CONCATENADO]],[1]!Tabla1[[CODIGO CONCATENADO ]],[1]!Tabla1[FECHA],,0,-1),"")</f>
        <v>45582</v>
      </c>
      <c r="D1658" s="39" t="str">
        <f>+[1]!Tabla3[[#This Row],[Secuencia]]</f>
        <v>MED0044</v>
      </c>
      <c r="E1658" s="40" t="str">
        <f>+[1]!Tabla3[[#This Row],[Descripcion]]</f>
        <v>CLONIXINATO DE LISINA (TABLETAS)</v>
      </c>
      <c r="F1658" s="39" t="str">
        <f>+[1]!Tabla3[[#This Row],[Categoria]]</f>
        <v>MEDICAMENTOS</v>
      </c>
      <c r="G1658" s="50">
        <f>+[1]!Tabla3[[#This Row],[Almacen]]</f>
        <v>0</v>
      </c>
      <c r="H1658" s="39" t="str">
        <f>+[1]!Tabla3[[#This Row],[Unidad de medida]]</f>
        <v>CAJA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10</v>
      </c>
      <c r="N1658" s="44">
        <f>+SUMIF([1]!REQUISICIONES[CODIGO CONCATENADO],INVENTARIO[[#This Row],[CODIGO CONCATENADO]],[1]!REQUISICIONES[CANTIDAD])</f>
        <v>10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>
        <f>IFERROR(_xlfn.XLOOKUP(INVENTARIO[[#This Row],[CODIGO CONCATENADO]],[1]!Tabla1[[CODIGO CONCATENADO ]],[1]!Tabla1[COSTO],,0,-1),"")</f>
        <v>1300</v>
      </c>
      <c r="R1658" s="42">
        <f>+IFERROR(INVENTARIO[[#This Row],[STOCK (BALANCE)]]*INVENTARIO[[#This Row],[COSTO UNITARIO]],"")</f>
        <v>0</v>
      </c>
    </row>
    <row r="1659" spans="1:18" x14ac:dyDescent="0.25">
      <c r="A1659" s="37" t="str">
        <f>+[1]DATA_PRODUCTO!A1659</f>
        <v xml:space="preserve"> MED0045 (IBUPROFENO 200MG (TABLETAS))</v>
      </c>
      <c r="B1659" s="38">
        <f>IFERROR(_xlfn.XLOOKUP(INVENTARIO[[#This Row],[CODIGO CONCATENADO]],[1]!Tabla1[[CODIGO CONCATENADO ]],[1]!Tabla1[FECHA],,0,-1),"")</f>
        <v>45582</v>
      </c>
      <c r="C1659" s="38">
        <f>IFERROR(_xlfn.XLOOKUP(INVENTARIO[[#This Row],[CODIGO CONCATENADO]],[1]!Tabla1[[CODIGO CONCATENADO ]],[1]!Tabla1[FECHA],,0,-1),"")</f>
        <v>45582</v>
      </c>
      <c r="D1659" s="39" t="str">
        <f>+[1]!Tabla3[[#This Row],[Secuencia]]</f>
        <v>MED0045</v>
      </c>
      <c r="E1659" s="40" t="str">
        <f>+[1]!Tabla3[[#This Row],[Descripcion]]</f>
        <v>IBUPROFENO 200MG (TABLETAS)</v>
      </c>
      <c r="F1659" s="39" t="str">
        <f>+[1]!Tabla3[[#This Row],[Categoria]]</f>
        <v>MEDICAMENTOS</v>
      </c>
      <c r="G1659" s="50">
        <f>+[1]!Tabla3[[#This Row],[Almacen]]</f>
        <v>0</v>
      </c>
      <c r="H1659" s="39" t="str">
        <f>+[1]!Tabla3[[#This Row],[Unidad de medida]]</f>
        <v>CAJA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10</v>
      </c>
      <c r="N1659" s="44">
        <f>+SUMIF([1]!REQUISICIONES[CODIGO CONCATENADO],INVENTARIO[[#This Row],[CODIGO CONCATENADO]],[1]!REQUISICIONES[CANTIDAD])</f>
        <v>10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>
        <f>IFERROR(_xlfn.XLOOKUP(INVENTARIO[[#This Row],[CODIGO CONCATENADO]],[1]!Tabla1[[CODIGO CONCATENADO ]],[1]!Tabla1[COSTO],,0,-1),"")</f>
        <v>500</v>
      </c>
      <c r="R1659" s="42">
        <f>+IFERROR(INVENTARIO[[#This Row],[STOCK (BALANCE)]]*INVENTARIO[[#This Row],[COSTO UNITARIO]],"")</f>
        <v>0</v>
      </c>
    </row>
    <row r="1660" spans="1:18" x14ac:dyDescent="0.25">
      <c r="A1660" s="37" t="str">
        <f>+[1]DATA_PRODUCTO!A1660</f>
        <v xml:space="preserve"> MED0046 (SUMATRIPTAN (TABLETAS))</v>
      </c>
      <c r="B1660" s="38">
        <f>IFERROR(_xlfn.XLOOKUP(INVENTARIO[[#This Row],[CODIGO CONCATENADO]],[1]!Tabla1[[CODIGO CONCATENADO ]],[1]!Tabla1[FECHA],,0,-1),"")</f>
        <v>45582</v>
      </c>
      <c r="C1660" s="38">
        <f>IFERROR(_xlfn.XLOOKUP(INVENTARIO[[#This Row],[CODIGO CONCATENADO]],[1]!Tabla1[[CODIGO CONCATENADO ]],[1]!Tabla1[FECHA],,0,-1),"")</f>
        <v>45582</v>
      </c>
      <c r="D1660" s="39" t="str">
        <f>+[1]!Tabla3[[#This Row],[Secuencia]]</f>
        <v>MED0046</v>
      </c>
      <c r="E1660" s="40" t="str">
        <f>+[1]!Tabla3[[#This Row],[Descripcion]]</f>
        <v>SUMATRIPTAN (TABLETAS)</v>
      </c>
      <c r="F1660" s="39" t="str">
        <f>+[1]!Tabla3[[#This Row],[Categoria]]</f>
        <v>MEDICAMENTOS</v>
      </c>
      <c r="G1660" s="50">
        <f>+[1]!Tabla3[[#This Row],[Almacen]]</f>
        <v>0</v>
      </c>
      <c r="H1660" s="39" t="str">
        <f>+[1]!Tabla3[[#This Row],[Unidad de medida]]</f>
        <v>CAJA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15</v>
      </c>
      <c r="N1660" s="44">
        <f>+SUMIF([1]!REQUISICIONES[CODIGO CONCATENADO],INVENTARIO[[#This Row],[CODIGO CONCATENADO]],[1]!REQUISICIONES[CANTIDAD])</f>
        <v>15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>
        <f>IFERROR(_xlfn.XLOOKUP(INVENTARIO[[#This Row],[CODIGO CONCATENADO]],[1]!Tabla1[[CODIGO CONCATENADO ]],[1]!Tabla1[COSTO],,0,-1),"")</f>
        <v>2000</v>
      </c>
      <c r="R1660" s="42">
        <f>+IFERROR(INVENTARIO[[#This Row],[STOCK (BALANCE)]]*INVENTARIO[[#This Row],[COSTO UNITARIO]],"")</f>
        <v>0</v>
      </c>
    </row>
    <row r="1661" spans="1:18" x14ac:dyDescent="0.25">
      <c r="A1661" s="37" t="str">
        <f>+[1]DATA_PRODUCTO!A1661</f>
        <v xml:space="preserve"> MED0047 (DIFENDRAMINA 10MG (AMPOLLAS) (ANTIALÉRGICO))</v>
      </c>
      <c r="B1661" s="38">
        <f>IFERROR(_xlfn.XLOOKUP(INVENTARIO[[#This Row],[CODIGO CONCATENADO]],[1]!Tabla1[[CODIGO CONCATENADO ]],[1]!Tabla1[FECHA],,0,-1),"")</f>
        <v>45582</v>
      </c>
      <c r="C1661" s="38">
        <f>IFERROR(_xlfn.XLOOKUP(INVENTARIO[[#This Row],[CODIGO CONCATENADO]],[1]!Tabla1[[CODIGO CONCATENADO ]],[1]!Tabla1[FECHA],,0,-1),"")</f>
        <v>45582</v>
      </c>
      <c r="D1661" s="39" t="str">
        <f>+[1]!Tabla3[[#This Row],[Secuencia]]</f>
        <v>MED0047</v>
      </c>
      <c r="E1661" s="40" t="str">
        <f>+[1]!Tabla3[[#This Row],[Descripcion]]</f>
        <v>DIFENDRAMINA 10MG (AMPOLLAS) (ANTIALÉRGICO)</v>
      </c>
      <c r="F1661" s="39" t="str">
        <f>+[1]!Tabla3[[#This Row],[Categoria]]</f>
        <v>MEDICAMENTOS</v>
      </c>
      <c r="G1661" s="50">
        <f>+[1]!Tabla3[[#This Row],[Almacen]]</f>
        <v>0</v>
      </c>
      <c r="H1661" s="39" t="str">
        <f>+[1]!Tabla3[[#This Row],[Unidad de medida]]</f>
        <v>CAJA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10</v>
      </c>
      <c r="N1661" s="44">
        <f>+SUMIF([1]!REQUISICIONES[CODIGO CONCATENADO],INVENTARIO[[#This Row],[CODIGO CONCATENADO]],[1]!REQUISICIONES[CANTIDAD])</f>
        <v>10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>
        <f>IFERROR(_xlfn.XLOOKUP(INVENTARIO[[#This Row],[CODIGO CONCATENADO]],[1]!Tabla1[[CODIGO CONCATENADO ]],[1]!Tabla1[COSTO],,0,-1),"")</f>
        <v>500</v>
      </c>
      <c r="R1661" s="42">
        <f>+IFERROR(INVENTARIO[[#This Row],[STOCK (BALANCE)]]*INVENTARIO[[#This Row],[COSTO UNITARIO]],"")</f>
        <v>0</v>
      </c>
    </row>
    <row r="1662" spans="1:18" x14ac:dyDescent="0.25">
      <c r="A1662" s="37" t="str">
        <f>+[1]DATA_PRODUCTO!A1662</f>
        <v xml:space="preserve"> MED0048 (MENTOL 100G (FRASCOS))</v>
      </c>
      <c r="B1662" s="38">
        <f>IFERROR(_xlfn.XLOOKUP(INVENTARIO[[#This Row],[CODIGO CONCATENADO]],[1]!Tabla1[[CODIGO CONCATENADO ]],[1]!Tabla1[FECHA],,0,-1),"")</f>
        <v>45582</v>
      </c>
      <c r="C1662" s="38">
        <f>IFERROR(_xlfn.XLOOKUP(INVENTARIO[[#This Row],[CODIGO CONCATENADO]],[1]!Tabla1[[CODIGO CONCATENADO ]],[1]!Tabla1[FECHA],,0,-1),"")</f>
        <v>45582</v>
      </c>
      <c r="D1662" s="39" t="str">
        <f>+[1]!Tabla3[[#This Row],[Secuencia]]</f>
        <v>MED0048</v>
      </c>
      <c r="E1662" s="40" t="str">
        <f>+[1]!Tabla3[[#This Row],[Descripcion]]</f>
        <v>MENTOL 100G (FRASCOS)</v>
      </c>
      <c r="F1662" s="39" t="str">
        <f>+[1]!Tabla3[[#This Row],[Categoria]]</f>
        <v>MEDICAMENTOS</v>
      </c>
      <c r="G1662" s="50">
        <f>+[1]!Tabla3[[#This Row],[Almacen]]</f>
        <v>0</v>
      </c>
      <c r="H1662" s="39" t="str">
        <f>+[1]!Tabla3[[#This Row],[Unidad de medida]]</f>
        <v>CAJA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20</v>
      </c>
      <c r="N1662" s="44">
        <f>+SUMIF([1]!REQUISICIONES[CODIGO CONCATENADO],INVENTARIO[[#This Row],[CODIGO CONCATENADO]],[1]!REQUISICIONES[CANTIDAD])</f>
        <v>20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>
        <f>IFERROR(_xlfn.XLOOKUP(INVENTARIO[[#This Row],[CODIGO CONCATENADO]],[1]!Tabla1[[CODIGO CONCATENADO ]],[1]!Tabla1[COSTO],,0,-1),"")</f>
        <v>645</v>
      </c>
      <c r="R1662" s="42">
        <f>+IFERROR(INVENTARIO[[#This Row],[STOCK (BALANCE)]]*INVENTARIO[[#This Row],[COSTO UNITARIO]],"")</f>
        <v>0</v>
      </c>
    </row>
    <row r="1663" spans="1:18" x14ac:dyDescent="0.25">
      <c r="A1663" s="37" t="str">
        <f>+[1]DATA_PRODUCTO!A1663</f>
        <v xml:space="preserve"> MED0049 (SUBSALICINATO DE BISMUTO (SUSPENSIÓN ORAL))</v>
      </c>
      <c r="B1663" s="38">
        <f>IFERROR(_xlfn.XLOOKUP(INVENTARIO[[#This Row],[CODIGO CONCATENADO]],[1]!Tabla1[[CODIGO CONCATENADO ]],[1]!Tabla1[FECHA],,0,-1),"")</f>
        <v>45582</v>
      </c>
      <c r="C1663" s="38">
        <f>IFERROR(_xlfn.XLOOKUP(INVENTARIO[[#This Row],[CODIGO CONCATENADO]],[1]!Tabla1[[CODIGO CONCATENADO ]],[1]!Tabla1[FECHA],,0,-1),"")</f>
        <v>45582</v>
      </c>
      <c r="D1663" s="39" t="str">
        <f>+[1]!Tabla3[[#This Row],[Secuencia]]</f>
        <v>MED0049</v>
      </c>
      <c r="E1663" s="40" t="str">
        <f>+[1]!Tabla3[[#This Row],[Descripcion]]</f>
        <v>SUBSALICINATO DE BISMUTO (SUSPENSIÓN ORAL)</v>
      </c>
      <c r="F1663" s="39" t="str">
        <f>+[1]!Tabla3[[#This Row],[Categoria]]</f>
        <v>MEDICAMENTOS</v>
      </c>
      <c r="G1663" s="50">
        <f>+[1]!Tabla3[[#This Row],[Almacen]]</f>
        <v>0</v>
      </c>
      <c r="H1663" s="39" t="str">
        <f>+[1]!Tabla3[[#This Row],[Unidad de medida]]</f>
        <v>UNIDAD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50</v>
      </c>
      <c r="N1663" s="44">
        <f>+SUMIF([1]!REQUISICIONES[CODIGO CONCATENADO],INVENTARIO[[#This Row],[CODIGO CONCATENADO]],[1]!REQUISICIONES[CANTIDAD])</f>
        <v>50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>
        <f>IFERROR(_xlfn.XLOOKUP(INVENTARIO[[#This Row],[CODIGO CONCATENADO]],[1]!Tabla1[[CODIGO CONCATENADO ]],[1]!Tabla1[COSTO],,0,-1),"")</f>
        <v>800</v>
      </c>
      <c r="R1663" s="42">
        <f>+IFERROR(INVENTARIO[[#This Row],[STOCK (BALANCE)]]*INVENTARIO[[#This Row],[COSTO UNITARIO]],"")</f>
        <v>0</v>
      </c>
    </row>
    <row r="1664" spans="1:18" x14ac:dyDescent="0.25">
      <c r="A1664" s="37" t="str">
        <f>+[1]DATA_PRODUCTO!A1664</f>
        <v xml:space="preserve"> MED0050 (OMEPRAZOL 20MG (TABLETAS))</v>
      </c>
      <c r="B1664" s="38">
        <f>IFERROR(_xlfn.XLOOKUP(INVENTARIO[[#This Row],[CODIGO CONCATENADO]],[1]!Tabla1[[CODIGO CONCATENADO ]],[1]!Tabla1[FECHA],,0,-1),"")</f>
        <v>45582</v>
      </c>
      <c r="C1664" s="38">
        <f>IFERROR(_xlfn.XLOOKUP(INVENTARIO[[#This Row],[CODIGO CONCATENADO]],[1]!Tabla1[[CODIGO CONCATENADO ]],[1]!Tabla1[FECHA],,0,-1),"")</f>
        <v>45582</v>
      </c>
      <c r="D1664" s="39" t="str">
        <f>+[1]!Tabla3[[#This Row],[Secuencia]]</f>
        <v>MED0050</v>
      </c>
      <c r="E1664" s="40" t="str">
        <f>+[1]!Tabla3[[#This Row],[Descripcion]]</f>
        <v>OMEPRAZOL 20MG (TABLETAS)</v>
      </c>
      <c r="F1664" s="39" t="str">
        <f>+[1]!Tabla3[[#This Row],[Categoria]]</f>
        <v>MEDICAMENTOS</v>
      </c>
      <c r="G1664" s="50">
        <f>+[1]!Tabla3[[#This Row],[Almacen]]</f>
        <v>0</v>
      </c>
      <c r="H1664" s="39" t="str">
        <f>+[1]!Tabla3[[#This Row],[Unidad de medida]]</f>
        <v>UNIDAD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10</v>
      </c>
      <c r="N1664" s="44">
        <f>+SUMIF([1]!REQUISICIONES[CODIGO CONCATENADO],INVENTARIO[[#This Row],[CODIGO CONCATENADO]],[1]!REQUISICIONES[CANTIDAD])</f>
        <v>10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>
        <f>IFERROR(_xlfn.XLOOKUP(INVENTARIO[[#This Row],[CODIGO CONCATENADO]],[1]!Tabla1[[CODIGO CONCATENADO ]],[1]!Tabla1[COSTO],,0,-1),"")</f>
        <v>975</v>
      </c>
      <c r="R1664" s="42">
        <f>+IFERROR(INVENTARIO[[#This Row],[STOCK (BALANCE)]]*INVENTARIO[[#This Row],[COSTO UNITARIO]],"")</f>
        <v>0</v>
      </c>
    </row>
    <row r="1665" spans="1:18" x14ac:dyDescent="0.25">
      <c r="A1665" s="37" t="str">
        <f>+[1]DATA_PRODUCTO!A1665</f>
        <v xml:space="preserve"> MED0051 (HIDROCORTISONA 100MG, (AMPOLLAS) (ANTIALÉRGICO))</v>
      </c>
      <c r="B1665" s="38">
        <f>IFERROR(_xlfn.XLOOKUP(INVENTARIO[[#This Row],[CODIGO CONCATENADO]],[1]!Tabla1[[CODIGO CONCATENADO ]],[1]!Tabla1[FECHA],,0,-1),"")</f>
        <v>45582</v>
      </c>
      <c r="C1665" s="38">
        <f>IFERROR(_xlfn.XLOOKUP(INVENTARIO[[#This Row],[CODIGO CONCATENADO]],[1]!Tabla1[[CODIGO CONCATENADO ]],[1]!Tabla1[FECHA],,0,-1),"")</f>
        <v>45582</v>
      </c>
      <c r="D1665" s="39" t="str">
        <f>+[1]!Tabla3[[#This Row],[Secuencia]]</f>
        <v>MED0051</v>
      </c>
      <c r="E1665" s="40" t="str">
        <f>+[1]!Tabla3[[#This Row],[Descripcion]]</f>
        <v>HIDROCORTISONA 100MG, (AMPOLLAS) (ANTIALÉRGICO)</v>
      </c>
      <c r="F1665" s="39" t="str">
        <f>+[1]!Tabla3[[#This Row],[Categoria]]</f>
        <v>MEDICAMENTOS</v>
      </c>
      <c r="G1665" s="50">
        <f>+[1]!Tabla3[[#This Row],[Almacen]]</f>
        <v>0</v>
      </c>
      <c r="H1665" s="39" t="str">
        <f>+[1]!Tabla3[[#This Row],[Unidad de medida]]</f>
        <v>CAJA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3</v>
      </c>
      <c r="N1665" s="44">
        <f>+SUMIF([1]!REQUISICIONES[CODIGO CONCATENADO],INVENTARIO[[#This Row],[CODIGO CONCATENADO]],[1]!REQUISICIONES[CANTIDAD])</f>
        <v>3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>
        <f>IFERROR(_xlfn.XLOOKUP(INVENTARIO[[#This Row],[CODIGO CONCATENADO]],[1]!Tabla1[[CODIGO CONCATENADO ]],[1]!Tabla1[COSTO],,0,-1),"")</f>
        <v>950</v>
      </c>
      <c r="R1665" s="42">
        <f>+IFERROR(INVENTARIO[[#This Row],[STOCK (BALANCE)]]*INVENTARIO[[#This Row],[COSTO UNITARIO]],"")</f>
        <v>0</v>
      </c>
    </row>
    <row r="1666" spans="1:18" x14ac:dyDescent="0.25">
      <c r="A1666" s="37" t="str">
        <f>+[1]DATA_PRODUCTO!A1666</f>
        <v xml:space="preserve"> HER0177 (PINZA ELECTRICA DE AGARRE)</v>
      </c>
      <c r="B1666" s="38">
        <f>IFERROR(_xlfn.XLOOKUP(INVENTARIO[[#This Row],[CODIGO CONCATENADO]],[1]!Tabla1[[CODIGO CONCATENADO ]],[1]!Tabla1[FECHA],,0,-1),"")</f>
        <v>45579</v>
      </c>
      <c r="C1666" s="38">
        <f>IFERROR(_xlfn.XLOOKUP(INVENTARIO[[#This Row],[CODIGO CONCATENADO]],[1]!Tabla1[[CODIGO CONCATENADO ]],[1]!Tabla1[FECHA],,0,-1),"")</f>
        <v>45579</v>
      </c>
      <c r="D1666" s="39" t="str">
        <f>+[1]!Tabla3[[#This Row],[Secuencia]]</f>
        <v>HER0177</v>
      </c>
      <c r="E1666" s="40" t="str">
        <f>+[1]!Tabla3[[#This Row],[Descripcion]]</f>
        <v>PINZA ELECTRICA DE AGARRE</v>
      </c>
      <c r="F1666" s="39" t="str">
        <f>+[1]!Tabla3[[#This Row],[Categoria]]</f>
        <v>HERRAMIENTAS</v>
      </c>
      <c r="G1666" s="50">
        <f>+[1]!Tabla3[[#This Row],[Almacen]]</f>
        <v>0</v>
      </c>
      <c r="H1666" s="39" t="str">
        <f>+[1]!Tabla3[[#This Row],[Unidad de medida]]</f>
        <v>UNIDAD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2</v>
      </c>
      <c r="N1666" s="44">
        <f>+SUMIF([1]!REQUISICIONES[CODIGO CONCATENADO],INVENTARIO[[#This Row],[CODIGO CONCATENADO]],[1]!REQUISICIONES[CANTIDAD])</f>
        <v>1</v>
      </c>
      <c r="O1666" s="42"/>
      <c r="P1666" s="44">
        <f>+INVENTARIO[[#This Row],[CANTIDAD INICIAL]]+INVENTARIO[[#This Row],[ENTRADAS]]-INVENTARIO[[#This Row],[SALIDAS]]+INVENTARIO[[#This Row],[AJUSTES]]</f>
        <v>1</v>
      </c>
      <c r="Q1666" s="42">
        <f>IFERROR(_xlfn.XLOOKUP(INVENTARIO[[#This Row],[CODIGO CONCATENADO]],[1]!Tabla1[[CODIGO CONCATENADO ]],[1]!Tabla1[COSTO],,0,-1),"")</f>
        <v>493.75</v>
      </c>
      <c r="R1666" s="42">
        <f>+IFERROR(INVENTARIO[[#This Row],[STOCK (BALANCE)]]*INVENTARIO[[#This Row],[COSTO UNITARIO]],"")</f>
        <v>493.75</v>
      </c>
    </row>
    <row r="1667" spans="1:18" x14ac:dyDescent="0.25">
      <c r="A1667" s="37" t="str">
        <f>+[1]DATA_PRODUCTO!A1667</f>
        <v xml:space="preserve"> HER0178 (PINZA DE CORTE NORMAL)</v>
      </c>
      <c r="B1667" s="38">
        <f>IFERROR(_xlfn.XLOOKUP(INVENTARIO[[#This Row],[CODIGO CONCATENADO]],[1]!Tabla1[[CODIGO CONCATENADO ]],[1]!Tabla1[FECHA],,0,-1),"")</f>
        <v>45579</v>
      </c>
      <c r="C1667" s="38">
        <f>IFERROR(_xlfn.XLOOKUP(INVENTARIO[[#This Row],[CODIGO CONCATENADO]],[1]!Tabla1[[CODIGO CONCATENADO ]],[1]!Tabla1[FECHA],,0,-1),"")</f>
        <v>45579</v>
      </c>
      <c r="D1667" s="39" t="str">
        <f>+[1]!Tabla3[[#This Row],[Secuencia]]</f>
        <v>HER0178</v>
      </c>
      <c r="E1667" s="40" t="str">
        <f>+[1]!Tabla3[[#This Row],[Descripcion]]</f>
        <v>PINZA DE CORTE NORMAL</v>
      </c>
      <c r="F1667" s="39" t="str">
        <f>+[1]!Tabla3[[#This Row],[Categoria]]</f>
        <v>HERRAMIENTAS</v>
      </c>
      <c r="G1667" s="50">
        <f>+[1]!Tabla3[[#This Row],[Almacen]]</f>
        <v>0</v>
      </c>
      <c r="H1667" s="39" t="str">
        <f>+[1]!Tabla3[[#This Row],[Unidad de medida]]</f>
        <v>UNIDAD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2</v>
      </c>
      <c r="N1667" s="44">
        <f>+SUMIF([1]!REQUISICIONES[CODIGO CONCATENADO],INVENTARIO[[#This Row],[CODIGO CONCATENADO]],[1]!REQUISICIONES[CANTIDAD])</f>
        <v>1</v>
      </c>
      <c r="O1667" s="42"/>
      <c r="P1667" s="44">
        <f>+INVENTARIO[[#This Row],[CANTIDAD INICIAL]]+INVENTARIO[[#This Row],[ENTRADAS]]-INVENTARIO[[#This Row],[SALIDAS]]+INVENTARIO[[#This Row],[AJUSTES]]</f>
        <v>1</v>
      </c>
      <c r="Q1667" s="42">
        <f>IFERROR(_xlfn.XLOOKUP(INVENTARIO[[#This Row],[CODIGO CONCATENADO]],[1]!Tabla1[[CODIGO CONCATENADO ]],[1]!Tabla1[COSTO],,0,-1),"")</f>
        <v>264.16000000000003</v>
      </c>
      <c r="R1667" s="42">
        <f>+IFERROR(INVENTARIO[[#This Row],[STOCK (BALANCE)]]*INVENTARIO[[#This Row],[COSTO UNITARIO]],"")</f>
        <v>264.16000000000003</v>
      </c>
    </row>
    <row r="1668" spans="1:18" x14ac:dyDescent="0.25">
      <c r="A1668" s="37" t="str">
        <f>+[1]DATA_PRODUCTO!A1668</f>
        <v xml:space="preserve"> HER0179 (ALICATE DE PRESION)</v>
      </c>
      <c r="B1668" s="38">
        <f>IFERROR(_xlfn.XLOOKUP(INVENTARIO[[#This Row],[CODIGO CONCATENADO]],[1]!Tabla1[[CODIGO CONCATENADO ]],[1]!Tabla1[FECHA],,0,-1),"")</f>
        <v>45579</v>
      </c>
      <c r="C1668" s="38">
        <f>IFERROR(_xlfn.XLOOKUP(INVENTARIO[[#This Row],[CODIGO CONCATENADO]],[1]!Tabla1[[CODIGO CONCATENADO ]],[1]!Tabla1[FECHA],,0,-1),"")</f>
        <v>45579</v>
      </c>
      <c r="D1668" s="39" t="str">
        <f>+[1]!Tabla3[[#This Row],[Secuencia]]</f>
        <v>HER0179</v>
      </c>
      <c r="E1668" s="40" t="str">
        <f>+[1]!Tabla3[[#This Row],[Descripcion]]</f>
        <v>ALICATE DE PRESION</v>
      </c>
      <c r="F1668" s="39" t="str">
        <f>+[1]!Tabla3[[#This Row],[Categoria]]</f>
        <v>HERRAMIENTAS</v>
      </c>
      <c r="G1668" s="50">
        <f>+[1]!Tabla3[[#This Row],[Almacen]]</f>
        <v>0</v>
      </c>
      <c r="H1668" s="39" t="str">
        <f>+[1]!Tabla3[[#This Row],[Unidad de medida]]</f>
        <v>UNIDAD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2</v>
      </c>
      <c r="N1668" s="44">
        <f>+SUMIF([1]!REQUISICIONES[CODIGO CONCATENADO],INVENTARIO[[#This Row],[CODIGO CONCATENADO]],[1]!REQUISICIONES[CANTIDAD])</f>
        <v>1</v>
      </c>
      <c r="O1668" s="42"/>
      <c r="P1668" s="44">
        <f>+INVENTARIO[[#This Row],[CANTIDAD INICIAL]]+INVENTARIO[[#This Row],[ENTRADAS]]-INVENTARIO[[#This Row],[SALIDAS]]+INVENTARIO[[#This Row],[AJUSTES]]</f>
        <v>1</v>
      </c>
      <c r="Q1668" s="42">
        <f>IFERROR(_xlfn.XLOOKUP(INVENTARIO[[#This Row],[CODIGO CONCATENADO]],[1]!Tabla1[[CODIGO CONCATENADO ]],[1]!Tabla1[COSTO],,0,-1),"")</f>
        <v>384.1</v>
      </c>
      <c r="R1668" s="42">
        <f>+IFERROR(INVENTARIO[[#This Row],[STOCK (BALANCE)]]*INVENTARIO[[#This Row],[COSTO UNITARIO]],"")</f>
        <v>384.1</v>
      </c>
    </row>
    <row r="1669" spans="1:18" x14ac:dyDescent="0.25">
      <c r="A1669" s="37" t="str">
        <f>+[1]DATA_PRODUCTO!A1669</f>
        <v xml:space="preserve"> HER0180 (ALICATE ELECTRICO)</v>
      </c>
      <c r="B1669" s="38">
        <f>IFERROR(_xlfn.XLOOKUP(INVENTARIO[[#This Row],[CODIGO CONCATENADO]],[1]!Tabla1[[CODIGO CONCATENADO ]],[1]!Tabla1[FECHA],,0,-1),"")</f>
        <v>45579</v>
      </c>
      <c r="C1669" s="38">
        <f>IFERROR(_xlfn.XLOOKUP(INVENTARIO[[#This Row],[CODIGO CONCATENADO]],[1]!Tabla1[[CODIGO CONCATENADO ]],[1]!Tabla1[FECHA],,0,-1),"")</f>
        <v>45579</v>
      </c>
      <c r="D1669" s="39" t="str">
        <f>+[1]!Tabla3[[#This Row],[Secuencia]]</f>
        <v>HER0180</v>
      </c>
      <c r="E1669" s="40" t="str">
        <f>+[1]!Tabla3[[#This Row],[Descripcion]]</f>
        <v>ALICATE ELECTRICO</v>
      </c>
      <c r="F1669" s="39" t="str">
        <f>+[1]!Tabla3[[#This Row],[Categoria]]</f>
        <v>HERRAMIENTAS</v>
      </c>
      <c r="G1669" s="50">
        <f>+[1]!Tabla3[[#This Row],[Almacen]]</f>
        <v>0</v>
      </c>
      <c r="H1669" s="39" t="str">
        <f>+[1]!Tabla3[[#This Row],[Unidad de medida]]</f>
        <v>UNIDAD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2</v>
      </c>
      <c r="N1669" s="44">
        <f>+SUMIF([1]!REQUISICIONES[CODIGO CONCATENADO],INVENTARIO[[#This Row],[CODIGO CONCATENADO]],[1]!REQUISICIONES[CANTIDAD])</f>
        <v>1</v>
      </c>
      <c r="O1669" s="42"/>
      <c r="P1669" s="44">
        <f>+INVENTARIO[[#This Row],[CANTIDAD INICIAL]]+INVENTARIO[[#This Row],[ENTRADAS]]-INVENTARIO[[#This Row],[SALIDAS]]+INVENTARIO[[#This Row],[AJUSTES]]</f>
        <v>1</v>
      </c>
      <c r="Q1669" s="42">
        <f>IFERROR(_xlfn.XLOOKUP(INVENTARIO[[#This Row],[CODIGO CONCATENADO]],[1]!Tabla1[[CODIGO CONCATENADO ]],[1]!Tabla1[COSTO],,0,-1),"")</f>
        <v>415.35</v>
      </c>
      <c r="R1669" s="42">
        <f>+IFERROR(INVENTARIO[[#This Row],[STOCK (BALANCE)]]*INVENTARIO[[#This Row],[COSTO UNITARIO]],"")</f>
        <v>415.35</v>
      </c>
    </row>
    <row r="1670" spans="1:18" x14ac:dyDescent="0.25">
      <c r="A1670" s="37" t="str">
        <f>+[1]DATA_PRODUCTO!A1670</f>
        <v xml:space="preserve"> MED0052 (GLUCOMETRO PREMIER)</v>
      </c>
      <c r="B1670" s="38">
        <f>IFERROR(_xlfn.XLOOKUP(INVENTARIO[[#This Row],[CODIGO CONCATENADO]],[1]!Tabla1[[CODIGO CONCATENADO ]],[1]!Tabla1[FECHA],,0,-1),"")</f>
        <v>45586</v>
      </c>
      <c r="C1670" s="38">
        <f>IFERROR(_xlfn.XLOOKUP(INVENTARIO[[#This Row],[CODIGO CONCATENADO]],[1]!Tabla1[[CODIGO CONCATENADO ]],[1]!Tabla1[FECHA],,0,-1),"")</f>
        <v>45586</v>
      </c>
      <c r="D1670" s="39" t="str">
        <f>+[1]!Tabla3[[#This Row],[Secuencia]]</f>
        <v>MED0052</v>
      </c>
      <c r="E1670" s="40" t="str">
        <f>+[1]!Tabla3[[#This Row],[Descripcion]]</f>
        <v>GLUCOMETRO PREMIER</v>
      </c>
      <c r="F1670" s="39" t="str">
        <f>+[1]!Tabla3[[#This Row],[Categoria]]</f>
        <v>MEDICAMENTOS</v>
      </c>
      <c r="G1670" s="50">
        <f>+[1]!Tabla3[[#This Row],[Almacen]]</f>
        <v>0</v>
      </c>
      <c r="H1670" s="39" t="str">
        <f>+[1]!Tabla3[[#This Row],[Unidad de medida]]</f>
        <v>UNIDAD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2</v>
      </c>
      <c r="N1670" s="44">
        <f>+SUMIF([1]!REQUISICIONES[CODIGO CONCATENADO],INVENTARIO[[#This Row],[CODIGO CONCATENADO]],[1]!REQUISICIONES[CANTIDAD])</f>
        <v>2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>
        <f>IFERROR(_xlfn.XLOOKUP(INVENTARIO[[#This Row],[CODIGO CONCATENADO]],[1]!Tabla1[[CODIGO CONCATENADO ]],[1]!Tabla1[COSTO],,0,-1),"")</f>
        <v>2800</v>
      </c>
      <c r="R1670" s="42">
        <f>+IFERROR(INVENTARIO[[#This Row],[STOCK (BALANCE)]]*INVENTARIO[[#This Row],[COSTO UNITARIO]],"")</f>
        <v>0</v>
      </c>
    </row>
    <row r="1671" spans="1:18" x14ac:dyDescent="0.25">
      <c r="A1671" s="37" t="str">
        <f>+[1]DATA_PRODUCTO!A1671</f>
        <v xml:space="preserve"> MED0053 (LANCETAS DESECHABLES)</v>
      </c>
      <c r="B1671" s="38">
        <f>IFERROR(_xlfn.XLOOKUP(INVENTARIO[[#This Row],[CODIGO CONCATENADO]],[1]!Tabla1[[CODIGO CONCATENADO ]],[1]!Tabla1[FECHA],,0,-1),"")</f>
        <v>45586</v>
      </c>
      <c r="C1671" s="38">
        <f>IFERROR(_xlfn.XLOOKUP(INVENTARIO[[#This Row],[CODIGO CONCATENADO]],[1]!Tabla1[[CODIGO CONCATENADO ]],[1]!Tabla1[FECHA],,0,-1),"")</f>
        <v>45586</v>
      </c>
      <c r="D1671" s="39" t="str">
        <f>+[1]!Tabla3[[#This Row],[Secuencia]]</f>
        <v>MED0053</v>
      </c>
      <c r="E1671" s="40" t="str">
        <f>+[1]!Tabla3[[#This Row],[Descripcion]]</f>
        <v>LANCETAS DESECHABLES</v>
      </c>
      <c r="F1671" s="39" t="str">
        <f>+[1]!Tabla3[[#This Row],[Categoria]]</f>
        <v>MEDICAMENTOS</v>
      </c>
      <c r="G1671" s="50">
        <f>+[1]!Tabla3[[#This Row],[Almacen]]</f>
        <v>0</v>
      </c>
      <c r="H1671" s="39" t="str">
        <f>+[1]!Tabla3[[#This Row],[Unidad de medida]]</f>
        <v>CAJA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3</v>
      </c>
      <c r="N1671" s="44">
        <f>+SUMIF([1]!REQUISICIONES[CODIGO CONCATENADO],INVENTARIO[[#This Row],[CODIGO CONCATENADO]],[1]!REQUISICIONES[CANTIDAD])</f>
        <v>3</v>
      </c>
      <c r="O1671" s="42"/>
      <c r="P1671" s="44">
        <f>+INVENTARIO[[#This Row],[CANTIDAD INICIAL]]+INVENTARIO[[#This Row],[ENTRADAS]]-INVENTARIO[[#This Row],[SALIDAS]]+INVENTARIO[[#This Row],[AJUSTES]]</f>
        <v>0</v>
      </c>
      <c r="Q1671" s="42">
        <f>IFERROR(_xlfn.XLOOKUP(INVENTARIO[[#This Row],[CODIGO CONCATENADO]],[1]!Tabla1[[CODIGO CONCATENADO ]],[1]!Tabla1[COSTO],,0,-1),"")</f>
        <v>250</v>
      </c>
      <c r="R1671" s="42">
        <f>+IFERROR(INVENTARIO[[#This Row],[STOCK (BALANCE)]]*INVENTARIO[[#This Row],[COSTO UNITARIO]],"")</f>
        <v>0</v>
      </c>
    </row>
    <row r="1672" spans="1:18" x14ac:dyDescent="0.25">
      <c r="A1672" s="37" t="str">
        <f>+[1]DATA_PRODUCTO!A1672</f>
        <v xml:space="preserve"> MED0054 (TIRILLAS GLUCOMETRO PREMIER)</v>
      </c>
      <c r="B1672" s="38">
        <f>IFERROR(_xlfn.XLOOKUP(INVENTARIO[[#This Row],[CODIGO CONCATENADO]],[1]!Tabla1[[CODIGO CONCATENADO ]],[1]!Tabla1[FECHA],,0,-1),"")</f>
        <v>45586</v>
      </c>
      <c r="C1672" s="38">
        <f>IFERROR(_xlfn.XLOOKUP(INVENTARIO[[#This Row],[CODIGO CONCATENADO]],[1]!Tabla1[[CODIGO CONCATENADO ]],[1]!Tabla1[FECHA],,0,-1),"")</f>
        <v>45586</v>
      </c>
      <c r="D1672" s="39" t="str">
        <f>+[1]!Tabla3[[#This Row],[Secuencia]]</f>
        <v>MED0054</v>
      </c>
      <c r="E1672" s="40" t="str">
        <f>+[1]!Tabla3[[#This Row],[Descripcion]]</f>
        <v>TIRILLAS GLUCOMETRO PREMIER</v>
      </c>
      <c r="F1672" s="39" t="str">
        <f>+[1]!Tabla3[[#This Row],[Categoria]]</f>
        <v>MEDICAMENTOS</v>
      </c>
      <c r="G1672" s="50">
        <f>+[1]!Tabla3[[#This Row],[Almacen]]</f>
        <v>0</v>
      </c>
      <c r="H1672" s="39" t="str">
        <f>+[1]!Tabla3[[#This Row],[Unidad de medida]]</f>
        <v>CAJA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6</v>
      </c>
      <c r="N1672" s="44">
        <f>+SUMIF([1]!REQUISICIONES[CODIGO CONCATENADO],INVENTARIO[[#This Row],[CODIGO CONCATENADO]],[1]!REQUISICIONES[CANTIDAD])</f>
        <v>6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>
        <f>IFERROR(_xlfn.XLOOKUP(INVENTARIO[[#This Row],[CODIGO CONCATENADO]],[1]!Tabla1[[CODIGO CONCATENADO ]],[1]!Tabla1[COSTO],,0,-1),"")</f>
        <v>950</v>
      </c>
      <c r="R1672" s="42">
        <f>+IFERROR(INVENTARIO[[#This Row],[STOCK (BALANCE)]]*INVENTARIO[[#This Row],[COSTO UNITARIO]],"")</f>
        <v>0</v>
      </c>
    </row>
    <row r="1673" spans="1:18" x14ac:dyDescent="0.25">
      <c r="A1673" s="37" t="str">
        <f>+[1]DATA_PRODUCTO!A1673</f>
        <v xml:space="preserve"> MED0055 (GUANTES DESECHABLES)</v>
      </c>
      <c r="B1673" s="38">
        <f>IFERROR(_xlfn.XLOOKUP(INVENTARIO[[#This Row],[CODIGO CONCATENADO]],[1]!Tabla1[[CODIGO CONCATENADO ]],[1]!Tabla1[FECHA],,0,-1),"")</f>
        <v>45586</v>
      </c>
      <c r="C1673" s="38">
        <f>IFERROR(_xlfn.XLOOKUP(INVENTARIO[[#This Row],[CODIGO CONCATENADO]],[1]!Tabla1[[CODIGO CONCATENADO ]],[1]!Tabla1[FECHA],,0,-1),"")</f>
        <v>45586</v>
      </c>
      <c r="D1673" s="39" t="str">
        <f>+[1]!Tabla3[[#This Row],[Secuencia]]</f>
        <v>MED0055</v>
      </c>
      <c r="E1673" s="40" t="str">
        <f>+[1]!Tabla3[[#This Row],[Descripcion]]</f>
        <v>GUANTES DESECHABLES</v>
      </c>
      <c r="F1673" s="39" t="str">
        <f>+[1]!Tabla3[[#This Row],[Categoria]]</f>
        <v>MEDICAMENTOS</v>
      </c>
      <c r="G1673" s="50">
        <f>+[1]!Tabla3[[#This Row],[Almacen]]</f>
        <v>0</v>
      </c>
      <c r="H1673" s="39" t="str">
        <f>+[1]!Tabla3[[#This Row],[Unidad de medida]]</f>
        <v>CAJA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6</v>
      </c>
      <c r="N1673" s="44">
        <f>+SUMIF([1]!REQUISICIONES[CODIGO CONCATENADO],INVENTARIO[[#This Row],[CODIGO CONCATENADO]],[1]!REQUISICIONES[CANTIDAD])</f>
        <v>6</v>
      </c>
      <c r="O1673" s="42"/>
      <c r="P1673" s="44">
        <f>+INVENTARIO[[#This Row],[CANTIDAD INICIAL]]+INVENTARIO[[#This Row],[ENTRADAS]]-INVENTARIO[[#This Row],[SALIDAS]]+INVENTARIO[[#This Row],[AJUSTES]]</f>
        <v>0</v>
      </c>
      <c r="Q1673" s="42">
        <f>IFERROR(_xlfn.XLOOKUP(INVENTARIO[[#This Row],[CODIGO CONCATENADO]],[1]!Tabla1[[CODIGO CONCATENADO ]],[1]!Tabla1[COSTO],,0,-1),"")</f>
        <v>600</v>
      </c>
      <c r="R1673" s="42">
        <f>+IFERROR(INVENTARIO[[#This Row],[STOCK (BALANCE)]]*INVENTARIO[[#This Row],[COSTO UNITARIO]],"")</f>
        <v>0</v>
      </c>
    </row>
    <row r="1674" spans="1:18" x14ac:dyDescent="0.25">
      <c r="A1674" s="37" t="str">
        <f>+[1]DATA_PRODUCTO!A1674</f>
        <v xml:space="preserve"> MED0056 (ANTIDOPING 6 PARAMETROS)</v>
      </c>
      <c r="B1674" s="38">
        <f>IFERROR(_xlfn.XLOOKUP(INVENTARIO[[#This Row],[CODIGO CONCATENADO]],[1]!Tabla1[[CODIGO CONCATENADO ]],[1]!Tabla1[FECHA],,0,-1),"")</f>
        <v>45586</v>
      </c>
      <c r="C1674" s="38">
        <f>IFERROR(_xlfn.XLOOKUP(INVENTARIO[[#This Row],[CODIGO CONCATENADO]],[1]!Tabla1[[CODIGO CONCATENADO ]],[1]!Tabla1[FECHA],,0,-1),"")</f>
        <v>45586</v>
      </c>
      <c r="D1674" s="39" t="str">
        <f>+[1]!Tabla3[[#This Row],[Secuencia]]</f>
        <v>MED0056</v>
      </c>
      <c r="E1674" s="40" t="str">
        <f>+[1]!Tabla3[[#This Row],[Descripcion]]</f>
        <v>ANTIDOPING 6 PARAMETROS</v>
      </c>
      <c r="F1674" s="39" t="str">
        <f>+[1]!Tabla3[[#This Row],[Categoria]]</f>
        <v>MEDICAMENTOS</v>
      </c>
      <c r="G1674" s="50">
        <f>+[1]!Tabla3[[#This Row],[Almacen]]</f>
        <v>0</v>
      </c>
      <c r="H1674" s="39" t="str">
        <f>+[1]!Tabla3[[#This Row],[Unidad de medida]]</f>
        <v>CAJA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8</v>
      </c>
      <c r="N1674" s="44">
        <f>+SUMIF([1]!REQUISICIONES[CODIGO CONCATENADO],INVENTARIO[[#This Row],[CODIGO CONCATENADO]],[1]!REQUISICIONES[CANTIDAD])</f>
        <v>8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>
        <f>IFERROR(_xlfn.XLOOKUP(INVENTARIO[[#This Row],[CODIGO CONCATENADO]],[1]!Tabla1[[CODIGO CONCATENADO ]],[1]!Tabla1[COSTO],,0,-1),"")</f>
        <v>7800</v>
      </c>
      <c r="R1674" s="42">
        <f>+IFERROR(INVENTARIO[[#This Row],[STOCK (BALANCE)]]*INVENTARIO[[#This Row],[COSTO UNITARIO]],"")</f>
        <v>0</v>
      </c>
    </row>
    <row r="1675" spans="1:18" x14ac:dyDescent="0.25">
      <c r="A1675" s="37" t="str">
        <f>+[1]DATA_PRODUCTO!A1675</f>
        <v xml:space="preserve"> MED0057 (FRASCO NO ESTERIL)</v>
      </c>
      <c r="B1675" s="38">
        <f>IFERROR(_xlfn.XLOOKUP(INVENTARIO[[#This Row],[CODIGO CONCATENADO]],[1]!Tabla1[[CODIGO CONCATENADO ]],[1]!Tabla1[FECHA],,0,-1),"")</f>
        <v>45586</v>
      </c>
      <c r="C1675" s="38">
        <f>IFERROR(_xlfn.XLOOKUP(INVENTARIO[[#This Row],[CODIGO CONCATENADO]],[1]!Tabla1[[CODIGO CONCATENADO ]],[1]!Tabla1[FECHA],,0,-1),"")</f>
        <v>45586</v>
      </c>
      <c r="D1675" s="39" t="str">
        <f>+[1]!Tabla3[[#This Row],[Secuencia]]</f>
        <v>MED0057</v>
      </c>
      <c r="E1675" s="40" t="str">
        <f>+[1]!Tabla3[[#This Row],[Descripcion]]</f>
        <v>FRASCO NO ESTERIL</v>
      </c>
      <c r="F1675" s="39" t="str">
        <f>+[1]!Tabla3[[#This Row],[Categoria]]</f>
        <v>MEDICAMENTOS</v>
      </c>
      <c r="G1675" s="50">
        <f>+[1]!Tabla3[[#This Row],[Almacen]]</f>
        <v>0</v>
      </c>
      <c r="H1675" s="39" t="str">
        <f>+[1]!Tabla3[[#This Row],[Unidad de medida]]</f>
        <v>CAJA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1</v>
      </c>
      <c r="N1675" s="44">
        <f>+SUMIF([1]!REQUISICIONES[CODIGO CONCATENADO],INVENTARIO[[#This Row],[CODIGO CONCATENADO]],[1]!REQUISICIONES[CANTIDAD])</f>
        <v>1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>
        <f>IFERROR(_xlfn.XLOOKUP(INVENTARIO[[#This Row],[CODIGO CONCATENADO]],[1]!Tabla1[[CODIGO CONCATENADO ]],[1]!Tabla1[COSTO],,0,-1),"")</f>
        <v>6000</v>
      </c>
      <c r="R1675" s="42">
        <f>+IFERROR(INVENTARIO[[#This Row],[STOCK (BALANCE)]]*INVENTARIO[[#This Row],[COSTO UNITARIO]],"")</f>
        <v>0</v>
      </c>
    </row>
    <row r="1676" spans="1:18" x14ac:dyDescent="0.25">
      <c r="A1676" s="37" t="str">
        <f>+[1]DATA_PRODUCTO!A1676</f>
        <v xml:space="preserve"> MED0058 (TERMOMETROS ANALOGOS)</v>
      </c>
      <c r="B1676" s="38">
        <f>IFERROR(_xlfn.XLOOKUP(INVENTARIO[[#This Row],[CODIGO CONCATENADO]],[1]!Tabla1[[CODIGO CONCATENADO ]],[1]!Tabla1[FECHA],,0,-1),"")</f>
        <v>45586</v>
      </c>
      <c r="C1676" s="38">
        <f>IFERROR(_xlfn.XLOOKUP(INVENTARIO[[#This Row],[CODIGO CONCATENADO]],[1]!Tabla1[[CODIGO CONCATENADO ]],[1]!Tabla1[FECHA],,0,-1),"")</f>
        <v>45586</v>
      </c>
      <c r="D1676" s="39" t="str">
        <f>+[1]!Tabla3[[#This Row],[Secuencia]]</f>
        <v>MED0058</v>
      </c>
      <c r="E1676" s="40" t="str">
        <f>+[1]!Tabla3[[#This Row],[Descripcion]]</f>
        <v>TERMOMETROS ANALOGOS</v>
      </c>
      <c r="F1676" s="39" t="str">
        <f>+[1]!Tabla3[[#This Row],[Categoria]]</f>
        <v>MEDICAMENTOS</v>
      </c>
      <c r="G1676" s="50">
        <f>+[1]!Tabla3[[#This Row],[Almacen]]</f>
        <v>0</v>
      </c>
      <c r="H1676" s="39" t="str">
        <f>+[1]!Tabla3[[#This Row],[Unidad de medida]]</f>
        <v>CAJA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1</v>
      </c>
      <c r="N1676" s="44">
        <f>+SUMIF([1]!REQUISICIONES[CODIGO CONCATENADO],INVENTARIO[[#This Row],[CODIGO CONCATENADO]],[1]!REQUISICIONES[CANTIDAD])</f>
        <v>1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>
        <f>IFERROR(_xlfn.XLOOKUP(INVENTARIO[[#This Row],[CODIGO CONCATENADO]],[1]!Tabla1[[CODIGO CONCATENADO ]],[1]!Tabla1[COSTO],,0,-1),"")</f>
        <v>1375</v>
      </c>
      <c r="R1676" s="42">
        <f>+IFERROR(INVENTARIO[[#This Row],[STOCK (BALANCE)]]*INVENTARIO[[#This Row],[COSTO UNITARIO]],"")</f>
        <v>0</v>
      </c>
    </row>
    <row r="1677" spans="1:18" x14ac:dyDescent="0.25">
      <c r="A1677" s="37" t="str">
        <f>+[1]DATA_PRODUCTO!A1677</f>
        <v xml:space="preserve"> COM0119 (T-SHIRTS ROSADOS)</v>
      </c>
      <c r="B1677" s="38">
        <f>IFERROR(_xlfn.XLOOKUP(INVENTARIO[[#This Row],[CODIGO CONCATENADO]],[1]!Tabla1[[CODIGO CONCATENADO ]],[1]!Tabla1[FECHA],,0,-1),"")</f>
        <v>45594</v>
      </c>
      <c r="C1677" s="38">
        <f>IFERROR(_xlfn.XLOOKUP(INVENTARIO[[#This Row],[CODIGO CONCATENADO]],[1]!Tabla1[[CODIGO CONCATENADO ]],[1]!Tabla1[FECHA],,0,-1),"")</f>
        <v>45594</v>
      </c>
      <c r="D1677" s="39" t="str">
        <f>+[1]!Tabla3[[#This Row],[Secuencia]]</f>
        <v>COM0119</v>
      </c>
      <c r="E1677" s="40" t="str">
        <f>+[1]!Tabla3[[#This Row],[Descripcion]]</f>
        <v>T-SHIRTS ROSADOS</v>
      </c>
      <c r="F1677" s="39" t="str">
        <f>+[1]!Tabla3[[#This Row],[Categoria]]</f>
        <v>COMUNICACIONES</v>
      </c>
      <c r="G1677" s="50">
        <f>+[1]!Tabla3[[#This Row],[Almacen]]</f>
        <v>0</v>
      </c>
      <c r="H1677" s="39" t="str">
        <f>+[1]!Tabla3[[#This Row],[Unidad de medida]]</f>
        <v>UNIDAD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65</v>
      </c>
      <c r="N1677" s="44">
        <f>+SUMIF([1]!REQUISICIONES[CODIGO CONCATENADO],INVENTARIO[[#This Row],[CODIGO CONCATENADO]],[1]!REQUISICIONES[CANTIDAD])</f>
        <v>65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>
        <f>IFERROR(_xlfn.XLOOKUP(INVENTARIO[[#This Row],[CODIGO CONCATENADO]],[1]!Tabla1[[CODIGO CONCATENADO ]],[1]!Tabla1[COSTO],,0,-1),"")</f>
        <v>265</v>
      </c>
      <c r="R1677" s="42">
        <f>+IFERROR(INVENTARIO[[#This Row],[STOCK (BALANCE)]]*INVENTARIO[[#This Row],[COSTO UNITARIO]],"")</f>
        <v>0</v>
      </c>
    </row>
    <row r="1678" spans="1:18" ht="30" x14ac:dyDescent="0.25">
      <c r="A1678" s="37" t="str">
        <f>+[1]DATA_PRODUCTO!A1678</f>
        <v xml:space="preserve"> TEG0020 (MOUSE USB
)</v>
      </c>
      <c r="B1678" s="38">
        <f>IFERROR(_xlfn.XLOOKUP(INVENTARIO[[#This Row],[CODIGO CONCATENADO]],[1]!Tabla1[[CODIGO CONCATENADO ]],[1]!Tabla1[FECHA],,0,-1),"")</f>
        <v>45609</v>
      </c>
      <c r="C1678" s="38">
        <f>IFERROR(_xlfn.XLOOKUP(INVENTARIO[[#This Row],[CODIGO CONCATENADO]],[1]!Tabla1[[CODIGO CONCATENADO ]],[1]!Tabla1[FECHA],,0,-1),"")</f>
        <v>45609</v>
      </c>
      <c r="D1678" s="39" t="str">
        <f>+[1]!Tabla3[[#This Row],[Secuencia]]</f>
        <v>TEG0020</v>
      </c>
      <c r="E1678" s="40" t="str">
        <f>+[1]!Tabla3[[#This Row],[Descripcion]]</f>
        <v xml:space="preserve">MOUSE USB
</v>
      </c>
      <c r="F1678" s="39" t="str">
        <f>+[1]!Tabla3[[#This Row],[Categoria]]</f>
        <v>TEGNOLOGIA</v>
      </c>
      <c r="G1678" s="50">
        <f>+[1]!Tabla3[[#This Row],[Almacen]]</f>
        <v>0</v>
      </c>
      <c r="H1678" s="39" t="str">
        <f>+[1]!Tabla3[[#This Row],[Unidad de medida]]</f>
        <v>UNIDAD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100</v>
      </c>
      <c r="N1678" s="44">
        <f>+SUMIF([1]!REQUISICIONES[CODIGO CONCATENADO],INVENTARIO[[#This Row],[CODIGO CONCATENADO]],[1]!REQUISICIONES[CANTIDAD])</f>
        <v>100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>
        <f>IFERROR(_xlfn.XLOOKUP(INVENTARIO[[#This Row],[CODIGO CONCATENADO]],[1]!Tabla1[[CODIGO CONCATENADO ]],[1]!Tabla1[COSTO],,0,-1),"")</f>
        <v>101.69</v>
      </c>
      <c r="R1678" s="42">
        <f>+IFERROR(INVENTARIO[[#This Row],[STOCK (BALANCE)]]*INVENTARIO[[#This Row],[COSTO UNITARIO]],"")</f>
        <v>0</v>
      </c>
    </row>
    <row r="1679" spans="1:18" x14ac:dyDescent="0.25">
      <c r="A1679" s="37" t="str">
        <f>+[1]DATA_PRODUCTO!A1679</f>
        <v xml:space="preserve"> TEG0021 (MEMORIA DDR4 8GB P/DESKTOP)</v>
      </c>
      <c r="B1679" s="38">
        <f>IFERROR(_xlfn.XLOOKUP(INVENTARIO[[#This Row],[CODIGO CONCATENADO]],[1]!Tabla1[[CODIGO CONCATENADO ]],[1]!Tabla1[FECHA],,0,-1),"")</f>
        <v>45609</v>
      </c>
      <c r="C1679" s="38">
        <f>IFERROR(_xlfn.XLOOKUP(INVENTARIO[[#This Row],[CODIGO CONCATENADO]],[1]!Tabla1[[CODIGO CONCATENADO ]],[1]!Tabla1[FECHA],,0,-1),"")</f>
        <v>45609</v>
      </c>
      <c r="D1679" s="39" t="str">
        <f>+[1]!Tabla3[[#This Row],[Secuencia]]</f>
        <v>TEG0021</v>
      </c>
      <c r="E1679" s="40" t="str">
        <f>+[1]!Tabla3[[#This Row],[Descripcion]]</f>
        <v>MEMORIA DDR4 8GB P/DESKTOP</v>
      </c>
      <c r="F1679" s="39" t="str">
        <f>+[1]!Tabla3[[#This Row],[Categoria]]</f>
        <v>TEGNOLOGIA</v>
      </c>
      <c r="G1679" s="50">
        <f>+[1]!Tabla3[[#This Row],[Almacen]]</f>
        <v>0</v>
      </c>
      <c r="H1679" s="39" t="str">
        <f>+[1]!Tabla3[[#This Row],[Unidad de medida]]</f>
        <v>UNIDAD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100</v>
      </c>
      <c r="N1679" s="44">
        <f>+SUMIF([1]!REQUISICIONES[CODIGO CONCATENADO],INVENTARIO[[#This Row],[CODIGO CONCATENADO]],[1]!REQUISICIONES[CANTIDAD])</f>
        <v>100</v>
      </c>
      <c r="O1679" s="42"/>
      <c r="P1679" s="44">
        <f>+INVENTARIO[[#This Row],[CANTIDAD INICIAL]]+INVENTARIO[[#This Row],[ENTRADAS]]-INVENTARIO[[#This Row],[SALIDAS]]+INVENTARIO[[#This Row],[AJUSTES]]</f>
        <v>0</v>
      </c>
      <c r="Q1679" s="42">
        <f>IFERROR(_xlfn.XLOOKUP(INVENTARIO[[#This Row],[CODIGO CONCATENADO]],[1]!Tabla1[[CODIGO CONCATENADO ]],[1]!Tabla1[COSTO],,0,-1),"")</f>
        <v>932.2</v>
      </c>
      <c r="R1679" s="42">
        <f>+IFERROR(INVENTARIO[[#This Row],[STOCK (BALANCE)]]*INVENTARIO[[#This Row],[COSTO UNITARIO]],"")</f>
        <v>0</v>
      </c>
    </row>
    <row r="1680" spans="1:18" x14ac:dyDescent="0.25">
      <c r="A1680" s="37" t="str">
        <f>+[1]DATA_PRODUCTO!A1680</f>
        <v xml:space="preserve"> COM0120 (ROLL UP + BANNER 85X200 GENERO)</v>
      </c>
      <c r="B1680" s="38">
        <f>IFERROR(_xlfn.XLOOKUP(INVENTARIO[[#This Row],[CODIGO CONCATENADO]],[1]!Tabla1[[CODIGO CONCATENADO ]],[1]!Tabla1[FECHA],,0,-1),"")</f>
        <v>45638</v>
      </c>
      <c r="C1680" s="38">
        <f>IFERROR(_xlfn.XLOOKUP(INVENTARIO[[#This Row],[CODIGO CONCATENADO]],[1]!Tabla1[[CODIGO CONCATENADO ]],[1]!Tabla1[FECHA],,0,-1),"")</f>
        <v>45638</v>
      </c>
      <c r="D1680" s="39" t="str">
        <f>+[1]!Tabla3[[#This Row],[Secuencia]]</f>
        <v>COM0120</v>
      </c>
      <c r="E1680" s="40" t="str">
        <f>+[1]!Tabla3[[#This Row],[Descripcion]]</f>
        <v>ROLL UP + BANNER 85X200 GENERO</v>
      </c>
      <c r="F1680" s="39" t="str">
        <f>+[1]!Tabla3[[#This Row],[Categoria]]</f>
        <v>COMUNICACIONES</v>
      </c>
      <c r="G1680" s="50">
        <f>+[1]!Tabla3[[#This Row],[Almacen]]</f>
        <v>0</v>
      </c>
      <c r="H1680" s="39" t="str">
        <f>+[1]!Tabla3[[#This Row],[Unidad de medida]]</f>
        <v>UNIDAD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1</v>
      </c>
      <c r="N1680" s="44">
        <f>+SUMIF([1]!REQUISICIONES[CODIGO CONCATENADO],INVENTARIO[[#This Row],[CODIGO CONCATENADO]],[1]!REQUISICIONES[CANTIDAD])</f>
        <v>1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>
        <f>IFERROR(_xlfn.XLOOKUP(INVENTARIO[[#This Row],[CODIGO CONCATENADO]],[1]!Tabla1[[CODIGO CONCATENADO ]],[1]!Tabla1[COSTO],,0,-1),"")</f>
        <v>2900</v>
      </c>
      <c r="R1680" s="42">
        <f>+IFERROR(INVENTARIO[[#This Row],[STOCK (BALANCE)]]*INVENTARIO[[#This Row],[COSTO UNITARIO]],"")</f>
        <v>0</v>
      </c>
    </row>
    <row r="1681" spans="1:18" x14ac:dyDescent="0.25">
      <c r="A1681" s="37" t="str">
        <f>+[1]DATA_PRODUCTO!A1681</f>
        <v xml:space="preserve"> COM0121 (ROLL UP + BANNER 85X200 PLANIFICACION)</v>
      </c>
      <c r="B1681" s="38">
        <f>IFERROR(_xlfn.XLOOKUP(INVENTARIO[[#This Row],[CODIGO CONCATENADO]],[1]!Tabla1[[CODIGO CONCATENADO ]],[1]!Tabla1[FECHA],,0,-1),"")</f>
        <v>45638</v>
      </c>
      <c r="C1681" s="38">
        <f>IFERROR(_xlfn.XLOOKUP(INVENTARIO[[#This Row],[CODIGO CONCATENADO]],[1]!Tabla1[[CODIGO CONCATENADO ]],[1]!Tabla1[FECHA],,0,-1),"")</f>
        <v>45638</v>
      </c>
      <c r="D1681" s="39" t="str">
        <f>+[1]!Tabla3[[#This Row],[Secuencia]]</f>
        <v>COM0121</v>
      </c>
      <c r="E1681" s="40" t="str">
        <f>+[1]!Tabla3[[#This Row],[Descripcion]]</f>
        <v>ROLL UP + BANNER 85X200 PLANIFICACION</v>
      </c>
      <c r="F1681" s="39" t="str">
        <f>+[1]!Tabla3[[#This Row],[Categoria]]</f>
        <v>COMUNICACIONES</v>
      </c>
      <c r="G1681" s="50">
        <f>+[1]!Tabla3[[#This Row],[Almacen]]</f>
        <v>0</v>
      </c>
      <c r="H1681" s="39" t="str">
        <f>+[1]!Tabla3[[#This Row],[Unidad de medida]]</f>
        <v>UNIDAD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1</v>
      </c>
      <c r="N1681" s="44">
        <f>+SUMIF([1]!REQUISICIONES[CODIGO CONCATENADO],INVENTARIO[[#This Row],[CODIGO CONCATENADO]],[1]!REQUISICIONES[CANTIDAD])</f>
        <v>1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>
        <f>IFERROR(_xlfn.XLOOKUP(INVENTARIO[[#This Row],[CODIGO CONCATENADO]],[1]!Tabla1[[CODIGO CONCATENADO ]],[1]!Tabla1[COSTO],,0,-1),"")</f>
        <v>2900</v>
      </c>
      <c r="R1681" s="42">
        <f>+IFERROR(INVENTARIO[[#This Row],[STOCK (BALANCE)]]*INVENTARIO[[#This Row],[COSTO UNITARIO]],"")</f>
        <v>0</v>
      </c>
    </row>
    <row r="1682" spans="1:18" x14ac:dyDescent="0.25">
      <c r="A1682" s="37" t="str">
        <f>+[1]DATA_PRODUCTO!A1682</f>
        <v xml:space="preserve"> COM0122 (GAFETES IMPRESIONES EN CARTONITE 4X6")</v>
      </c>
      <c r="B1682" s="38">
        <f>IFERROR(_xlfn.XLOOKUP(INVENTARIO[[#This Row],[CODIGO CONCATENADO]],[1]!Tabla1[[CODIGO CONCATENADO ]],[1]!Tabla1[FECHA],,0,-1),"")</f>
        <v>45638</v>
      </c>
      <c r="C1682" s="38">
        <f>IFERROR(_xlfn.XLOOKUP(INVENTARIO[[#This Row],[CODIGO CONCATENADO]],[1]!Tabla1[[CODIGO CONCATENADO ]],[1]!Tabla1[FECHA],,0,-1),"")</f>
        <v>45638</v>
      </c>
      <c r="D1682" s="39" t="str">
        <f>+[1]!Tabla3[[#This Row],[Secuencia]]</f>
        <v>COM0122</v>
      </c>
      <c r="E1682" s="40" t="str">
        <f>+[1]!Tabla3[[#This Row],[Descripcion]]</f>
        <v>GAFETES IMPRESIONES EN CARTONITE 4X6"</v>
      </c>
      <c r="F1682" s="39" t="str">
        <f>+[1]!Tabla3[[#This Row],[Categoria]]</f>
        <v>COMUNICACIONES</v>
      </c>
      <c r="G1682" s="50">
        <f>+[1]!Tabla3[[#This Row],[Almacen]]</f>
        <v>0</v>
      </c>
      <c r="H1682" s="39" t="str">
        <f>+[1]!Tabla3[[#This Row],[Unidad de medida]]</f>
        <v>UNIDAD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250</v>
      </c>
      <c r="N1682" s="44">
        <f>+SUMIF([1]!REQUISICIONES[CODIGO CONCATENADO],INVENTARIO[[#This Row],[CODIGO CONCATENADO]],[1]!REQUISICIONES[CANTIDAD])</f>
        <v>250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>
        <f>IFERROR(_xlfn.XLOOKUP(INVENTARIO[[#This Row],[CODIGO CONCATENADO]],[1]!Tabla1[[CODIGO CONCATENADO ]],[1]!Tabla1[COSTO],,0,-1),"")</f>
        <v>10</v>
      </c>
      <c r="R1682" s="42">
        <f>+IFERROR(INVENTARIO[[#This Row],[STOCK (BALANCE)]]*INVENTARIO[[#This Row],[COSTO UNITARIO]],"")</f>
        <v>0</v>
      </c>
    </row>
    <row r="1683" spans="1:18" x14ac:dyDescent="0.25">
      <c r="A1683" s="37" t="str">
        <f>+[1]DATA_PRODUCTO!A1683</f>
        <v xml:space="preserve"> COM0123 (CORDONES PERSONALIZADOS)</v>
      </c>
      <c r="B1683" s="38">
        <f>IFERROR(_xlfn.XLOOKUP(INVENTARIO[[#This Row],[CODIGO CONCATENADO]],[1]!Tabla1[[CODIGO CONCATENADO ]],[1]!Tabla1[FECHA],,0,-1),"")</f>
        <v>45638</v>
      </c>
      <c r="C1683" s="38">
        <f>IFERROR(_xlfn.XLOOKUP(INVENTARIO[[#This Row],[CODIGO CONCATENADO]],[1]!Tabla1[[CODIGO CONCATENADO ]],[1]!Tabla1[FECHA],,0,-1),"")</f>
        <v>45638</v>
      </c>
      <c r="D1683" s="39" t="str">
        <f>+[1]!Tabla3[[#This Row],[Secuencia]]</f>
        <v>COM0123</v>
      </c>
      <c r="E1683" s="40" t="str">
        <f>+[1]!Tabla3[[#This Row],[Descripcion]]</f>
        <v>CORDONES PERSONALIZADOS</v>
      </c>
      <c r="F1683" s="39" t="str">
        <f>+[1]!Tabla3[[#This Row],[Categoria]]</f>
        <v>COMUNICACIONES</v>
      </c>
      <c r="G1683" s="50">
        <f>+[1]!Tabla3[[#This Row],[Almacen]]</f>
        <v>0</v>
      </c>
      <c r="H1683" s="39" t="str">
        <f>+[1]!Tabla3[[#This Row],[Unidad de medida]]</f>
        <v>UNIDAD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300</v>
      </c>
      <c r="N1683" s="44">
        <f>+SUMIF([1]!REQUISICIONES[CODIGO CONCATENADO],INVENTARIO[[#This Row],[CODIGO CONCATENADO]],[1]!REQUISICIONES[CANTIDAD])</f>
        <v>300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>
        <f>IFERROR(_xlfn.XLOOKUP(INVENTARIO[[#This Row],[CODIGO CONCATENADO]],[1]!Tabla1[[CODIGO CONCATENADO ]],[1]!Tabla1[COSTO],,0,-1),"")</f>
        <v>145</v>
      </c>
      <c r="R1683" s="42">
        <f>+IFERROR(INVENTARIO[[#This Row],[STOCK (BALANCE)]]*INVENTARIO[[#This Row],[COSTO UNITARIO]],"")</f>
        <v>0</v>
      </c>
    </row>
    <row r="1684" spans="1:18" x14ac:dyDescent="0.25">
      <c r="A1684" s="37" t="str">
        <f>+[1]DATA_PRODUCTO!A1684</f>
        <v xml:space="preserve"> COM0124 (ROTAFOLIO CON SU TRIPODE DE 27X39")</v>
      </c>
      <c r="B1684" s="38">
        <f>IFERROR(_xlfn.XLOOKUP(INVENTARIO[[#This Row],[CODIGO CONCATENADO]],[1]!Tabla1[[CODIGO CONCATENADO ]],[1]!Tabla1[FECHA],,0,-1),"")</f>
        <v>45638</v>
      </c>
      <c r="C1684" s="38">
        <f>IFERROR(_xlfn.XLOOKUP(INVENTARIO[[#This Row],[CODIGO CONCATENADO]],[1]!Tabla1[[CODIGO CONCATENADO ]],[1]!Tabla1[FECHA],,0,-1),"")</f>
        <v>45638</v>
      </c>
      <c r="D1684" s="39" t="str">
        <f>+[1]!Tabla3[[#This Row],[Secuencia]]</f>
        <v>COM0124</v>
      </c>
      <c r="E1684" s="40" t="str">
        <f>+[1]!Tabla3[[#This Row],[Descripcion]]</f>
        <v>ROTAFOLIO CON SU TRIPODE DE 27X39"</v>
      </c>
      <c r="F1684" s="39" t="str">
        <f>+[1]!Tabla3[[#This Row],[Categoria]]</f>
        <v>COMUNICACIONES</v>
      </c>
      <c r="G1684" s="50">
        <f>+[1]!Tabla3[[#This Row],[Almacen]]</f>
        <v>0</v>
      </c>
      <c r="H1684" s="39" t="str">
        <f>+[1]!Tabla3[[#This Row],[Unidad de medida]]</f>
        <v>UNIDAD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8</v>
      </c>
      <c r="N1684" s="44">
        <f>+SUMIF([1]!REQUISICIONES[CODIGO CONCATENADO],INVENTARIO[[#This Row],[CODIGO CONCATENADO]],[1]!REQUISICIONES[CANTIDAD])</f>
        <v>8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>
        <f>IFERROR(_xlfn.XLOOKUP(INVENTARIO[[#This Row],[CODIGO CONCATENADO]],[1]!Tabla1[[CODIGO CONCATENADO ]],[1]!Tabla1[COSTO],,0,-1),"")</f>
        <v>4800.8500000000004</v>
      </c>
      <c r="R1684" s="42">
        <f>+IFERROR(INVENTARIO[[#This Row],[STOCK (BALANCE)]]*INVENTARIO[[#This Row],[COSTO UNITARIO]],"")</f>
        <v>0</v>
      </c>
    </row>
    <row r="1685" spans="1:18" x14ac:dyDescent="0.25">
      <c r="A1685" s="37" t="str">
        <f>+[1]DATA_PRODUCTO!A1685</f>
        <v xml:space="preserve"> COM0125 (LIBRETA DE ROTAFOLIO 27X34)</v>
      </c>
      <c r="B1685" s="38">
        <f>IFERROR(_xlfn.XLOOKUP(INVENTARIO[[#This Row],[CODIGO CONCATENADO]],[1]!Tabla1[[CODIGO CONCATENADO ]],[1]!Tabla1[FECHA],,0,-1),"")</f>
        <v>45638</v>
      </c>
      <c r="C1685" s="38">
        <f>IFERROR(_xlfn.XLOOKUP(INVENTARIO[[#This Row],[CODIGO CONCATENADO]],[1]!Tabla1[[CODIGO CONCATENADO ]],[1]!Tabla1[FECHA],,0,-1),"")</f>
        <v>45638</v>
      </c>
      <c r="D1685" s="39" t="str">
        <f>+[1]!Tabla3[[#This Row],[Secuencia]]</f>
        <v>COM0125</v>
      </c>
      <c r="E1685" s="40" t="str">
        <f>+[1]!Tabla3[[#This Row],[Descripcion]]</f>
        <v>LIBRETA DE ROTAFOLIO 27X34</v>
      </c>
      <c r="F1685" s="39" t="str">
        <f>+[1]!Tabla3[[#This Row],[Categoria]]</f>
        <v>COMUNICACIONES</v>
      </c>
      <c r="G1685" s="50">
        <f>+[1]!Tabla3[[#This Row],[Almacen]]</f>
        <v>0</v>
      </c>
      <c r="H1685" s="39" t="str">
        <f>+[1]!Tabla3[[#This Row],[Unidad de medida]]</f>
        <v>UNIDAD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12</v>
      </c>
      <c r="N1685" s="44">
        <f>+SUMIF([1]!REQUISICIONES[CODIGO CONCATENADO],INVENTARIO[[#This Row],[CODIGO CONCATENADO]],[1]!REQUISICIONES[CANTIDAD])</f>
        <v>10</v>
      </c>
      <c r="O1685" s="42"/>
      <c r="P1685" s="44">
        <f>+INVENTARIO[[#This Row],[CANTIDAD INICIAL]]+INVENTARIO[[#This Row],[ENTRADAS]]-INVENTARIO[[#This Row],[SALIDAS]]+INVENTARIO[[#This Row],[AJUSTES]]</f>
        <v>2</v>
      </c>
      <c r="Q1685" s="42">
        <f>IFERROR(_xlfn.XLOOKUP(INVENTARIO[[#This Row],[CODIGO CONCATENADO]],[1]!Tabla1[[CODIGO CONCATENADO ]],[1]!Tabla1[COSTO],,0,-1),"")</f>
        <v>325</v>
      </c>
      <c r="R1685" s="42">
        <f>+IFERROR(INVENTARIO[[#This Row],[STOCK (BALANCE)]]*INVENTARIO[[#This Row],[COSTO UNITARIO]],"")</f>
        <v>650</v>
      </c>
    </row>
    <row r="1686" spans="1:18" x14ac:dyDescent="0.25">
      <c r="A1686" s="37" t="str">
        <f>+[1]DATA_PRODUCTO!A1686</f>
        <v xml:space="preserve"> COM0126 (MARCADORES)</v>
      </c>
      <c r="B1686" s="38">
        <f>IFERROR(_xlfn.XLOOKUP(INVENTARIO[[#This Row],[CODIGO CONCATENADO]],[1]!Tabla1[[CODIGO CONCATENADO ]],[1]!Tabla1[FECHA],,0,-1),"")</f>
        <v>45638</v>
      </c>
      <c r="C1686" s="38">
        <f>IFERROR(_xlfn.XLOOKUP(INVENTARIO[[#This Row],[CODIGO CONCATENADO]],[1]!Tabla1[[CODIGO CONCATENADO ]],[1]!Tabla1[FECHA],,0,-1),"")</f>
        <v>45638</v>
      </c>
      <c r="D1686" s="39" t="str">
        <f>+[1]!Tabla3[[#This Row],[Secuencia]]</f>
        <v>COM0126</v>
      </c>
      <c r="E1686" s="40" t="str">
        <f>+[1]!Tabla3[[#This Row],[Descripcion]]</f>
        <v>MARCADORES</v>
      </c>
      <c r="F1686" s="39" t="str">
        <f>+[1]!Tabla3[[#This Row],[Categoria]]</f>
        <v>COMUNICACIONES</v>
      </c>
      <c r="G1686" s="50">
        <f>+[1]!Tabla3[[#This Row],[Almacen]]</f>
        <v>0</v>
      </c>
      <c r="H1686" s="39" t="str">
        <f>+[1]!Tabla3[[#This Row],[Unidad de medida]]</f>
        <v>UNIDAD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15</v>
      </c>
      <c r="N1686" s="44">
        <f>+SUMIF([1]!REQUISICIONES[CODIGO CONCATENADO],INVENTARIO[[#This Row],[CODIGO CONCATENADO]],[1]!REQUISICIONES[CANTIDAD])</f>
        <v>15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>
        <f>IFERROR(_xlfn.XLOOKUP(INVENTARIO[[#This Row],[CODIGO CONCATENADO]],[1]!Tabla1[[CODIGO CONCATENADO ]],[1]!Tabla1[COSTO],,0,-1),"")</f>
        <v>45</v>
      </c>
      <c r="R1686" s="42">
        <f>+IFERROR(INVENTARIO[[#This Row],[STOCK (BALANCE)]]*INVENTARIO[[#This Row],[COSTO UNITARIO]],"")</f>
        <v>0</v>
      </c>
    </row>
    <row r="1687" spans="1:18" x14ac:dyDescent="0.25">
      <c r="A1687" s="37" t="str">
        <f>+[1]DATA_PRODUCTO!A1687</f>
        <v xml:space="preserve"> COM0127 (PORTA GAFETES 4X6")</v>
      </c>
      <c r="B1687" s="38">
        <f>IFERROR(_xlfn.XLOOKUP(INVENTARIO[[#This Row],[CODIGO CONCATENADO]],[1]!Tabla1[[CODIGO CONCATENADO ]],[1]!Tabla1[FECHA],,0,-1),"")</f>
        <v>45638</v>
      </c>
      <c r="C1687" s="38">
        <f>IFERROR(_xlfn.XLOOKUP(INVENTARIO[[#This Row],[CODIGO CONCATENADO]],[1]!Tabla1[[CODIGO CONCATENADO ]],[1]!Tabla1[FECHA],,0,-1),"")</f>
        <v>45638</v>
      </c>
      <c r="D1687" s="39" t="str">
        <f>+[1]!Tabla3[[#This Row],[Secuencia]]</f>
        <v>COM0127</v>
      </c>
      <c r="E1687" s="40" t="str">
        <f>+[1]!Tabla3[[#This Row],[Descripcion]]</f>
        <v>PORTA GAFETES 4X6"</v>
      </c>
      <c r="F1687" s="39" t="str">
        <f>+[1]!Tabla3[[#This Row],[Categoria]]</f>
        <v>COMUNICACIONES</v>
      </c>
      <c r="G1687" s="50">
        <f>+[1]!Tabla3[[#This Row],[Almacen]]</f>
        <v>0</v>
      </c>
      <c r="H1687" s="39" t="str">
        <f>+[1]!Tabla3[[#This Row],[Unidad de medida]]</f>
        <v>UNIDAD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250</v>
      </c>
      <c r="N1687" s="44">
        <f>+SUMIF([1]!REQUISICIONES[CODIGO CONCATENADO],INVENTARIO[[#This Row],[CODIGO CONCATENADO]],[1]!REQUISICIONES[CANTIDAD])</f>
        <v>250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>
        <f>IFERROR(_xlfn.XLOOKUP(INVENTARIO[[#This Row],[CODIGO CONCATENADO]],[1]!Tabla1[[CODIGO CONCATENADO ]],[1]!Tabla1[COSTO],,0,-1),"")</f>
        <v>145</v>
      </c>
      <c r="R1687" s="42">
        <f>+IFERROR(INVENTARIO[[#This Row],[STOCK (BALANCE)]]*INVENTARIO[[#This Row],[COSTO UNITARIO]],"")</f>
        <v>0</v>
      </c>
    </row>
    <row r="1688" spans="1:18" x14ac:dyDescent="0.25">
      <c r="A1688" s="37" t="str">
        <f>+[1]DATA_PRODUCTO!A1688</f>
        <v xml:space="preserve"> COM0128 (BROCHURES GENERO)</v>
      </c>
      <c r="B1688" s="38">
        <f>IFERROR(_xlfn.XLOOKUP(INVENTARIO[[#This Row],[CODIGO CONCATENADO]],[1]!Tabla1[[CODIGO CONCATENADO ]],[1]!Tabla1[FECHA],,0,-1),"")</f>
        <v>45638</v>
      </c>
      <c r="C1688" s="38">
        <f>IFERROR(_xlfn.XLOOKUP(INVENTARIO[[#This Row],[CODIGO CONCATENADO]],[1]!Tabla1[[CODIGO CONCATENADO ]],[1]!Tabla1[FECHA],,0,-1),"")</f>
        <v>45638</v>
      </c>
      <c r="D1688" s="39" t="str">
        <f>+[1]!Tabla3[[#This Row],[Secuencia]]</f>
        <v>COM0128</v>
      </c>
      <c r="E1688" s="40" t="str">
        <f>+[1]!Tabla3[[#This Row],[Descripcion]]</f>
        <v>BROCHURES GENERO</v>
      </c>
      <c r="F1688" s="39" t="str">
        <f>+[1]!Tabla3[[#This Row],[Categoria]]</f>
        <v>COMUNICACIONES</v>
      </c>
      <c r="G1688" s="50">
        <f>+[1]!Tabla3[[#This Row],[Almacen]]</f>
        <v>0</v>
      </c>
      <c r="H1688" s="39" t="str">
        <f>+[1]!Tabla3[[#This Row],[Unidad de medida]]</f>
        <v>UNIDAD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3000</v>
      </c>
      <c r="N1688" s="44">
        <f>+SUMIF([1]!REQUISICIONES[CODIGO CONCATENADO],INVENTARIO[[#This Row],[CODIGO CONCATENADO]],[1]!REQUISICIONES[CANTIDAD])</f>
        <v>3000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>
        <f>IFERROR(_xlfn.XLOOKUP(INVENTARIO[[#This Row],[CODIGO CONCATENADO]],[1]!Tabla1[[CODIGO CONCATENADO ]],[1]!Tabla1[COSTO],,0,-1),"")</f>
        <v>15</v>
      </c>
      <c r="R1688" s="42">
        <f>+IFERROR(INVENTARIO[[#This Row],[STOCK (BALANCE)]]*INVENTARIO[[#This Row],[COSTO UNITARIO]],"")</f>
        <v>0</v>
      </c>
    </row>
    <row r="1689" spans="1:18" x14ac:dyDescent="0.25">
      <c r="A1689" s="37" t="str">
        <f>+[1]DATA_PRODUCTO!A1689</f>
        <v xml:space="preserve"> COM0129 (T-SHIRTS DRY FIT CON LOGO INSTITUCIONAL)</v>
      </c>
      <c r="B1689" s="38">
        <f>IFERROR(_xlfn.XLOOKUP(INVENTARIO[[#This Row],[CODIGO CONCATENADO]],[1]!Tabla1[[CODIGO CONCATENADO ]],[1]!Tabla1[FECHA],,0,-1),"")</f>
        <v>45617</v>
      </c>
      <c r="C1689" s="38">
        <f>IFERROR(_xlfn.XLOOKUP(INVENTARIO[[#This Row],[CODIGO CONCATENADO]],[1]!Tabla1[[CODIGO CONCATENADO ]],[1]!Tabla1[FECHA],,0,-1),"")</f>
        <v>45617</v>
      </c>
      <c r="D1689" s="39" t="str">
        <f>+[1]!Tabla3[[#This Row],[Secuencia]]</f>
        <v>COM0129</v>
      </c>
      <c r="E1689" s="40" t="str">
        <f>+[1]!Tabla3[[#This Row],[Descripcion]]</f>
        <v>T-SHIRTS DRY FIT CON LOGO INSTITUCIONAL</v>
      </c>
      <c r="F1689" s="39" t="str">
        <f>+[1]!Tabla3[[#This Row],[Categoria]]</f>
        <v>COMUNICACIONES</v>
      </c>
      <c r="G1689" s="50">
        <f>+[1]!Tabla3[[#This Row],[Almacen]]</f>
        <v>0</v>
      </c>
      <c r="H1689" s="39" t="str">
        <f>+[1]!Tabla3[[#This Row],[Unidad de medida]]</f>
        <v>UNIDAD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300</v>
      </c>
      <c r="N1689" s="44">
        <f>+SUMIF([1]!REQUISICIONES[CODIGO CONCATENADO],INVENTARIO[[#This Row],[CODIGO CONCATENADO]],[1]!REQUISICIONES[CANTIDAD])</f>
        <v>300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>
        <f>IFERROR(_xlfn.XLOOKUP(INVENTARIO[[#This Row],[CODIGO CONCATENADO]],[1]!Tabla1[[CODIGO CONCATENADO ]],[1]!Tabla1[COSTO],,0,-1),"")</f>
        <v>375</v>
      </c>
      <c r="R1689" s="42">
        <f>+IFERROR(INVENTARIO[[#This Row],[STOCK (BALANCE)]]*INVENTARIO[[#This Row],[COSTO UNITARIO]],"")</f>
        <v>0</v>
      </c>
    </row>
    <row r="1690" spans="1:18" x14ac:dyDescent="0.25">
      <c r="A1690" s="37" t="str">
        <f>+[1]DATA_PRODUCTO!A1690</f>
        <v xml:space="preserve"> CC0077 (CONECTORES MOLEX HEMBRA (4 PIN))</v>
      </c>
      <c r="B1690" s="38">
        <f>IFERROR(_xlfn.XLOOKUP(INVENTARIO[[#This Row],[CODIGO CONCATENADO]],[1]!Tabla1[[CODIGO CONCATENADO ]],[1]!Tabla1[FECHA],,0,-1),"")</f>
        <v>45615</v>
      </c>
      <c r="C1690" s="38">
        <f>IFERROR(_xlfn.XLOOKUP(INVENTARIO[[#This Row],[CODIGO CONCATENADO]],[1]!Tabla1[[CODIGO CONCATENADO ]],[1]!Tabla1[FECHA],,0,-1),"")</f>
        <v>45615</v>
      </c>
      <c r="D1690" s="39" t="str">
        <f>+[1]!Tabla3[[#This Row],[Secuencia]]</f>
        <v>CC0077</v>
      </c>
      <c r="E1690" s="40" t="str">
        <f>+[1]!Tabla3[[#This Row],[Descripcion]]</f>
        <v>CONECTORES MOLEX HEMBRA (4 PIN)</v>
      </c>
      <c r="F1690" s="39" t="str">
        <f>+[1]!Tabla3[[#This Row],[Categoria]]</f>
        <v>CENTRO CONTROL</v>
      </c>
      <c r="G1690" s="50">
        <f>+[1]!Tabla3[[#This Row],[Almacen]]</f>
        <v>0</v>
      </c>
      <c r="H1690" s="39" t="str">
        <f>+[1]!Tabla3[[#This Row],[Unidad de medida]]</f>
        <v>UNIDAD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50</v>
      </c>
      <c r="N1690" s="44">
        <f>+SUMIF([1]!REQUISICIONES[CODIGO CONCATENADO],INVENTARIO[[#This Row],[CODIGO CONCATENADO]],[1]!REQUISICIONES[CANTIDAD])</f>
        <v>50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>
        <f>IFERROR(_xlfn.XLOOKUP(INVENTARIO[[#This Row],[CODIGO CONCATENADO]],[1]!Tabla1[[CODIGO CONCATENADO ]],[1]!Tabla1[COSTO],,0,-1),"")</f>
        <v>29</v>
      </c>
      <c r="R1690" s="42">
        <f>+IFERROR(INVENTARIO[[#This Row],[STOCK (BALANCE)]]*INVENTARIO[[#This Row],[COSTO UNITARIO]],"")</f>
        <v>0</v>
      </c>
    </row>
    <row r="1691" spans="1:18" x14ac:dyDescent="0.25">
      <c r="A1691" s="37" t="str">
        <f>+[1]DATA_PRODUCTO!A1691</f>
        <v xml:space="preserve"> CC0078 (BTA 16600)</v>
      </c>
      <c r="B1691" s="38">
        <f>IFERROR(_xlfn.XLOOKUP(INVENTARIO[[#This Row],[CODIGO CONCATENADO]],[1]!Tabla1[[CODIGO CONCATENADO ]],[1]!Tabla1[FECHA],,0,-1),"")</f>
        <v>45615</v>
      </c>
      <c r="C1691" s="38">
        <f>IFERROR(_xlfn.XLOOKUP(INVENTARIO[[#This Row],[CODIGO CONCATENADO]],[1]!Tabla1[[CODIGO CONCATENADO ]],[1]!Tabla1[FECHA],,0,-1),"")</f>
        <v>45615</v>
      </c>
      <c r="D1691" s="39" t="str">
        <f>+[1]!Tabla3[[#This Row],[Secuencia]]</f>
        <v>CC0078</v>
      </c>
      <c r="E1691" s="40" t="str">
        <f>+[1]!Tabla3[[#This Row],[Descripcion]]</f>
        <v>BTA 16600</v>
      </c>
      <c r="F1691" s="39" t="str">
        <f>+[1]!Tabla3[[#This Row],[Categoria]]</f>
        <v>CENTRO CONTROL</v>
      </c>
      <c r="G1691" s="50">
        <f>+[1]!Tabla3[[#This Row],[Almacen]]</f>
        <v>0</v>
      </c>
      <c r="H1691" s="39" t="str">
        <f>+[1]!Tabla3[[#This Row],[Unidad de medida]]</f>
        <v>UNIDAD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50</v>
      </c>
      <c r="N1691" s="44">
        <f>+SUMIF([1]!REQUISICIONES[CODIGO CONCATENADO],INVENTARIO[[#This Row],[CODIGO CONCATENADO]],[1]!REQUISICIONES[CANTIDAD])</f>
        <v>50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>
        <f>IFERROR(_xlfn.XLOOKUP(INVENTARIO[[#This Row],[CODIGO CONCATENADO]],[1]!Tabla1[[CODIGO CONCATENADO ]],[1]!Tabla1[COSTO],,0,-1),"")</f>
        <v>55</v>
      </c>
      <c r="R1691" s="42">
        <f>+IFERROR(INVENTARIO[[#This Row],[STOCK (BALANCE)]]*INVENTARIO[[#This Row],[COSTO UNITARIO]],"")</f>
        <v>0</v>
      </c>
    </row>
    <row r="1692" spans="1:18" x14ac:dyDescent="0.25">
      <c r="A1692" s="37" t="str">
        <f>+[1]DATA_PRODUCTO!A1692</f>
        <v xml:space="preserve"> CC0079 (BTA 24600)</v>
      </c>
      <c r="B1692" s="38">
        <f>IFERROR(_xlfn.XLOOKUP(INVENTARIO[[#This Row],[CODIGO CONCATENADO]],[1]!Tabla1[[CODIGO CONCATENADO ]],[1]!Tabla1[FECHA],,0,-1),"")</f>
        <v>45615</v>
      </c>
      <c r="C1692" s="38">
        <f>IFERROR(_xlfn.XLOOKUP(INVENTARIO[[#This Row],[CODIGO CONCATENADO]],[1]!Tabla1[[CODIGO CONCATENADO ]],[1]!Tabla1[FECHA],,0,-1),"")</f>
        <v>45615</v>
      </c>
      <c r="D1692" s="39" t="str">
        <f>+[1]!Tabla3[[#This Row],[Secuencia]]</f>
        <v>CC0079</v>
      </c>
      <c r="E1692" s="40" t="str">
        <f>+[1]!Tabla3[[#This Row],[Descripcion]]</f>
        <v>BTA 24600</v>
      </c>
      <c r="F1692" s="39" t="str">
        <f>+[1]!Tabla3[[#This Row],[Categoria]]</f>
        <v>CENTRO CONTROL</v>
      </c>
      <c r="G1692" s="50">
        <f>+[1]!Tabla3[[#This Row],[Almacen]]</f>
        <v>0</v>
      </c>
      <c r="H1692" s="39" t="str">
        <f>+[1]!Tabla3[[#This Row],[Unidad de medida]]</f>
        <v>UNIDAD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100</v>
      </c>
      <c r="N1692" s="44">
        <f>+SUMIF([1]!REQUISICIONES[CODIGO CONCATENADO],INVENTARIO[[#This Row],[CODIGO CONCATENADO]],[1]!REQUISICIONES[CANTIDAD])</f>
        <v>100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>
        <f>IFERROR(_xlfn.XLOOKUP(INVENTARIO[[#This Row],[CODIGO CONCATENADO]],[1]!Tabla1[[CODIGO CONCATENADO ]],[1]!Tabla1[COSTO],,0,-1),"")</f>
        <v>93</v>
      </c>
      <c r="R1692" s="42">
        <f>+IFERROR(INVENTARIO[[#This Row],[STOCK (BALANCE)]]*INVENTARIO[[#This Row],[COSTO UNITARIO]],"")</f>
        <v>0</v>
      </c>
    </row>
    <row r="1693" spans="1:18" x14ac:dyDescent="0.25">
      <c r="A1693" s="37" t="str">
        <f>+[1]DATA_PRODUCTO!A1693</f>
        <v xml:space="preserve"> CC0080 (BTA 26600)</v>
      </c>
      <c r="B1693" s="38">
        <f>IFERROR(_xlfn.XLOOKUP(INVENTARIO[[#This Row],[CODIGO CONCATENADO]],[1]!Tabla1[[CODIGO CONCATENADO ]],[1]!Tabla1[FECHA],,0,-1),"")</f>
        <v>45615</v>
      </c>
      <c r="C1693" s="38">
        <f>IFERROR(_xlfn.XLOOKUP(INVENTARIO[[#This Row],[CODIGO CONCATENADO]],[1]!Tabla1[[CODIGO CONCATENADO ]],[1]!Tabla1[FECHA],,0,-1),"")</f>
        <v>45615</v>
      </c>
      <c r="D1693" s="39" t="str">
        <f>+[1]!Tabla3[[#This Row],[Secuencia]]</f>
        <v>CC0080</v>
      </c>
      <c r="E1693" s="40" t="str">
        <f>+[1]!Tabla3[[#This Row],[Descripcion]]</f>
        <v>BTA 26600</v>
      </c>
      <c r="F1693" s="39" t="str">
        <f>+[1]!Tabla3[[#This Row],[Categoria]]</f>
        <v>CENTRO CONTROL</v>
      </c>
      <c r="G1693" s="50">
        <f>+[1]!Tabla3[[#This Row],[Almacen]]</f>
        <v>0</v>
      </c>
      <c r="H1693" s="39" t="str">
        <f>+[1]!Tabla3[[#This Row],[Unidad de medida]]</f>
        <v>UNIDAD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50</v>
      </c>
      <c r="N1693" s="44">
        <f>+SUMIF([1]!REQUISICIONES[CODIGO CONCATENADO],INVENTARIO[[#This Row],[CODIGO CONCATENADO]],[1]!REQUISICIONES[CANTIDAD])</f>
        <v>50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>
        <f>IFERROR(_xlfn.XLOOKUP(INVENTARIO[[#This Row],[CODIGO CONCATENADO]],[1]!Tabla1[[CODIGO CONCATENADO ]],[1]!Tabla1[COSTO],,0,-1),"")</f>
        <v>85</v>
      </c>
      <c r="R1693" s="42">
        <f>+IFERROR(INVENTARIO[[#This Row],[STOCK (BALANCE)]]*INVENTARIO[[#This Row],[COSTO UNITARIO]],"")</f>
        <v>0</v>
      </c>
    </row>
    <row r="1694" spans="1:18" x14ac:dyDescent="0.25">
      <c r="A1694" s="37" t="str">
        <f>+[1]DATA_PRODUCTO!A1694</f>
        <v xml:space="preserve"> CC0081 (BTA 41600)</v>
      </c>
      <c r="B1694" s="38">
        <f>IFERROR(_xlfn.XLOOKUP(INVENTARIO[[#This Row],[CODIGO CONCATENADO]],[1]!Tabla1[[CODIGO CONCATENADO ]],[1]!Tabla1[FECHA],,0,-1),"")</f>
        <v>45615</v>
      </c>
      <c r="C1694" s="38">
        <f>IFERROR(_xlfn.XLOOKUP(INVENTARIO[[#This Row],[CODIGO CONCATENADO]],[1]!Tabla1[[CODIGO CONCATENADO ]],[1]!Tabla1[FECHA],,0,-1),"")</f>
        <v>45615</v>
      </c>
      <c r="D1694" s="39" t="str">
        <f>+[1]!Tabla3[[#This Row],[Secuencia]]</f>
        <v>CC0081</v>
      </c>
      <c r="E1694" s="40" t="str">
        <f>+[1]!Tabla3[[#This Row],[Descripcion]]</f>
        <v>BTA 41600</v>
      </c>
      <c r="F1694" s="39" t="str">
        <f>+[1]!Tabla3[[#This Row],[Categoria]]</f>
        <v>CENTRO CONTROL</v>
      </c>
      <c r="G1694" s="50">
        <f>+[1]!Tabla3[[#This Row],[Almacen]]</f>
        <v>0</v>
      </c>
      <c r="H1694" s="39" t="str">
        <f>+[1]!Tabla3[[#This Row],[Unidad de medida]]</f>
        <v>UNIDAD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100</v>
      </c>
      <c r="N1694" s="44">
        <f>+SUMIF([1]!REQUISICIONES[CODIGO CONCATENADO],INVENTARIO[[#This Row],[CODIGO CONCATENADO]],[1]!REQUISICIONES[CANTIDAD])</f>
        <v>100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>
        <f>IFERROR(_xlfn.XLOOKUP(INVENTARIO[[#This Row],[CODIGO CONCATENADO]],[1]!Tabla1[[CODIGO CONCATENADO ]],[1]!Tabla1[COSTO],,0,-1),"")</f>
        <v>85</v>
      </c>
      <c r="R1694" s="42">
        <f>+IFERROR(INVENTARIO[[#This Row],[STOCK (BALANCE)]]*INVENTARIO[[#This Row],[COSTO UNITARIO]],"")</f>
        <v>0</v>
      </c>
    </row>
    <row r="1695" spans="1:18" x14ac:dyDescent="0.25">
      <c r="A1695" s="37" t="str">
        <f>+[1]DATA_PRODUCTO!A1695</f>
        <v xml:space="preserve"> CC0082 (CAPACITOR 10/50V)</v>
      </c>
      <c r="B1695" s="38">
        <f>IFERROR(_xlfn.XLOOKUP(INVENTARIO[[#This Row],[CODIGO CONCATENADO]],[1]!Tabla1[[CODIGO CONCATENADO ]],[1]!Tabla1[FECHA],,0,-1),"")</f>
        <v>45615</v>
      </c>
      <c r="C1695" s="38">
        <f>IFERROR(_xlfn.XLOOKUP(INVENTARIO[[#This Row],[CODIGO CONCATENADO]],[1]!Tabla1[[CODIGO CONCATENADO ]],[1]!Tabla1[FECHA],,0,-1),"")</f>
        <v>45615</v>
      </c>
      <c r="D1695" s="39" t="str">
        <f>+[1]!Tabla3[[#This Row],[Secuencia]]</f>
        <v>CC0082</v>
      </c>
      <c r="E1695" s="40" t="str">
        <f>+[1]!Tabla3[[#This Row],[Descripcion]]</f>
        <v>CAPACITOR 10/50V</v>
      </c>
      <c r="F1695" s="39" t="str">
        <f>+[1]!Tabla3[[#This Row],[Categoria]]</f>
        <v>CENTRO CONTROL</v>
      </c>
      <c r="G1695" s="50">
        <f>+[1]!Tabla3[[#This Row],[Almacen]]</f>
        <v>0</v>
      </c>
      <c r="H1695" s="39" t="str">
        <f>+[1]!Tabla3[[#This Row],[Unidad de medida]]</f>
        <v>UNIDAD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25</v>
      </c>
      <c r="N1695" s="44">
        <f>+SUMIF([1]!REQUISICIONES[CODIGO CONCATENADO],INVENTARIO[[#This Row],[CODIGO CONCATENADO]],[1]!REQUISICIONES[CANTIDAD])</f>
        <v>25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>
        <f>IFERROR(_xlfn.XLOOKUP(INVENTARIO[[#This Row],[CODIGO CONCATENADO]],[1]!Tabla1[[CODIGO CONCATENADO ]],[1]!Tabla1[COSTO],,0,-1),"")</f>
        <v>5</v>
      </c>
      <c r="R1695" s="42">
        <f>+IFERROR(INVENTARIO[[#This Row],[STOCK (BALANCE)]]*INVENTARIO[[#This Row],[COSTO UNITARIO]],"")</f>
        <v>0</v>
      </c>
    </row>
    <row r="1696" spans="1:18" x14ac:dyDescent="0.25">
      <c r="A1696" s="37" t="str">
        <f>+[1]DATA_PRODUCTO!A1696</f>
        <v xml:space="preserve"> CC0083 (CAPACITOR 100/50V)</v>
      </c>
      <c r="B1696" s="38">
        <f>IFERROR(_xlfn.XLOOKUP(INVENTARIO[[#This Row],[CODIGO CONCATENADO]],[1]!Tabla1[[CODIGO CONCATENADO ]],[1]!Tabla1[FECHA],,0,-1),"")</f>
        <v>45615</v>
      </c>
      <c r="C1696" s="38">
        <f>IFERROR(_xlfn.XLOOKUP(INVENTARIO[[#This Row],[CODIGO CONCATENADO]],[1]!Tabla1[[CODIGO CONCATENADO ]],[1]!Tabla1[FECHA],,0,-1),"")</f>
        <v>45615</v>
      </c>
      <c r="D1696" s="39" t="str">
        <f>+[1]!Tabla3[[#This Row],[Secuencia]]</f>
        <v>CC0083</v>
      </c>
      <c r="E1696" s="40" t="str">
        <f>+[1]!Tabla3[[#This Row],[Descripcion]]</f>
        <v>CAPACITOR 100/50V</v>
      </c>
      <c r="F1696" s="39" t="str">
        <f>+[1]!Tabla3[[#This Row],[Categoria]]</f>
        <v>CENTRO CONTROL</v>
      </c>
      <c r="G1696" s="50">
        <f>+[1]!Tabla3[[#This Row],[Almacen]]</f>
        <v>0</v>
      </c>
      <c r="H1696" s="39" t="str">
        <f>+[1]!Tabla3[[#This Row],[Unidad de medida]]</f>
        <v>UNIDAD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25</v>
      </c>
      <c r="N1696" s="44">
        <f>+SUMIF([1]!REQUISICIONES[CODIGO CONCATENADO],INVENTARIO[[#This Row],[CODIGO CONCATENADO]],[1]!REQUISICIONES[CANTIDAD])</f>
        <v>25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>
        <f>IFERROR(_xlfn.XLOOKUP(INVENTARIO[[#This Row],[CODIGO CONCATENADO]],[1]!Tabla1[[CODIGO CONCATENADO ]],[1]!Tabla1[COSTO],,0,-1),"")</f>
        <v>5</v>
      </c>
      <c r="R1696" s="42">
        <f>+IFERROR(INVENTARIO[[#This Row],[STOCK (BALANCE)]]*INVENTARIO[[#This Row],[COSTO UNITARIO]],"")</f>
        <v>0</v>
      </c>
    </row>
    <row r="1697" spans="1:18" x14ac:dyDescent="0.25">
      <c r="A1697" s="37" t="str">
        <f>+[1]DATA_PRODUCTO!A1697</f>
        <v xml:space="preserve"> CC0084 (CAPACITOR 1000/50V)</v>
      </c>
      <c r="B1697" s="38">
        <f>IFERROR(_xlfn.XLOOKUP(INVENTARIO[[#This Row],[CODIGO CONCATENADO]],[1]!Tabla1[[CODIGO CONCATENADO ]],[1]!Tabla1[FECHA],,0,-1),"")</f>
        <v>45615</v>
      </c>
      <c r="C1697" s="38">
        <f>IFERROR(_xlfn.XLOOKUP(INVENTARIO[[#This Row],[CODIGO CONCATENADO]],[1]!Tabla1[[CODIGO CONCATENADO ]],[1]!Tabla1[FECHA],,0,-1),"")</f>
        <v>45615</v>
      </c>
      <c r="D1697" s="39" t="str">
        <f>+[1]!Tabla3[[#This Row],[Secuencia]]</f>
        <v>CC0084</v>
      </c>
      <c r="E1697" s="40" t="str">
        <f>+[1]!Tabla3[[#This Row],[Descripcion]]</f>
        <v>CAPACITOR 1000/50V</v>
      </c>
      <c r="F1697" s="39" t="str">
        <f>+[1]!Tabla3[[#This Row],[Categoria]]</f>
        <v>CENTRO CONTROL</v>
      </c>
      <c r="G1697" s="50">
        <f>+[1]!Tabla3[[#This Row],[Almacen]]</f>
        <v>0</v>
      </c>
      <c r="H1697" s="39" t="str">
        <f>+[1]!Tabla3[[#This Row],[Unidad de medida]]</f>
        <v>UNIDAD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25</v>
      </c>
      <c r="N1697" s="44">
        <f>+SUMIF([1]!REQUISICIONES[CODIGO CONCATENADO],INVENTARIO[[#This Row],[CODIGO CONCATENADO]],[1]!REQUISICIONES[CANTIDAD])</f>
        <v>25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>
        <f>IFERROR(_xlfn.XLOOKUP(INVENTARIO[[#This Row],[CODIGO CONCATENADO]],[1]!Tabla1[[CODIGO CONCATENADO ]],[1]!Tabla1[COSTO],,0,-1),"")</f>
        <v>45</v>
      </c>
      <c r="R1697" s="42">
        <f>+IFERROR(INVENTARIO[[#This Row],[STOCK (BALANCE)]]*INVENTARIO[[#This Row],[COSTO UNITARIO]],"")</f>
        <v>0</v>
      </c>
    </row>
    <row r="1698" spans="1:18" x14ac:dyDescent="0.25">
      <c r="A1698" s="37" t="str">
        <f>+[1]DATA_PRODUCTO!A1698</f>
        <v xml:space="preserve"> CC0085 (CAPACITOR 22/50V)</v>
      </c>
      <c r="B1698" s="38">
        <f>IFERROR(_xlfn.XLOOKUP(INVENTARIO[[#This Row],[CODIGO CONCATENADO]],[1]!Tabla1[[CODIGO CONCATENADO ]],[1]!Tabla1[FECHA],,0,-1),"")</f>
        <v>45615</v>
      </c>
      <c r="C1698" s="38">
        <f>IFERROR(_xlfn.XLOOKUP(INVENTARIO[[#This Row],[CODIGO CONCATENADO]],[1]!Tabla1[[CODIGO CONCATENADO ]],[1]!Tabla1[FECHA],,0,-1),"")</f>
        <v>45615</v>
      </c>
      <c r="D1698" s="39" t="str">
        <f>+[1]!Tabla3[[#This Row],[Secuencia]]</f>
        <v>CC0085</v>
      </c>
      <c r="E1698" s="40" t="str">
        <f>+[1]!Tabla3[[#This Row],[Descripcion]]</f>
        <v>CAPACITOR 22/50V</v>
      </c>
      <c r="F1698" s="39" t="str">
        <f>+[1]!Tabla3[[#This Row],[Categoria]]</f>
        <v>CENTRO CONTROL</v>
      </c>
      <c r="G1698" s="50">
        <f>+[1]!Tabla3[[#This Row],[Almacen]]</f>
        <v>0</v>
      </c>
      <c r="H1698" s="39" t="str">
        <f>+[1]!Tabla3[[#This Row],[Unidad de medida]]</f>
        <v>UNIDAD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25</v>
      </c>
      <c r="N1698" s="44">
        <f>+SUMIF([1]!REQUISICIONES[CODIGO CONCATENADO],INVENTARIO[[#This Row],[CODIGO CONCATENADO]],[1]!REQUISICIONES[CANTIDAD])</f>
        <v>25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>
        <f>IFERROR(_xlfn.XLOOKUP(INVENTARIO[[#This Row],[CODIGO CONCATENADO]],[1]!Tabla1[[CODIGO CONCATENADO ]],[1]!Tabla1[COSTO],,0,-1),"")</f>
        <v>8</v>
      </c>
      <c r="R1698" s="42">
        <f>+IFERROR(INVENTARIO[[#This Row],[STOCK (BALANCE)]]*INVENTARIO[[#This Row],[COSTO UNITARIO]],"")</f>
        <v>0</v>
      </c>
    </row>
    <row r="1699" spans="1:18" x14ac:dyDescent="0.25">
      <c r="A1699" s="37" t="str">
        <f>+[1]DATA_PRODUCTO!A1699</f>
        <v xml:space="preserve"> CC0086 (DIODO 1N4007 / ECG125)</v>
      </c>
      <c r="B1699" s="38">
        <f>IFERROR(_xlfn.XLOOKUP(INVENTARIO[[#This Row],[CODIGO CONCATENADO]],[1]!Tabla1[[CODIGO CONCATENADO ]],[1]!Tabla1[FECHA],,0,-1),"")</f>
        <v>45615</v>
      </c>
      <c r="C1699" s="38">
        <f>IFERROR(_xlfn.XLOOKUP(INVENTARIO[[#This Row],[CODIGO CONCATENADO]],[1]!Tabla1[[CODIGO CONCATENADO ]],[1]!Tabla1[FECHA],,0,-1),"")</f>
        <v>45615</v>
      </c>
      <c r="D1699" s="39" t="str">
        <f>+[1]!Tabla3[[#This Row],[Secuencia]]</f>
        <v>CC0086</v>
      </c>
      <c r="E1699" s="40" t="str">
        <f>+[1]!Tabla3[[#This Row],[Descripcion]]</f>
        <v>DIODO 1N4007 / ECG125</v>
      </c>
      <c r="F1699" s="39" t="str">
        <f>+[1]!Tabla3[[#This Row],[Categoria]]</f>
        <v>CENTRO CONTROL</v>
      </c>
      <c r="G1699" s="50">
        <f>+[1]!Tabla3[[#This Row],[Almacen]]</f>
        <v>0</v>
      </c>
      <c r="H1699" s="39" t="str">
        <f>+[1]!Tabla3[[#This Row],[Unidad de medida]]</f>
        <v>UNIDAD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50</v>
      </c>
      <c r="N1699" s="44">
        <f>+SUMIF([1]!REQUISICIONES[CODIGO CONCATENADO],INVENTARIO[[#This Row],[CODIGO CONCATENADO]],[1]!REQUISICIONES[CANTIDAD])</f>
        <v>50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>
        <f>IFERROR(_xlfn.XLOOKUP(INVENTARIO[[#This Row],[CODIGO CONCATENADO]],[1]!Tabla1[[CODIGO CONCATENADO ]],[1]!Tabla1[COSTO],,0,-1),"")</f>
        <v>8</v>
      </c>
      <c r="R1699" s="42">
        <f>+IFERROR(INVENTARIO[[#This Row],[STOCK (BALANCE)]]*INVENTARIO[[#This Row],[COSTO UNITARIO]],"")</f>
        <v>0</v>
      </c>
    </row>
    <row r="1700" spans="1:18" x14ac:dyDescent="0.25">
      <c r="A1700" s="37" t="str">
        <f>+[1]DATA_PRODUCTO!A1700</f>
        <v xml:space="preserve"> CC0087 (DIODO 1N4148 (de 1/4 w))</v>
      </c>
      <c r="B1700" s="38">
        <f>IFERROR(_xlfn.XLOOKUP(INVENTARIO[[#This Row],[CODIGO CONCATENADO]],[1]!Tabla1[[CODIGO CONCATENADO ]],[1]!Tabla1[FECHA],,0,-1),"")</f>
        <v>45615</v>
      </c>
      <c r="C1700" s="38">
        <f>IFERROR(_xlfn.XLOOKUP(INVENTARIO[[#This Row],[CODIGO CONCATENADO]],[1]!Tabla1[[CODIGO CONCATENADO ]],[1]!Tabla1[FECHA],,0,-1),"")</f>
        <v>45615</v>
      </c>
      <c r="D1700" s="39" t="str">
        <f>+[1]!Tabla3[[#This Row],[Secuencia]]</f>
        <v>CC0087</v>
      </c>
      <c r="E1700" s="40" t="str">
        <f>+[1]!Tabla3[[#This Row],[Descripcion]]</f>
        <v>DIODO 1N4148 (de 1/4 w)</v>
      </c>
      <c r="F1700" s="39" t="str">
        <f>+[1]!Tabla3[[#This Row],[Categoria]]</f>
        <v>CENTRO CONTROL</v>
      </c>
      <c r="G1700" s="50">
        <f>+[1]!Tabla3[[#This Row],[Almacen]]</f>
        <v>0</v>
      </c>
      <c r="H1700" s="39" t="str">
        <f>+[1]!Tabla3[[#This Row],[Unidad de medida]]</f>
        <v>UNIDAD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50</v>
      </c>
      <c r="N1700" s="44">
        <f>+SUMIF([1]!REQUISICIONES[CODIGO CONCATENADO],INVENTARIO[[#This Row],[CODIGO CONCATENADO]],[1]!REQUISICIONES[CANTIDAD])</f>
        <v>50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>
        <f>IFERROR(_xlfn.XLOOKUP(INVENTARIO[[#This Row],[CODIGO CONCATENADO]],[1]!Tabla1[[CODIGO CONCATENADO ]],[1]!Tabla1[COSTO],,0,-1),"")</f>
        <v>8</v>
      </c>
      <c r="R1700" s="42">
        <f>+IFERROR(INVENTARIO[[#This Row],[STOCK (BALANCE)]]*INVENTARIO[[#This Row],[COSTO UNITARIO]],"")</f>
        <v>0</v>
      </c>
    </row>
    <row r="1701" spans="1:18" x14ac:dyDescent="0.25">
      <c r="A1701" s="37" t="str">
        <f>+[1]DATA_PRODUCTO!A1701</f>
        <v xml:space="preserve"> CC0088 (DIODO LED 5MM ULTRA WHITE AMBAR)</v>
      </c>
      <c r="B1701" s="38">
        <f>IFERROR(_xlfn.XLOOKUP(INVENTARIO[[#This Row],[CODIGO CONCATENADO]],[1]!Tabla1[[CODIGO CONCATENADO ]],[1]!Tabla1[FECHA],,0,-1),"")</f>
        <v>45615</v>
      </c>
      <c r="C1701" s="38">
        <f>IFERROR(_xlfn.XLOOKUP(INVENTARIO[[#This Row],[CODIGO CONCATENADO]],[1]!Tabla1[[CODIGO CONCATENADO ]],[1]!Tabla1[FECHA],,0,-1),"")</f>
        <v>45615</v>
      </c>
      <c r="D1701" s="39" t="str">
        <f>+[1]!Tabla3[[#This Row],[Secuencia]]</f>
        <v>CC0088</v>
      </c>
      <c r="E1701" s="40" t="str">
        <f>+[1]!Tabla3[[#This Row],[Descripcion]]</f>
        <v>DIODO LED 5MM ULTRA WHITE AMBAR</v>
      </c>
      <c r="F1701" s="39" t="str">
        <f>+[1]!Tabla3[[#This Row],[Categoria]]</f>
        <v>CENTRO CONTROL</v>
      </c>
      <c r="G1701" s="50">
        <f>+[1]!Tabla3[[#This Row],[Almacen]]</f>
        <v>0</v>
      </c>
      <c r="H1701" s="39" t="str">
        <f>+[1]!Tabla3[[#This Row],[Unidad de medida]]</f>
        <v>UNIDAD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2500</v>
      </c>
      <c r="N1701" s="44">
        <f>+SUMIF([1]!REQUISICIONES[CODIGO CONCATENADO],INVENTARIO[[#This Row],[CODIGO CONCATENADO]],[1]!REQUISICIONES[CANTIDAD])</f>
        <v>2500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>
        <f>IFERROR(_xlfn.XLOOKUP(INVENTARIO[[#This Row],[CODIGO CONCATENADO]],[1]!Tabla1[[CODIGO CONCATENADO ]],[1]!Tabla1[COSTO],,0,-1),"")</f>
        <v>25</v>
      </c>
      <c r="R1701" s="42">
        <f>+IFERROR(INVENTARIO[[#This Row],[STOCK (BALANCE)]]*INVENTARIO[[#This Row],[COSTO UNITARIO]],"")</f>
        <v>0</v>
      </c>
    </row>
    <row r="1702" spans="1:18" x14ac:dyDescent="0.25">
      <c r="A1702" s="37" t="str">
        <f>+[1]DATA_PRODUCTO!A1702</f>
        <v xml:space="preserve"> CC0089 (DIODO LED 5MM ULTRA WHITE ROJO)</v>
      </c>
      <c r="B1702" s="38">
        <f>IFERROR(_xlfn.XLOOKUP(INVENTARIO[[#This Row],[CODIGO CONCATENADO]],[1]!Tabla1[[CODIGO CONCATENADO ]],[1]!Tabla1[FECHA],,0,-1),"")</f>
        <v>45615</v>
      </c>
      <c r="C1702" s="38">
        <f>IFERROR(_xlfn.XLOOKUP(INVENTARIO[[#This Row],[CODIGO CONCATENADO]],[1]!Tabla1[[CODIGO CONCATENADO ]],[1]!Tabla1[FECHA],,0,-1),"")</f>
        <v>45615</v>
      </c>
      <c r="D1702" s="39" t="str">
        <f>+[1]!Tabla3[[#This Row],[Secuencia]]</f>
        <v>CC0089</v>
      </c>
      <c r="E1702" s="40" t="str">
        <f>+[1]!Tabla3[[#This Row],[Descripcion]]</f>
        <v>DIODO LED 5MM ULTRA WHITE ROJO</v>
      </c>
      <c r="F1702" s="39" t="str">
        <f>+[1]!Tabla3[[#This Row],[Categoria]]</f>
        <v>CENTRO CONTROL</v>
      </c>
      <c r="G1702" s="50">
        <f>+[1]!Tabla3[[#This Row],[Almacen]]</f>
        <v>0</v>
      </c>
      <c r="H1702" s="39" t="str">
        <f>+[1]!Tabla3[[#This Row],[Unidad de medida]]</f>
        <v>UNIDAD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5000</v>
      </c>
      <c r="N1702" s="44">
        <f>+SUMIF([1]!REQUISICIONES[CODIGO CONCATENADO],INVENTARIO[[#This Row],[CODIGO CONCATENADO]],[1]!REQUISICIONES[CANTIDAD])</f>
        <v>5000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>
        <f>IFERROR(_xlfn.XLOOKUP(INVENTARIO[[#This Row],[CODIGO CONCATENADO]],[1]!Tabla1[[CODIGO CONCATENADO ]],[1]!Tabla1[COSTO],,0,-1),"")</f>
        <v>25</v>
      </c>
      <c r="R1702" s="42">
        <f>+IFERROR(INVENTARIO[[#This Row],[STOCK (BALANCE)]]*INVENTARIO[[#This Row],[COSTO UNITARIO]],"")</f>
        <v>0</v>
      </c>
    </row>
    <row r="1703" spans="1:18" x14ac:dyDescent="0.25">
      <c r="A1703" s="37" t="str">
        <f>+[1]DATA_PRODUCTO!A1703</f>
        <v xml:space="preserve"> CC0090 (DIODO LED 5MM ULTRA WHITE VERDE)</v>
      </c>
      <c r="B1703" s="38">
        <f>IFERROR(_xlfn.XLOOKUP(INVENTARIO[[#This Row],[CODIGO CONCATENADO]],[1]!Tabla1[[CODIGO CONCATENADO ]],[1]!Tabla1[FECHA],,0,-1),"")</f>
        <v>45615</v>
      </c>
      <c r="C1703" s="38">
        <f>IFERROR(_xlfn.XLOOKUP(INVENTARIO[[#This Row],[CODIGO CONCATENADO]],[1]!Tabla1[[CODIGO CONCATENADO ]],[1]!Tabla1[FECHA],,0,-1),"")</f>
        <v>45615</v>
      </c>
      <c r="D1703" s="39" t="str">
        <f>+[1]!Tabla3[[#This Row],[Secuencia]]</f>
        <v>CC0090</v>
      </c>
      <c r="E1703" s="40" t="str">
        <f>+[1]!Tabla3[[#This Row],[Descripcion]]</f>
        <v>DIODO LED 5MM ULTRA WHITE VERDE</v>
      </c>
      <c r="F1703" s="39" t="str">
        <f>+[1]!Tabla3[[#This Row],[Categoria]]</f>
        <v>CENTRO CONTROL</v>
      </c>
      <c r="G1703" s="50">
        <f>+[1]!Tabla3[[#This Row],[Almacen]]</f>
        <v>0</v>
      </c>
      <c r="H1703" s="39" t="str">
        <f>+[1]!Tabla3[[#This Row],[Unidad de medida]]</f>
        <v>UNIDAD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5000</v>
      </c>
      <c r="N1703" s="44">
        <f>+SUMIF([1]!REQUISICIONES[CODIGO CONCATENADO],INVENTARIO[[#This Row],[CODIGO CONCATENADO]],[1]!REQUISICIONES[CANTIDAD])</f>
        <v>5000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>
        <f>IFERROR(_xlfn.XLOOKUP(INVENTARIO[[#This Row],[CODIGO CONCATENADO]],[1]!Tabla1[[CODIGO CONCATENADO ]],[1]!Tabla1[COSTO],,0,-1),"")</f>
        <v>25</v>
      </c>
      <c r="R1703" s="42">
        <f>+IFERROR(INVENTARIO[[#This Row],[STOCK (BALANCE)]]*INVENTARIO[[#This Row],[COSTO UNITARIO]],"")</f>
        <v>0</v>
      </c>
    </row>
    <row r="1704" spans="1:18" x14ac:dyDescent="0.25">
      <c r="A1704" s="37" t="str">
        <f>+[1]DATA_PRODUCTO!A1704</f>
        <v xml:space="preserve"> CC0091 (DIODO LED 3MM ULTRA WHITE AMBAR)</v>
      </c>
      <c r="B1704" s="38">
        <f>IFERROR(_xlfn.XLOOKUP(INVENTARIO[[#This Row],[CODIGO CONCATENADO]],[1]!Tabla1[[CODIGO CONCATENADO ]],[1]!Tabla1[FECHA],,0,-1),"")</f>
        <v>45615</v>
      </c>
      <c r="C1704" s="38">
        <f>IFERROR(_xlfn.XLOOKUP(INVENTARIO[[#This Row],[CODIGO CONCATENADO]],[1]!Tabla1[[CODIGO CONCATENADO ]],[1]!Tabla1[FECHA],,0,-1),"")</f>
        <v>45615</v>
      </c>
      <c r="D1704" s="39" t="str">
        <f>+[1]!Tabla3[[#This Row],[Secuencia]]</f>
        <v>CC0091</v>
      </c>
      <c r="E1704" s="40" t="str">
        <f>+[1]!Tabla3[[#This Row],[Descripcion]]</f>
        <v>DIODO LED 3MM ULTRA WHITE AMBAR</v>
      </c>
      <c r="F1704" s="39" t="str">
        <f>+[1]!Tabla3[[#This Row],[Categoria]]</f>
        <v>CENTRO CONTROL</v>
      </c>
      <c r="G1704" s="50">
        <f>+[1]!Tabla3[[#This Row],[Almacen]]</f>
        <v>0</v>
      </c>
      <c r="H1704" s="39" t="str">
        <f>+[1]!Tabla3[[#This Row],[Unidad de medida]]</f>
        <v>UNIDAD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50</v>
      </c>
      <c r="N1704" s="44">
        <f>+SUMIF([1]!REQUISICIONES[CODIGO CONCATENADO],INVENTARIO[[#This Row],[CODIGO CONCATENADO]],[1]!REQUISICIONES[CANTIDAD])</f>
        <v>50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>
        <f>IFERROR(_xlfn.XLOOKUP(INVENTARIO[[#This Row],[CODIGO CONCATENADO]],[1]!Tabla1[[CODIGO CONCATENADO ]],[1]!Tabla1[COSTO],,0,-1),"")</f>
        <v>20</v>
      </c>
      <c r="R1704" s="42">
        <f>+IFERROR(INVENTARIO[[#This Row],[STOCK (BALANCE)]]*INVENTARIO[[#This Row],[COSTO UNITARIO]],"")</f>
        <v>0</v>
      </c>
    </row>
    <row r="1705" spans="1:18" x14ac:dyDescent="0.25">
      <c r="A1705" s="37" t="str">
        <f>+[1]DATA_PRODUCTO!A1705</f>
        <v xml:space="preserve"> CC0092 (DIODO LED 3MM ULTRA WHITE ROJO)</v>
      </c>
      <c r="B1705" s="38">
        <f>IFERROR(_xlfn.XLOOKUP(INVENTARIO[[#This Row],[CODIGO CONCATENADO]],[1]!Tabla1[[CODIGO CONCATENADO ]],[1]!Tabla1[FECHA],,0,-1),"")</f>
        <v>45615</v>
      </c>
      <c r="C1705" s="38">
        <f>IFERROR(_xlfn.XLOOKUP(INVENTARIO[[#This Row],[CODIGO CONCATENADO]],[1]!Tabla1[[CODIGO CONCATENADO ]],[1]!Tabla1[FECHA],,0,-1),"")</f>
        <v>45615</v>
      </c>
      <c r="D1705" s="39" t="str">
        <f>+[1]!Tabla3[[#This Row],[Secuencia]]</f>
        <v>CC0092</v>
      </c>
      <c r="E1705" s="40" t="str">
        <f>+[1]!Tabla3[[#This Row],[Descripcion]]</f>
        <v>DIODO LED 3MM ULTRA WHITE ROJO</v>
      </c>
      <c r="F1705" s="39" t="str">
        <f>+[1]!Tabla3[[#This Row],[Categoria]]</f>
        <v>CENTRO CONTROL</v>
      </c>
      <c r="G1705" s="50">
        <f>+[1]!Tabla3[[#This Row],[Almacen]]</f>
        <v>0</v>
      </c>
      <c r="H1705" s="39" t="str">
        <f>+[1]!Tabla3[[#This Row],[Unidad de medida]]</f>
        <v>UNIDAD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50</v>
      </c>
      <c r="N1705" s="44">
        <f>+SUMIF([1]!REQUISICIONES[CODIGO CONCATENADO],INVENTARIO[[#This Row],[CODIGO CONCATENADO]],[1]!REQUISICIONES[CANTIDAD])</f>
        <v>50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>
        <f>IFERROR(_xlfn.XLOOKUP(INVENTARIO[[#This Row],[CODIGO CONCATENADO]],[1]!Tabla1[[CODIGO CONCATENADO ]],[1]!Tabla1[COSTO],,0,-1),"")</f>
        <v>20</v>
      </c>
      <c r="R1705" s="42">
        <f>+IFERROR(INVENTARIO[[#This Row],[STOCK (BALANCE)]]*INVENTARIO[[#This Row],[COSTO UNITARIO]],"")</f>
        <v>0</v>
      </c>
    </row>
    <row r="1706" spans="1:18" x14ac:dyDescent="0.25">
      <c r="A1706" s="37" t="str">
        <f>+[1]DATA_PRODUCTO!A1706</f>
        <v xml:space="preserve"> CC0093 (DIODO LED 3MM ULTRA WHITE VERDE)</v>
      </c>
      <c r="B1706" s="38">
        <f>IFERROR(_xlfn.XLOOKUP(INVENTARIO[[#This Row],[CODIGO CONCATENADO]],[1]!Tabla1[[CODIGO CONCATENADO ]],[1]!Tabla1[FECHA],,0,-1),"")</f>
        <v>45615</v>
      </c>
      <c r="C1706" s="38">
        <f>IFERROR(_xlfn.XLOOKUP(INVENTARIO[[#This Row],[CODIGO CONCATENADO]],[1]!Tabla1[[CODIGO CONCATENADO ]],[1]!Tabla1[FECHA],,0,-1),"")</f>
        <v>45615</v>
      </c>
      <c r="D1706" s="39" t="str">
        <f>+[1]!Tabla3[[#This Row],[Secuencia]]</f>
        <v>CC0093</v>
      </c>
      <c r="E1706" s="40" t="str">
        <f>+[1]!Tabla3[[#This Row],[Descripcion]]</f>
        <v>DIODO LED 3MM ULTRA WHITE VERDE</v>
      </c>
      <c r="F1706" s="39" t="str">
        <f>+[1]!Tabla3[[#This Row],[Categoria]]</f>
        <v>CENTRO CONTROL</v>
      </c>
      <c r="G1706" s="50">
        <f>+[1]!Tabla3[[#This Row],[Almacen]]</f>
        <v>0</v>
      </c>
      <c r="H1706" s="39" t="str">
        <f>+[1]!Tabla3[[#This Row],[Unidad de medida]]</f>
        <v>UNIDAD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50</v>
      </c>
      <c r="N1706" s="44">
        <f>+SUMIF([1]!REQUISICIONES[CODIGO CONCATENADO],INVENTARIO[[#This Row],[CODIGO CONCATENADO]],[1]!REQUISICIONES[CANTIDAD])</f>
        <v>50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>
        <f>IFERROR(_xlfn.XLOOKUP(INVENTARIO[[#This Row],[CODIGO CONCATENADO]],[1]!Tabla1[[CODIGO CONCATENADO ]],[1]!Tabla1[COSTO],,0,-1),"")</f>
        <v>20</v>
      </c>
      <c r="R1706" s="42">
        <f>+IFERROR(INVENTARIO[[#This Row],[STOCK (BALANCE)]]*INVENTARIO[[#This Row],[COSTO UNITARIO]],"")</f>
        <v>0</v>
      </c>
    </row>
    <row r="1707" spans="1:18" x14ac:dyDescent="0.25">
      <c r="A1707" s="37" t="str">
        <f>+[1]DATA_PRODUCTO!A1707</f>
        <v xml:space="preserve"> CC0094 (FUSIBLE / CRISTAL PEQ-500ML)</v>
      </c>
      <c r="B1707" s="38">
        <f>IFERROR(_xlfn.XLOOKUP(INVENTARIO[[#This Row],[CODIGO CONCATENADO]],[1]!Tabla1[[CODIGO CONCATENADO ]],[1]!Tabla1[FECHA],,0,-1),"")</f>
        <v>45615</v>
      </c>
      <c r="C1707" s="38">
        <f>IFERROR(_xlfn.XLOOKUP(INVENTARIO[[#This Row],[CODIGO CONCATENADO]],[1]!Tabla1[[CODIGO CONCATENADO ]],[1]!Tabla1[FECHA],,0,-1),"")</f>
        <v>45615</v>
      </c>
      <c r="D1707" s="39" t="str">
        <f>+[1]!Tabla3[[#This Row],[Secuencia]]</f>
        <v>CC0094</v>
      </c>
      <c r="E1707" s="40" t="str">
        <f>+[1]!Tabla3[[#This Row],[Descripcion]]</f>
        <v>FUSIBLE / CRISTAL PEQ-500ML</v>
      </c>
      <c r="F1707" s="39" t="str">
        <f>+[1]!Tabla3[[#This Row],[Categoria]]</f>
        <v>CENTRO CONTROL</v>
      </c>
      <c r="G1707" s="50">
        <f>+[1]!Tabla3[[#This Row],[Almacen]]</f>
        <v>0</v>
      </c>
      <c r="H1707" s="39" t="str">
        <f>+[1]!Tabla3[[#This Row],[Unidad de medida]]</f>
        <v>UNIDAD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50</v>
      </c>
      <c r="N1707" s="44">
        <f>+SUMIF([1]!REQUISICIONES[CODIGO CONCATENADO],INVENTARIO[[#This Row],[CODIGO CONCATENADO]],[1]!REQUISICIONES[CANTIDAD])</f>
        <v>50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>
        <f>IFERROR(_xlfn.XLOOKUP(INVENTARIO[[#This Row],[CODIGO CONCATENADO]],[1]!Tabla1[[CODIGO CONCATENADO ]],[1]!Tabla1[COSTO],,0,-1),"")</f>
        <v>20</v>
      </c>
      <c r="R1707" s="42">
        <f>+IFERROR(INVENTARIO[[#This Row],[STOCK (BALANCE)]]*INVENTARIO[[#This Row],[COSTO UNITARIO]],"")</f>
        <v>0</v>
      </c>
    </row>
    <row r="1708" spans="1:18" x14ac:dyDescent="0.25">
      <c r="A1708" s="37" t="str">
        <f>+[1]DATA_PRODUCTO!A1708</f>
        <v xml:space="preserve"> CC0095 (FUSIBLE / CRISTAL PEQ-1.5A)</v>
      </c>
      <c r="B1708" s="38">
        <f>IFERROR(_xlfn.XLOOKUP(INVENTARIO[[#This Row],[CODIGO CONCATENADO]],[1]!Tabla1[[CODIGO CONCATENADO ]],[1]!Tabla1[FECHA],,0,-1),"")</f>
        <v>45615</v>
      </c>
      <c r="C1708" s="38">
        <f>IFERROR(_xlfn.XLOOKUP(INVENTARIO[[#This Row],[CODIGO CONCATENADO]],[1]!Tabla1[[CODIGO CONCATENADO ]],[1]!Tabla1[FECHA],,0,-1),"")</f>
        <v>45615</v>
      </c>
      <c r="D1708" s="39" t="str">
        <f>+[1]!Tabla3[[#This Row],[Secuencia]]</f>
        <v>CC0095</v>
      </c>
      <c r="E1708" s="40" t="str">
        <f>+[1]!Tabla3[[#This Row],[Descripcion]]</f>
        <v>FUSIBLE / CRISTAL PEQ-1.5A</v>
      </c>
      <c r="F1708" s="39" t="str">
        <f>+[1]!Tabla3[[#This Row],[Categoria]]</f>
        <v>CENTRO CONTROL</v>
      </c>
      <c r="G1708" s="50">
        <f>+[1]!Tabla3[[#This Row],[Almacen]]</f>
        <v>0</v>
      </c>
      <c r="H1708" s="39" t="str">
        <f>+[1]!Tabla3[[#This Row],[Unidad de medida]]</f>
        <v>UNIDAD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50</v>
      </c>
      <c r="N1708" s="44">
        <f>+SUMIF([1]!REQUISICIONES[CODIGO CONCATENADO],INVENTARIO[[#This Row],[CODIGO CONCATENADO]],[1]!REQUISICIONES[CANTIDAD])</f>
        <v>50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>
        <f>IFERROR(_xlfn.XLOOKUP(INVENTARIO[[#This Row],[CODIGO CONCATENADO]],[1]!Tabla1[[CODIGO CONCATENADO ]],[1]!Tabla1[COSTO],,0,-1),"")</f>
        <v>20</v>
      </c>
      <c r="R1708" s="42">
        <f>+IFERROR(INVENTARIO[[#This Row],[STOCK (BALANCE)]]*INVENTARIO[[#This Row],[COSTO UNITARIO]],"")</f>
        <v>0</v>
      </c>
    </row>
    <row r="1709" spans="1:18" x14ac:dyDescent="0.25">
      <c r="A1709" s="37" t="str">
        <f>+[1]DATA_PRODUCTO!A1709</f>
        <v xml:space="preserve"> CC0096 (FUSIBLE / CRISTAL PEQ-2A)</v>
      </c>
      <c r="B1709" s="38">
        <f>IFERROR(_xlfn.XLOOKUP(INVENTARIO[[#This Row],[CODIGO CONCATENADO]],[1]!Tabla1[[CODIGO CONCATENADO ]],[1]!Tabla1[FECHA],,0,-1),"")</f>
        <v>45615</v>
      </c>
      <c r="C1709" s="38">
        <f>IFERROR(_xlfn.XLOOKUP(INVENTARIO[[#This Row],[CODIGO CONCATENADO]],[1]!Tabla1[[CODIGO CONCATENADO ]],[1]!Tabla1[FECHA],,0,-1),"")</f>
        <v>45615</v>
      </c>
      <c r="D1709" s="39" t="str">
        <f>+[1]!Tabla3[[#This Row],[Secuencia]]</f>
        <v>CC0096</v>
      </c>
      <c r="E1709" s="40" t="str">
        <f>+[1]!Tabla3[[#This Row],[Descripcion]]</f>
        <v>FUSIBLE / CRISTAL PEQ-2A</v>
      </c>
      <c r="F1709" s="39" t="str">
        <f>+[1]!Tabla3[[#This Row],[Categoria]]</f>
        <v>CENTRO CONTROL</v>
      </c>
      <c r="G1709" s="50">
        <f>+[1]!Tabla3[[#This Row],[Almacen]]</f>
        <v>0</v>
      </c>
      <c r="H1709" s="39" t="str">
        <f>+[1]!Tabla3[[#This Row],[Unidad de medida]]</f>
        <v>UNIDAD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50</v>
      </c>
      <c r="N1709" s="44">
        <f>+SUMIF([1]!REQUISICIONES[CODIGO CONCATENADO],INVENTARIO[[#This Row],[CODIGO CONCATENADO]],[1]!REQUISICIONES[CANTIDAD])</f>
        <v>50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>
        <f>IFERROR(_xlfn.XLOOKUP(INVENTARIO[[#This Row],[CODIGO CONCATENADO]],[1]!Tabla1[[CODIGO CONCATENADO ]],[1]!Tabla1[COSTO],,0,-1),"")</f>
        <v>20</v>
      </c>
      <c r="R1709" s="42">
        <f>+IFERROR(INVENTARIO[[#This Row],[STOCK (BALANCE)]]*INVENTARIO[[#This Row],[COSTO UNITARIO]],"")</f>
        <v>0</v>
      </c>
    </row>
    <row r="1710" spans="1:18" x14ac:dyDescent="0.25">
      <c r="A1710" s="37" t="str">
        <f>+[1]DATA_PRODUCTO!A1710</f>
        <v xml:space="preserve"> CC0097 (FUSIBLE / CRISTAL PEQ-2.5A)</v>
      </c>
      <c r="B1710" s="38">
        <f>IFERROR(_xlfn.XLOOKUP(INVENTARIO[[#This Row],[CODIGO CONCATENADO]],[1]!Tabla1[[CODIGO CONCATENADO ]],[1]!Tabla1[FECHA],,0,-1),"")</f>
        <v>45615</v>
      </c>
      <c r="C1710" s="38">
        <f>IFERROR(_xlfn.XLOOKUP(INVENTARIO[[#This Row],[CODIGO CONCATENADO]],[1]!Tabla1[[CODIGO CONCATENADO ]],[1]!Tabla1[FECHA],,0,-1),"")</f>
        <v>45615</v>
      </c>
      <c r="D1710" s="39" t="str">
        <f>+[1]!Tabla3[[#This Row],[Secuencia]]</f>
        <v>CC0097</v>
      </c>
      <c r="E1710" s="40" t="str">
        <f>+[1]!Tabla3[[#This Row],[Descripcion]]</f>
        <v>FUSIBLE / CRISTAL PEQ-2.5A</v>
      </c>
      <c r="F1710" s="39" t="str">
        <f>+[1]!Tabla3[[#This Row],[Categoria]]</f>
        <v>CENTRO CONTROL</v>
      </c>
      <c r="G1710" s="50">
        <f>+[1]!Tabla3[[#This Row],[Almacen]]</f>
        <v>0</v>
      </c>
      <c r="H1710" s="39" t="str">
        <f>+[1]!Tabla3[[#This Row],[Unidad de medida]]</f>
        <v>UNIDAD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50</v>
      </c>
      <c r="N1710" s="44">
        <f>+SUMIF([1]!REQUISICIONES[CODIGO CONCATENADO],INVENTARIO[[#This Row],[CODIGO CONCATENADO]],[1]!REQUISICIONES[CANTIDAD])</f>
        <v>50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>
        <f>IFERROR(_xlfn.XLOOKUP(INVENTARIO[[#This Row],[CODIGO CONCATENADO]],[1]!Tabla1[[CODIGO CONCATENADO ]],[1]!Tabla1[COSTO],,0,-1),"")</f>
        <v>20</v>
      </c>
      <c r="R1710" s="42">
        <f>+IFERROR(INVENTARIO[[#This Row],[STOCK (BALANCE)]]*INVENTARIO[[#This Row],[COSTO UNITARIO]],"")</f>
        <v>0</v>
      </c>
    </row>
    <row r="1711" spans="1:18" x14ac:dyDescent="0.25">
      <c r="A1711" s="37" t="str">
        <f>+[1]DATA_PRODUCTO!A1711</f>
        <v xml:space="preserve"> CC0098 (FUSIBLE DE 1 PULGADA / CRISTAL 2A)</v>
      </c>
      <c r="B1711" s="38">
        <f>IFERROR(_xlfn.XLOOKUP(INVENTARIO[[#This Row],[CODIGO CONCATENADO]],[1]!Tabla1[[CODIGO CONCATENADO ]],[1]!Tabla1[FECHA],,0,-1),"")</f>
        <v>45615</v>
      </c>
      <c r="C1711" s="38">
        <f>IFERROR(_xlfn.XLOOKUP(INVENTARIO[[#This Row],[CODIGO CONCATENADO]],[1]!Tabla1[[CODIGO CONCATENADO ]],[1]!Tabla1[FECHA],,0,-1),"")</f>
        <v>45615</v>
      </c>
      <c r="D1711" s="39" t="str">
        <f>+[1]!Tabla3[[#This Row],[Secuencia]]</f>
        <v>CC0098</v>
      </c>
      <c r="E1711" s="40" t="str">
        <f>+[1]!Tabla3[[#This Row],[Descripcion]]</f>
        <v>FUSIBLE DE 1 PULGADA / CRISTAL 2A</v>
      </c>
      <c r="F1711" s="39" t="str">
        <f>+[1]!Tabla3[[#This Row],[Categoria]]</f>
        <v>CENTRO CONTROL</v>
      </c>
      <c r="G1711" s="50">
        <f>+[1]!Tabla3[[#This Row],[Almacen]]</f>
        <v>0</v>
      </c>
      <c r="H1711" s="39" t="str">
        <f>+[1]!Tabla3[[#This Row],[Unidad de medida]]</f>
        <v>UNIDAD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25</v>
      </c>
      <c r="N1711" s="44">
        <f>+SUMIF([1]!REQUISICIONES[CODIGO CONCATENADO],INVENTARIO[[#This Row],[CODIGO CONCATENADO]],[1]!REQUISICIONES[CANTIDAD])</f>
        <v>25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>
        <f>IFERROR(_xlfn.XLOOKUP(INVENTARIO[[#This Row],[CODIGO CONCATENADO]],[1]!Tabla1[[CODIGO CONCATENADO ]],[1]!Tabla1[COSTO],,0,-1),"")</f>
        <v>20</v>
      </c>
      <c r="R1711" s="42">
        <f>+IFERROR(INVENTARIO[[#This Row],[STOCK (BALANCE)]]*INVENTARIO[[#This Row],[COSTO UNITARIO]],"")</f>
        <v>0</v>
      </c>
    </row>
    <row r="1712" spans="1:18" x14ac:dyDescent="0.25">
      <c r="A1712" s="37" t="str">
        <f>+[1]DATA_PRODUCTO!A1712</f>
        <v xml:space="preserve"> CC0099 (REGULADOR 7818)</v>
      </c>
      <c r="B1712" s="38">
        <f>IFERROR(_xlfn.XLOOKUP(INVENTARIO[[#This Row],[CODIGO CONCATENADO]],[1]!Tabla1[[CODIGO CONCATENADO ]],[1]!Tabla1[FECHA],,0,-1),"")</f>
        <v>45615</v>
      </c>
      <c r="C1712" s="38">
        <f>IFERROR(_xlfn.XLOOKUP(INVENTARIO[[#This Row],[CODIGO CONCATENADO]],[1]!Tabla1[[CODIGO CONCATENADO ]],[1]!Tabla1[FECHA],,0,-1),"")</f>
        <v>45615</v>
      </c>
      <c r="D1712" s="39" t="str">
        <f>+[1]!Tabla3[[#This Row],[Secuencia]]</f>
        <v>CC0099</v>
      </c>
      <c r="E1712" s="40" t="str">
        <f>+[1]!Tabla3[[#This Row],[Descripcion]]</f>
        <v>REGULADOR 7818</v>
      </c>
      <c r="F1712" s="39" t="str">
        <f>+[1]!Tabla3[[#This Row],[Categoria]]</f>
        <v>CENTRO CONTROL</v>
      </c>
      <c r="G1712" s="50">
        <f>+[1]!Tabla3[[#This Row],[Almacen]]</f>
        <v>0</v>
      </c>
      <c r="H1712" s="39" t="str">
        <f>+[1]!Tabla3[[#This Row],[Unidad de medida]]</f>
        <v>UNIDAD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25</v>
      </c>
      <c r="N1712" s="44">
        <f>+SUMIF([1]!REQUISICIONES[CODIGO CONCATENADO],INVENTARIO[[#This Row],[CODIGO CONCATENADO]],[1]!REQUISICIONES[CANTIDAD])</f>
        <v>25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>
        <f>IFERROR(_xlfn.XLOOKUP(INVENTARIO[[#This Row],[CODIGO CONCATENADO]],[1]!Tabla1[[CODIGO CONCATENADO ]],[1]!Tabla1[COSTO],,0,-1),"")</f>
        <v>650</v>
      </c>
      <c r="R1712" s="42">
        <f>+IFERROR(INVENTARIO[[#This Row],[STOCK (BALANCE)]]*INVENTARIO[[#This Row],[COSTO UNITARIO]],"")</f>
        <v>0</v>
      </c>
    </row>
    <row r="1713" spans="1:18" x14ac:dyDescent="0.25">
      <c r="A1713" s="37" t="str">
        <f>+[1]DATA_PRODUCTO!A1713</f>
        <v xml:space="preserve"> CC0100 (INTEGRADO CD4017)</v>
      </c>
      <c r="B1713" s="38">
        <f>IFERROR(_xlfn.XLOOKUP(INVENTARIO[[#This Row],[CODIGO CONCATENADO]],[1]!Tabla1[[CODIGO CONCATENADO ]],[1]!Tabla1[FECHA],,0,-1),"")</f>
        <v>45615</v>
      </c>
      <c r="C1713" s="38">
        <f>IFERROR(_xlfn.XLOOKUP(INVENTARIO[[#This Row],[CODIGO CONCATENADO]],[1]!Tabla1[[CODIGO CONCATENADO ]],[1]!Tabla1[FECHA],,0,-1),"")</f>
        <v>45615</v>
      </c>
      <c r="D1713" s="39" t="str">
        <f>+[1]!Tabla3[[#This Row],[Secuencia]]</f>
        <v>CC0100</v>
      </c>
      <c r="E1713" s="40" t="str">
        <f>+[1]!Tabla3[[#This Row],[Descripcion]]</f>
        <v>INTEGRADO CD4017</v>
      </c>
      <c r="F1713" s="39" t="str">
        <f>+[1]!Tabla3[[#This Row],[Categoria]]</f>
        <v>CENTRO CONTROL</v>
      </c>
      <c r="G1713" s="50">
        <f>+[1]!Tabla3[[#This Row],[Almacen]]</f>
        <v>0</v>
      </c>
      <c r="H1713" s="39" t="str">
        <f>+[1]!Tabla3[[#This Row],[Unidad de medida]]</f>
        <v>UNIDAD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25</v>
      </c>
      <c r="N1713" s="44">
        <f>+SUMIF([1]!REQUISICIONES[CODIGO CONCATENADO],INVENTARIO[[#This Row],[CODIGO CONCATENADO]],[1]!REQUISICIONES[CANTIDAD])</f>
        <v>25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>
        <f>IFERROR(_xlfn.XLOOKUP(INVENTARIO[[#This Row],[CODIGO CONCATENADO]],[1]!Tabla1[[CODIGO CONCATENADO ]],[1]!Tabla1[COSTO],,0,-1),"")</f>
        <v>250</v>
      </c>
      <c r="R1713" s="42">
        <f>+IFERROR(INVENTARIO[[#This Row],[STOCK (BALANCE)]]*INVENTARIO[[#This Row],[COSTO UNITARIO]],"")</f>
        <v>0</v>
      </c>
    </row>
    <row r="1714" spans="1:18" x14ac:dyDescent="0.25">
      <c r="A1714" s="37" t="str">
        <f>+[1]DATA_PRODUCTO!A1714</f>
        <v xml:space="preserve"> CC0101 (INTEGRADO CD4069)</v>
      </c>
      <c r="B1714" s="38">
        <f>IFERROR(_xlfn.XLOOKUP(INVENTARIO[[#This Row],[CODIGO CONCATENADO]],[1]!Tabla1[[CODIGO CONCATENADO ]],[1]!Tabla1[FECHA],,0,-1),"")</f>
        <v>45615</v>
      </c>
      <c r="C1714" s="38">
        <f>IFERROR(_xlfn.XLOOKUP(INVENTARIO[[#This Row],[CODIGO CONCATENADO]],[1]!Tabla1[[CODIGO CONCATENADO ]],[1]!Tabla1[FECHA],,0,-1),"")</f>
        <v>45615</v>
      </c>
      <c r="D1714" s="39" t="str">
        <f>+[1]!Tabla3[[#This Row],[Secuencia]]</f>
        <v>CC0101</v>
      </c>
      <c r="E1714" s="40" t="str">
        <f>+[1]!Tabla3[[#This Row],[Descripcion]]</f>
        <v>INTEGRADO CD4069</v>
      </c>
      <c r="F1714" s="39" t="str">
        <f>+[1]!Tabla3[[#This Row],[Categoria]]</f>
        <v>CENTRO CONTROL</v>
      </c>
      <c r="G1714" s="50">
        <f>+[1]!Tabla3[[#This Row],[Almacen]]</f>
        <v>0</v>
      </c>
      <c r="H1714" s="39" t="str">
        <f>+[1]!Tabla3[[#This Row],[Unidad de medida]]</f>
        <v>UNIDAD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25</v>
      </c>
      <c r="N1714" s="44">
        <f>+SUMIF([1]!REQUISICIONES[CODIGO CONCATENADO],INVENTARIO[[#This Row],[CODIGO CONCATENADO]],[1]!REQUISICIONES[CANTIDAD])</f>
        <v>25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>
        <f>IFERROR(_xlfn.XLOOKUP(INVENTARIO[[#This Row],[CODIGO CONCATENADO]],[1]!Tabla1[[CODIGO CONCATENADO ]],[1]!Tabla1[COSTO],,0,-1),"")</f>
        <v>250</v>
      </c>
      <c r="R1714" s="42">
        <f>+IFERROR(INVENTARIO[[#This Row],[STOCK (BALANCE)]]*INVENTARIO[[#This Row],[COSTO UNITARIO]],"")</f>
        <v>0</v>
      </c>
    </row>
    <row r="1715" spans="1:18" x14ac:dyDescent="0.25">
      <c r="A1715" s="37" t="str">
        <f>+[1]DATA_PRODUCTO!A1715</f>
        <v xml:space="preserve"> CC0102 (INTEGRADO NE555P)</v>
      </c>
      <c r="B1715" s="38">
        <f>IFERROR(_xlfn.XLOOKUP(INVENTARIO[[#This Row],[CODIGO CONCATENADO]],[1]!Tabla1[[CODIGO CONCATENADO ]],[1]!Tabla1[FECHA],,0,-1),"")</f>
        <v>45615</v>
      </c>
      <c r="C1715" s="38">
        <f>IFERROR(_xlfn.XLOOKUP(INVENTARIO[[#This Row],[CODIGO CONCATENADO]],[1]!Tabla1[[CODIGO CONCATENADO ]],[1]!Tabla1[FECHA],,0,-1),"")</f>
        <v>45615</v>
      </c>
      <c r="D1715" s="39" t="str">
        <f>+[1]!Tabla3[[#This Row],[Secuencia]]</f>
        <v>CC0102</v>
      </c>
      <c r="E1715" s="40" t="str">
        <f>+[1]!Tabla3[[#This Row],[Descripcion]]</f>
        <v>INTEGRADO NE555P</v>
      </c>
      <c r="F1715" s="39" t="str">
        <f>+[1]!Tabla3[[#This Row],[Categoria]]</f>
        <v>CENTRO CONTROL</v>
      </c>
      <c r="G1715" s="50">
        <f>+[1]!Tabla3[[#This Row],[Almacen]]</f>
        <v>0</v>
      </c>
      <c r="H1715" s="39" t="str">
        <f>+[1]!Tabla3[[#This Row],[Unidad de medida]]</f>
        <v>UNIDAD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25</v>
      </c>
      <c r="N1715" s="44">
        <f>+SUMIF([1]!REQUISICIONES[CODIGO CONCATENADO],INVENTARIO[[#This Row],[CODIGO CONCATENADO]],[1]!REQUISICIONES[CANTIDAD])</f>
        <v>25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>
        <f>IFERROR(_xlfn.XLOOKUP(INVENTARIO[[#This Row],[CODIGO CONCATENADO]],[1]!Tabla1[[CODIGO CONCATENADO ]],[1]!Tabla1[COSTO],,0,-1),"")</f>
        <v>70</v>
      </c>
      <c r="R1715" s="42">
        <f>+IFERROR(INVENTARIO[[#This Row],[STOCK (BALANCE)]]*INVENTARIO[[#This Row],[COSTO UNITARIO]],"")</f>
        <v>0</v>
      </c>
    </row>
    <row r="1716" spans="1:18" x14ac:dyDescent="0.25">
      <c r="A1716" s="37" t="str">
        <f>+[1]DATA_PRODUCTO!A1716</f>
        <v xml:space="preserve"> CC0103 (INTEGRADO ULN 2803A)</v>
      </c>
      <c r="B1716" s="38">
        <f>IFERROR(_xlfn.XLOOKUP(INVENTARIO[[#This Row],[CODIGO CONCATENADO]],[1]!Tabla1[[CODIGO CONCATENADO ]],[1]!Tabla1[FECHA],,0,-1),"")</f>
        <v>45615</v>
      </c>
      <c r="C1716" s="38">
        <f>IFERROR(_xlfn.XLOOKUP(INVENTARIO[[#This Row],[CODIGO CONCATENADO]],[1]!Tabla1[[CODIGO CONCATENADO ]],[1]!Tabla1[FECHA],,0,-1),"")</f>
        <v>45615</v>
      </c>
      <c r="D1716" s="39" t="str">
        <f>+[1]!Tabla3[[#This Row],[Secuencia]]</f>
        <v>CC0103</v>
      </c>
      <c r="E1716" s="40" t="str">
        <f>+[1]!Tabla3[[#This Row],[Descripcion]]</f>
        <v>INTEGRADO ULN 2803A</v>
      </c>
      <c r="F1716" s="39" t="str">
        <f>+[1]!Tabla3[[#This Row],[Categoria]]</f>
        <v>CENTRO CONTROL</v>
      </c>
      <c r="G1716" s="50">
        <f>+[1]!Tabla3[[#This Row],[Almacen]]</f>
        <v>0</v>
      </c>
      <c r="H1716" s="39" t="str">
        <f>+[1]!Tabla3[[#This Row],[Unidad de medida]]</f>
        <v>UNIDAD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50</v>
      </c>
      <c r="N1716" s="44">
        <f>+SUMIF([1]!REQUISICIONES[CODIGO CONCATENADO],INVENTARIO[[#This Row],[CODIGO CONCATENADO]],[1]!REQUISICIONES[CANTIDAD])</f>
        <v>50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>
        <f>IFERROR(_xlfn.XLOOKUP(INVENTARIO[[#This Row],[CODIGO CONCATENADO]],[1]!Tabla1[[CODIGO CONCATENADO ]],[1]!Tabla1[COSTO],,0,-1),"")</f>
        <v>48</v>
      </c>
      <c r="R1716" s="42">
        <f>+IFERROR(INVENTARIO[[#This Row],[STOCK (BALANCE)]]*INVENTARIO[[#This Row],[COSTO UNITARIO]],"")</f>
        <v>0</v>
      </c>
    </row>
    <row r="1717" spans="1:18" x14ac:dyDescent="0.25">
      <c r="A1717" s="37" t="str">
        <f>+[1]DATA_PRODUCTO!A1717</f>
        <v xml:space="preserve"> CC0104 (TRANSITOR FQP6N80C)</v>
      </c>
      <c r="B1717" s="38">
        <f>IFERROR(_xlfn.XLOOKUP(INVENTARIO[[#This Row],[CODIGO CONCATENADO]],[1]!Tabla1[[CODIGO CONCATENADO ]],[1]!Tabla1[FECHA],,0,-1),"")</f>
        <v>45615</v>
      </c>
      <c r="C1717" s="38">
        <f>IFERROR(_xlfn.XLOOKUP(INVENTARIO[[#This Row],[CODIGO CONCATENADO]],[1]!Tabla1[[CODIGO CONCATENADO ]],[1]!Tabla1[FECHA],,0,-1),"")</f>
        <v>45615</v>
      </c>
      <c r="D1717" s="39" t="str">
        <f>+[1]!Tabla3[[#This Row],[Secuencia]]</f>
        <v>CC0104</v>
      </c>
      <c r="E1717" s="40" t="str">
        <f>+[1]!Tabla3[[#This Row],[Descripcion]]</f>
        <v>TRANSITOR FQP6N80C</v>
      </c>
      <c r="F1717" s="39" t="str">
        <f>+[1]!Tabla3[[#This Row],[Categoria]]</f>
        <v>CENTRO CONTROL</v>
      </c>
      <c r="G1717" s="50">
        <f>+[1]!Tabla3[[#This Row],[Almacen]]</f>
        <v>0</v>
      </c>
      <c r="H1717" s="39" t="str">
        <f>+[1]!Tabla3[[#This Row],[Unidad de medida]]</f>
        <v>UNIDAD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25</v>
      </c>
      <c r="N1717" s="44">
        <f>+SUMIF([1]!REQUISICIONES[CODIGO CONCATENADO],INVENTARIO[[#This Row],[CODIGO CONCATENADO]],[1]!REQUISICIONES[CANTIDAD])</f>
        <v>25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>
        <f>IFERROR(_xlfn.XLOOKUP(INVENTARIO[[#This Row],[CODIGO CONCATENADO]],[1]!Tabla1[[CODIGO CONCATENADO ]],[1]!Tabla1[COSTO],,0,-1),"")</f>
        <v>423</v>
      </c>
      <c r="R1717" s="42">
        <f>+IFERROR(INVENTARIO[[#This Row],[STOCK (BALANCE)]]*INVENTARIO[[#This Row],[COSTO UNITARIO]],"")</f>
        <v>0</v>
      </c>
    </row>
    <row r="1718" spans="1:18" x14ac:dyDescent="0.25">
      <c r="A1718" s="37" t="str">
        <f>+[1]DATA_PRODUCTO!A1718</f>
        <v xml:space="preserve"> CC0105 (MOC 3021)</v>
      </c>
      <c r="B1718" s="38">
        <f>IFERROR(_xlfn.XLOOKUP(INVENTARIO[[#This Row],[CODIGO CONCATENADO]],[1]!Tabla1[[CODIGO CONCATENADO ]],[1]!Tabla1[FECHA],,0,-1),"")</f>
        <v>45615</v>
      </c>
      <c r="C1718" s="38">
        <f>IFERROR(_xlfn.XLOOKUP(INVENTARIO[[#This Row],[CODIGO CONCATENADO]],[1]!Tabla1[[CODIGO CONCATENADO ]],[1]!Tabla1[FECHA],,0,-1),"")</f>
        <v>45615</v>
      </c>
      <c r="D1718" s="39" t="str">
        <f>+[1]!Tabla3[[#This Row],[Secuencia]]</f>
        <v>CC0105</v>
      </c>
      <c r="E1718" s="40" t="str">
        <f>+[1]!Tabla3[[#This Row],[Descripcion]]</f>
        <v>MOC 3021</v>
      </c>
      <c r="F1718" s="39" t="str">
        <f>+[1]!Tabla3[[#This Row],[Categoria]]</f>
        <v>CENTRO CONTROL</v>
      </c>
      <c r="G1718" s="50">
        <f>+[1]!Tabla3[[#This Row],[Almacen]]</f>
        <v>0</v>
      </c>
      <c r="H1718" s="39" t="str">
        <f>+[1]!Tabla3[[#This Row],[Unidad de medida]]</f>
        <v>UNIDAD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50</v>
      </c>
      <c r="N1718" s="44">
        <f>+SUMIF([1]!REQUISICIONES[CODIGO CONCATENADO],INVENTARIO[[#This Row],[CODIGO CONCATENADO]],[1]!REQUISICIONES[CANTIDAD])</f>
        <v>50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>
        <f>IFERROR(_xlfn.XLOOKUP(INVENTARIO[[#This Row],[CODIGO CONCATENADO]],[1]!Tabla1[[CODIGO CONCATENADO ]],[1]!Tabla1[COSTO],,0,-1),"")</f>
        <v>350</v>
      </c>
      <c r="R1718" s="42">
        <f>+IFERROR(INVENTARIO[[#This Row],[STOCK (BALANCE)]]*INVENTARIO[[#This Row],[COSTO UNITARIO]],"")</f>
        <v>0</v>
      </c>
    </row>
    <row r="1719" spans="1:18" x14ac:dyDescent="0.25">
      <c r="A1719" s="37" t="str">
        <f>+[1]DATA_PRODUCTO!A1719</f>
        <v xml:space="preserve"> CC0106 (MOC 3023)</v>
      </c>
      <c r="B1719" s="38">
        <f>IFERROR(_xlfn.XLOOKUP(INVENTARIO[[#This Row],[CODIGO CONCATENADO]],[1]!Tabla1[[CODIGO CONCATENADO ]],[1]!Tabla1[FECHA],,0,-1),"")</f>
        <v>45615</v>
      </c>
      <c r="C1719" s="38">
        <f>IFERROR(_xlfn.XLOOKUP(INVENTARIO[[#This Row],[CODIGO CONCATENADO]],[1]!Tabla1[[CODIGO CONCATENADO ]],[1]!Tabla1[FECHA],,0,-1),"")</f>
        <v>45615</v>
      </c>
      <c r="D1719" s="39" t="str">
        <f>+[1]!Tabla3[[#This Row],[Secuencia]]</f>
        <v>CC0106</v>
      </c>
      <c r="E1719" s="40" t="str">
        <f>+[1]!Tabla3[[#This Row],[Descripcion]]</f>
        <v>MOC 3023</v>
      </c>
      <c r="F1719" s="39" t="str">
        <f>+[1]!Tabla3[[#This Row],[Categoria]]</f>
        <v>CENTRO CONTROL</v>
      </c>
      <c r="G1719" s="50">
        <f>+[1]!Tabla3[[#This Row],[Almacen]]</f>
        <v>0</v>
      </c>
      <c r="H1719" s="39" t="str">
        <f>+[1]!Tabla3[[#This Row],[Unidad de medida]]</f>
        <v>UNIDAD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50</v>
      </c>
      <c r="N1719" s="44">
        <f>+SUMIF([1]!REQUISICIONES[CODIGO CONCATENADO],INVENTARIO[[#This Row],[CODIGO CONCATENADO]],[1]!REQUISICIONES[CANTIDAD])</f>
        <v>50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>
        <f>IFERROR(_xlfn.XLOOKUP(INVENTARIO[[#This Row],[CODIGO CONCATENADO]],[1]!Tabla1[[CODIGO CONCATENADO ]],[1]!Tabla1[COSTO],,0,-1),"")</f>
        <v>350</v>
      </c>
      <c r="R1719" s="42">
        <f>+IFERROR(INVENTARIO[[#This Row],[STOCK (BALANCE)]]*INVENTARIO[[#This Row],[COSTO UNITARIO]],"")</f>
        <v>0</v>
      </c>
    </row>
    <row r="1720" spans="1:18" x14ac:dyDescent="0.25">
      <c r="A1720" s="37" t="str">
        <f>+[1]DATA_PRODUCTO!A1720</f>
        <v xml:space="preserve"> CC0107 (CD4081)</v>
      </c>
      <c r="B1720" s="38">
        <f>IFERROR(_xlfn.XLOOKUP(INVENTARIO[[#This Row],[CODIGO CONCATENADO]],[1]!Tabla1[[CODIGO CONCATENADO ]],[1]!Tabla1[FECHA],,0,-1),"")</f>
        <v>45615</v>
      </c>
      <c r="C1720" s="38">
        <f>IFERROR(_xlfn.XLOOKUP(INVENTARIO[[#This Row],[CODIGO CONCATENADO]],[1]!Tabla1[[CODIGO CONCATENADO ]],[1]!Tabla1[FECHA],,0,-1),"")</f>
        <v>45615</v>
      </c>
      <c r="D1720" s="39" t="str">
        <f>+[1]!Tabla3[[#This Row],[Secuencia]]</f>
        <v>CC0107</v>
      </c>
      <c r="E1720" s="40" t="str">
        <f>+[1]!Tabla3[[#This Row],[Descripcion]]</f>
        <v>CD4081</v>
      </c>
      <c r="F1720" s="39" t="str">
        <f>+[1]!Tabla3[[#This Row],[Categoria]]</f>
        <v>CENTRO CONTROL</v>
      </c>
      <c r="G1720" s="50">
        <f>+[1]!Tabla3[[#This Row],[Almacen]]</f>
        <v>0</v>
      </c>
      <c r="H1720" s="39" t="str">
        <f>+[1]!Tabla3[[#This Row],[Unidad de medida]]</f>
        <v>UNIDAD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50</v>
      </c>
      <c r="N1720" s="44">
        <f>+SUMIF([1]!REQUISICIONES[CODIGO CONCATENADO],INVENTARIO[[#This Row],[CODIGO CONCATENADO]],[1]!REQUISICIONES[CANTIDAD])</f>
        <v>50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>
        <f>IFERROR(_xlfn.XLOOKUP(INVENTARIO[[#This Row],[CODIGO CONCATENADO]],[1]!Tabla1[[CODIGO CONCATENADO ]],[1]!Tabla1[COSTO],,0,-1),"")</f>
        <v>350</v>
      </c>
      <c r="R1720" s="42">
        <f>+IFERROR(INVENTARIO[[#This Row],[STOCK (BALANCE)]]*INVENTARIO[[#This Row],[COSTO UNITARIO]],"")</f>
        <v>0</v>
      </c>
    </row>
    <row r="1721" spans="1:18" x14ac:dyDescent="0.25">
      <c r="A1721" s="37" t="str">
        <f>+[1]DATA_PRODUCTO!A1721</f>
        <v xml:space="preserve"> CC0108 (CD4514)</v>
      </c>
      <c r="B1721" s="38">
        <f>IFERROR(_xlfn.XLOOKUP(INVENTARIO[[#This Row],[CODIGO CONCATENADO]],[1]!Tabla1[[CODIGO CONCATENADO ]],[1]!Tabla1[FECHA],,0,-1),"")</f>
        <v>45615</v>
      </c>
      <c r="C1721" s="38">
        <f>IFERROR(_xlfn.XLOOKUP(INVENTARIO[[#This Row],[CODIGO CONCATENADO]],[1]!Tabla1[[CODIGO CONCATENADO ]],[1]!Tabla1[FECHA],,0,-1),"")</f>
        <v>45615</v>
      </c>
      <c r="D1721" s="39" t="str">
        <f>+[1]!Tabla3[[#This Row],[Secuencia]]</f>
        <v>CC0108</v>
      </c>
      <c r="E1721" s="40" t="str">
        <f>+[1]!Tabla3[[#This Row],[Descripcion]]</f>
        <v>CD4514</v>
      </c>
      <c r="F1721" s="39" t="str">
        <f>+[1]!Tabla3[[#This Row],[Categoria]]</f>
        <v>CENTRO CONTROL</v>
      </c>
      <c r="G1721" s="50">
        <f>+[1]!Tabla3[[#This Row],[Almacen]]</f>
        <v>0</v>
      </c>
      <c r="H1721" s="39" t="str">
        <f>+[1]!Tabla3[[#This Row],[Unidad de medida]]</f>
        <v>UNIDAD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50</v>
      </c>
      <c r="N1721" s="44">
        <f>+SUMIF([1]!REQUISICIONES[CODIGO CONCATENADO],INVENTARIO[[#This Row],[CODIGO CONCATENADO]],[1]!REQUISICIONES[CANTIDAD])</f>
        <v>50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>
        <f>IFERROR(_xlfn.XLOOKUP(INVENTARIO[[#This Row],[CODIGO CONCATENADO]],[1]!Tabla1[[CODIGO CONCATENADO ]],[1]!Tabla1[COSTO],,0,-1),"")</f>
        <v>334</v>
      </c>
      <c r="R1721" s="42">
        <f>+IFERROR(INVENTARIO[[#This Row],[STOCK (BALANCE)]]*INVENTARIO[[#This Row],[COSTO UNITARIO]],"")</f>
        <v>0</v>
      </c>
    </row>
    <row r="1722" spans="1:18" x14ac:dyDescent="0.25">
      <c r="A1722" s="37" t="str">
        <f>+[1]DATA_PRODUCTO!A1722</f>
        <v xml:space="preserve"> CC0109 (CD4030BE)</v>
      </c>
      <c r="B1722" s="38">
        <f>IFERROR(_xlfn.XLOOKUP(INVENTARIO[[#This Row],[CODIGO CONCATENADO]],[1]!Tabla1[[CODIGO CONCATENADO ]],[1]!Tabla1[FECHA],,0,-1),"")</f>
        <v>45615</v>
      </c>
      <c r="C1722" s="38">
        <f>IFERROR(_xlfn.XLOOKUP(INVENTARIO[[#This Row],[CODIGO CONCATENADO]],[1]!Tabla1[[CODIGO CONCATENADO ]],[1]!Tabla1[FECHA],,0,-1),"")</f>
        <v>45615</v>
      </c>
      <c r="D1722" s="39" t="str">
        <f>+[1]!Tabla3[[#This Row],[Secuencia]]</f>
        <v>CC0109</v>
      </c>
      <c r="E1722" s="40" t="str">
        <f>+[1]!Tabla3[[#This Row],[Descripcion]]</f>
        <v>CD4030BE</v>
      </c>
      <c r="F1722" s="39" t="str">
        <f>+[1]!Tabla3[[#This Row],[Categoria]]</f>
        <v>CENTRO CONTROL</v>
      </c>
      <c r="G1722" s="50">
        <f>+[1]!Tabla3[[#This Row],[Almacen]]</f>
        <v>0</v>
      </c>
      <c r="H1722" s="39" t="str">
        <f>+[1]!Tabla3[[#This Row],[Unidad de medida]]</f>
        <v>UNIDAD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50</v>
      </c>
      <c r="N1722" s="44">
        <f>+SUMIF([1]!REQUISICIONES[CODIGO CONCATENADO],INVENTARIO[[#This Row],[CODIGO CONCATENADO]],[1]!REQUISICIONES[CANTIDAD])</f>
        <v>50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>
        <f>IFERROR(_xlfn.XLOOKUP(INVENTARIO[[#This Row],[CODIGO CONCATENADO]],[1]!Tabla1[[CODIGO CONCATENADO ]],[1]!Tabla1[COSTO],,0,-1),"")</f>
        <v>260</v>
      </c>
      <c r="R1722" s="42">
        <f>+IFERROR(INVENTARIO[[#This Row],[STOCK (BALANCE)]]*INVENTARIO[[#This Row],[COSTO UNITARIO]],"")</f>
        <v>0</v>
      </c>
    </row>
    <row r="1723" spans="1:18" x14ac:dyDescent="0.25">
      <c r="A1723" s="37" t="str">
        <f>+[1]DATA_PRODUCTO!A1723</f>
        <v xml:space="preserve"> CC0110 (CD4520)</v>
      </c>
      <c r="B1723" s="38">
        <f>IFERROR(_xlfn.XLOOKUP(INVENTARIO[[#This Row],[CODIGO CONCATENADO]],[1]!Tabla1[[CODIGO CONCATENADO ]],[1]!Tabla1[FECHA],,0,-1),"")</f>
        <v>45615</v>
      </c>
      <c r="C1723" s="38">
        <f>IFERROR(_xlfn.XLOOKUP(INVENTARIO[[#This Row],[CODIGO CONCATENADO]],[1]!Tabla1[[CODIGO CONCATENADO ]],[1]!Tabla1[FECHA],,0,-1),"")</f>
        <v>45615</v>
      </c>
      <c r="D1723" s="39" t="str">
        <f>+[1]!Tabla3[[#This Row],[Secuencia]]</f>
        <v>CC0110</v>
      </c>
      <c r="E1723" s="40" t="str">
        <f>+[1]!Tabla3[[#This Row],[Descripcion]]</f>
        <v>CD4520</v>
      </c>
      <c r="F1723" s="39" t="str">
        <f>+[1]!Tabla3[[#This Row],[Categoria]]</f>
        <v>CENTRO CONTROL</v>
      </c>
      <c r="G1723" s="50">
        <f>+[1]!Tabla3[[#This Row],[Almacen]]</f>
        <v>0</v>
      </c>
      <c r="H1723" s="39" t="str">
        <f>+[1]!Tabla3[[#This Row],[Unidad de medida]]</f>
        <v>UNIDAD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50</v>
      </c>
      <c r="N1723" s="44">
        <f>+SUMIF([1]!REQUISICIONES[CODIGO CONCATENADO],INVENTARIO[[#This Row],[CODIGO CONCATENADO]],[1]!REQUISICIONES[CANTIDAD])</f>
        <v>50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>
        <f>IFERROR(_xlfn.XLOOKUP(INVENTARIO[[#This Row],[CODIGO CONCATENADO]],[1]!Tabla1[[CODIGO CONCATENADO ]],[1]!Tabla1[COSTO],,0,-1),"")</f>
        <v>334</v>
      </c>
      <c r="R1723" s="42">
        <f>+IFERROR(INVENTARIO[[#This Row],[STOCK (BALANCE)]]*INVENTARIO[[#This Row],[COSTO UNITARIO]],"")</f>
        <v>0</v>
      </c>
    </row>
    <row r="1724" spans="1:18" x14ac:dyDescent="0.25">
      <c r="A1724" s="37" t="str">
        <f>+[1]DATA_PRODUCTO!A1724</f>
        <v xml:space="preserve"> CC0111 (RESISTENCIA 1.5K (de 1/4 w a 1/2 w))</v>
      </c>
      <c r="B1724" s="38">
        <f>IFERROR(_xlfn.XLOOKUP(INVENTARIO[[#This Row],[CODIGO CONCATENADO]],[1]!Tabla1[[CODIGO CONCATENADO ]],[1]!Tabla1[FECHA],,0,-1),"")</f>
        <v>45615</v>
      </c>
      <c r="C1724" s="38">
        <f>IFERROR(_xlfn.XLOOKUP(INVENTARIO[[#This Row],[CODIGO CONCATENADO]],[1]!Tabla1[[CODIGO CONCATENADO ]],[1]!Tabla1[FECHA],,0,-1),"")</f>
        <v>45615</v>
      </c>
      <c r="D1724" s="39" t="str">
        <f>+[1]!Tabla3[[#This Row],[Secuencia]]</f>
        <v>CC0111</v>
      </c>
      <c r="E1724" s="40" t="str">
        <f>+[1]!Tabla3[[#This Row],[Descripcion]]</f>
        <v>RESISTENCIA 1.5K (de 1/4 w a 1/2 w)</v>
      </c>
      <c r="F1724" s="39" t="str">
        <f>+[1]!Tabla3[[#This Row],[Categoria]]</f>
        <v>CENTRO CONTROL</v>
      </c>
      <c r="G1724" s="50">
        <f>+[1]!Tabla3[[#This Row],[Almacen]]</f>
        <v>0</v>
      </c>
      <c r="H1724" s="39" t="str">
        <f>+[1]!Tabla3[[#This Row],[Unidad de medida]]</f>
        <v>UNIDAD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100</v>
      </c>
      <c r="N1724" s="44">
        <f>+SUMIF([1]!REQUISICIONES[CODIGO CONCATENADO],INVENTARIO[[#This Row],[CODIGO CONCATENADO]],[1]!REQUISICIONES[CANTIDAD])</f>
        <v>100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>
        <f>IFERROR(_xlfn.XLOOKUP(INVENTARIO[[#This Row],[CODIGO CONCATENADO]],[1]!Tabla1[[CODIGO CONCATENADO ]],[1]!Tabla1[COSTO],,0,-1),"")</f>
        <v>10</v>
      </c>
      <c r="R1724" s="42">
        <f>+IFERROR(INVENTARIO[[#This Row],[STOCK (BALANCE)]]*INVENTARIO[[#This Row],[COSTO UNITARIO]],"")</f>
        <v>0</v>
      </c>
    </row>
    <row r="1725" spans="1:18" x14ac:dyDescent="0.25">
      <c r="A1725" s="37" t="str">
        <f>+[1]DATA_PRODUCTO!A1725</f>
        <v xml:space="preserve"> CC0112 (RESISTENCIA 10 OHMIO (de 1/4 w a 1/2 w))</v>
      </c>
      <c r="B1725" s="38">
        <f>IFERROR(_xlfn.XLOOKUP(INVENTARIO[[#This Row],[CODIGO CONCATENADO]],[1]!Tabla1[[CODIGO CONCATENADO ]],[1]!Tabla1[FECHA],,0,-1),"")</f>
        <v>45615</v>
      </c>
      <c r="C1725" s="38">
        <f>IFERROR(_xlfn.XLOOKUP(INVENTARIO[[#This Row],[CODIGO CONCATENADO]],[1]!Tabla1[[CODIGO CONCATENADO ]],[1]!Tabla1[FECHA],,0,-1),"")</f>
        <v>45615</v>
      </c>
      <c r="D1725" s="39" t="str">
        <f>+[1]!Tabla3[[#This Row],[Secuencia]]</f>
        <v>CC0112</v>
      </c>
      <c r="E1725" s="40" t="str">
        <f>+[1]!Tabla3[[#This Row],[Descripcion]]</f>
        <v>RESISTENCIA 10 OHMIO (de 1/4 w a 1/2 w)</v>
      </c>
      <c r="F1725" s="39" t="str">
        <f>+[1]!Tabla3[[#This Row],[Categoria]]</f>
        <v>CENTRO CONTROL</v>
      </c>
      <c r="G1725" s="50">
        <f>+[1]!Tabla3[[#This Row],[Almacen]]</f>
        <v>0</v>
      </c>
      <c r="H1725" s="39" t="str">
        <f>+[1]!Tabla3[[#This Row],[Unidad de medida]]</f>
        <v>UNIDAD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100</v>
      </c>
      <c r="N1725" s="44">
        <f>+SUMIF([1]!REQUISICIONES[CODIGO CONCATENADO],INVENTARIO[[#This Row],[CODIGO CONCATENADO]],[1]!REQUISICIONES[CANTIDAD])</f>
        <v>100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>
        <f>IFERROR(_xlfn.XLOOKUP(INVENTARIO[[#This Row],[CODIGO CONCATENADO]],[1]!Tabla1[[CODIGO CONCATENADO ]],[1]!Tabla1[COSTO],,0,-1),"")</f>
        <v>10</v>
      </c>
      <c r="R1725" s="42">
        <f>+IFERROR(INVENTARIO[[#This Row],[STOCK (BALANCE)]]*INVENTARIO[[#This Row],[COSTO UNITARIO]],"")</f>
        <v>0</v>
      </c>
    </row>
    <row r="1726" spans="1:18" x14ac:dyDescent="0.25">
      <c r="A1726" s="37" t="str">
        <f>+[1]DATA_PRODUCTO!A1726</f>
        <v xml:space="preserve"> CC0113 (RESISTENCIA 100 OHMIO (de 1/4 w a 1/2 w))</v>
      </c>
      <c r="B1726" s="38">
        <f>IFERROR(_xlfn.XLOOKUP(INVENTARIO[[#This Row],[CODIGO CONCATENADO]],[1]!Tabla1[[CODIGO CONCATENADO ]],[1]!Tabla1[FECHA],,0,-1),"")</f>
        <v>45615</v>
      </c>
      <c r="C1726" s="38">
        <f>IFERROR(_xlfn.XLOOKUP(INVENTARIO[[#This Row],[CODIGO CONCATENADO]],[1]!Tabla1[[CODIGO CONCATENADO ]],[1]!Tabla1[FECHA],,0,-1),"")</f>
        <v>45615</v>
      </c>
      <c r="D1726" s="39" t="str">
        <f>+[1]!Tabla3[[#This Row],[Secuencia]]</f>
        <v>CC0113</v>
      </c>
      <c r="E1726" s="40" t="str">
        <f>+[1]!Tabla3[[#This Row],[Descripcion]]</f>
        <v>RESISTENCIA 100 OHMIO (de 1/4 w a 1/2 w)</v>
      </c>
      <c r="F1726" s="39" t="str">
        <f>+[1]!Tabla3[[#This Row],[Categoria]]</f>
        <v>CENTRO CONTROL</v>
      </c>
      <c r="G1726" s="50">
        <f>+[1]!Tabla3[[#This Row],[Almacen]]</f>
        <v>0</v>
      </c>
      <c r="H1726" s="39" t="str">
        <f>+[1]!Tabla3[[#This Row],[Unidad de medida]]</f>
        <v>UNIDAD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100</v>
      </c>
      <c r="N1726" s="44">
        <f>+SUMIF([1]!REQUISICIONES[CODIGO CONCATENADO],INVENTARIO[[#This Row],[CODIGO CONCATENADO]],[1]!REQUISICIONES[CANTIDAD])</f>
        <v>100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>
        <f>IFERROR(_xlfn.XLOOKUP(INVENTARIO[[#This Row],[CODIGO CONCATENADO]],[1]!Tabla1[[CODIGO CONCATENADO ]],[1]!Tabla1[COSTO],,0,-1),"")</f>
        <v>10</v>
      </c>
      <c r="R1726" s="42">
        <f>+IFERROR(INVENTARIO[[#This Row],[STOCK (BALANCE)]]*INVENTARIO[[#This Row],[COSTO UNITARIO]],"")</f>
        <v>0</v>
      </c>
    </row>
    <row r="1727" spans="1:18" x14ac:dyDescent="0.25">
      <c r="A1727" s="37" t="str">
        <f>+[1]DATA_PRODUCTO!A1727</f>
        <v xml:space="preserve"> CC0114 (RESISTENCIA 220 OHMIO (de 1/4 w a 1/2 w))</v>
      </c>
      <c r="B1727" s="38">
        <f>IFERROR(_xlfn.XLOOKUP(INVENTARIO[[#This Row],[CODIGO CONCATENADO]],[1]!Tabla1[[CODIGO CONCATENADO ]],[1]!Tabla1[FECHA],,0,-1),"")</f>
        <v>45615</v>
      </c>
      <c r="C1727" s="38">
        <f>IFERROR(_xlfn.XLOOKUP(INVENTARIO[[#This Row],[CODIGO CONCATENADO]],[1]!Tabla1[[CODIGO CONCATENADO ]],[1]!Tabla1[FECHA],,0,-1),"")</f>
        <v>45615</v>
      </c>
      <c r="D1727" s="39" t="str">
        <f>+[1]!Tabla3[[#This Row],[Secuencia]]</f>
        <v>CC0114</v>
      </c>
      <c r="E1727" s="40" t="str">
        <f>+[1]!Tabla3[[#This Row],[Descripcion]]</f>
        <v>RESISTENCIA 220 OHMIO (de 1/4 w a 1/2 w)</v>
      </c>
      <c r="F1727" s="39" t="str">
        <f>+[1]!Tabla3[[#This Row],[Categoria]]</f>
        <v>CENTRO CONTROL</v>
      </c>
      <c r="G1727" s="50">
        <f>+[1]!Tabla3[[#This Row],[Almacen]]</f>
        <v>0</v>
      </c>
      <c r="H1727" s="39" t="str">
        <f>+[1]!Tabla3[[#This Row],[Unidad de medida]]</f>
        <v>UNIDAD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100</v>
      </c>
      <c r="N1727" s="44">
        <f>+SUMIF([1]!REQUISICIONES[CODIGO CONCATENADO],INVENTARIO[[#This Row],[CODIGO CONCATENADO]],[1]!REQUISICIONES[CANTIDAD])</f>
        <v>100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>
        <f>IFERROR(_xlfn.XLOOKUP(INVENTARIO[[#This Row],[CODIGO CONCATENADO]],[1]!Tabla1[[CODIGO CONCATENADO ]],[1]!Tabla1[COSTO],,0,-1),"")</f>
        <v>10</v>
      </c>
      <c r="R1727" s="42">
        <f>+IFERROR(INVENTARIO[[#This Row],[STOCK (BALANCE)]]*INVENTARIO[[#This Row],[COSTO UNITARIO]],"")</f>
        <v>0</v>
      </c>
    </row>
    <row r="1728" spans="1:18" x14ac:dyDescent="0.25">
      <c r="A1728" s="37" t="str">
        <f>+[1]DATA_PRODUCTO!A1728</f>
        <v xml:space="preserve"> CC0115 (RESISTENCIA 230 OHMIO (de 1/4 w a 1/2 w))</v>
      </c>
      <c r="B1728" s="38">
        <f>IFERROR(_xlfn.XLOOKUP(INVENTARIO[[#This Row],[CODIGO CONCATENADO]],[1]!Tabla1[[CODIGO CONCATENADO ]],[1]!Tabla1[FECHA],,0,-1),"")</f>
        <v>45615</v>
      </c>
      <c r="C1728" s="38">
        <f>IFERROR(_xlfn.XLOOKUP(INVENTARIO[[#This Row],[CODIGO CONCATENADO]],[1]!Tabla1[[CODIGO CONCATENADO ]],[1]!Tabla1[FECHA],,0,-1),"")</f>
        <v>45615</v>
      </c>
      <c r="D1728" s="39" t="str">
        <f>+[1]!Tabla3[[#This Row],[Secuencia]]</f>
        <v>CC0115</v>
      </c>
      <c r="E1728" s="40" t="str">
        <f>+[1]!Tabla3[[#This Row],[Descripcion]]</f>
        <v>RESISTENCIA 230 OHMIO (de 1/4 w a 1/2 w)</v>
      </c>
      <c r="F1728" s="39" t="str">
        <f>+[1]!Tabla3[[#This Row],[Categoria]]</f>
        <v>CENTRO CONTROL</v>
      </c>
      <c r="G1728" s="50">
        <f>+[1]!Tabla3[[#This Row],[Almacen]]</f>
        <v>0</v>
      </c>
      <c r="H1728" s="39" t="str">
        <f>+[1]!Tabla3[[#This Row],[Unidad de medida]]</f>
        <v>UNIDAD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50</v>
      </c>
      <c r="N1728" s="44">
        <f>+SUMIF([1]!REQUISICIONES[CODIGO CONCATENADO],INVENTARIO[[#This Row],[CODIGO CONCATENADO]],[1]!REQUISICIONES[CANTIDAD])</f>
        <v>50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>
        <f>IFERROR(_xlfn.XLOOKUP(INVENTARIO[[#This Row],[CODIGO CONCATENADO]],[1]!Tabla1[[CODIGO CONCATENADO ]],[1]!Tabla1[COSTO],,0,-1),"")</f>
        <v>10</v>
      </c>
      <c r="R1728" s="42">
        <f>+IFERROR(INVENTARIO[[#This Row],[STOCK (BALANCE)]]*INVENTARIO[[#This Row],[COSTO UNITARIO]],"")</f>
        <v>0</v>
      </c>
    </row>
    <row r="1729" spans="1:18" x14ac:dyDescent="0.25">
      <c r="A1729" s="37" t="str">
        <f>+[1]DATA_PRODUCTO!A1729</f>
        <v xml:space="preserve"> CC0116 (RESISTENCIA 330 OHMIO (de 1/4 w a 1/2 w))</v>
      </c>
      <c r="B1729" s="38">
        <f>IFERROR(_xlfn.XLOOKUP(INVENTARIO[[#This Row],[CODIGO CONCATENADO]],[1]!Tabla1[[CODIGO CONCATENADO ]],[1]!Tabla1[FECHA],,0,-1),"")</f>
        <v>45615</v>
      </c>
      <c r="C1729" s="38">
        <f>IFERROR(_xlfn.XLOOKUP(INVENTARIO[[#This Row],[CODIGO CONCATENADO]],[1]!Tabla1[[CODIGO CONCATENADO ]],[1]!Tabla1[FECHA],,0,-1),"")</f>
        <v>45615</v>
      </c>
      <c r="D1729" s="39" t="str">
        <f>+[1]!Tabla3[[#This Row],[Secuencia]]</f>
        <v>CC0116</v>
      </c>
      <c r="E1729" s="40" t="str">
        <f>+[1]!Tabla3[[#This Row],[Descripcion]]</f>
        <v>RESISTENCIA 330 OHMIO (de 1/4 w a 1/2 w)</v>
      </c>
      <c r="F1729" s="39" t="str">
        <f>+[1]!Tabla3[[#This Row],[Categoria]]</f>
        <v>CENTRO CONTROL</v>
      </c>
      <c r="G1729" s="50">
        <f>+[1]!Tabla3[[#This Row],[Almacen]]</f>
        <v>0</v>
      </c>
      <c r="H1729" s="39" t="str">
        <f>+[1]!Tabla3[[#This Row],[Unidad de medida]]</f>
        <v>UNIDAD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100</v>
      </c>
      <c r="N1729" s="44">
        <f>+SUMIF([1]!REQUISICIONES[CODIGO CONCATENADO],INVENTARIO[[#This Row],[CODIGO CONCATENADO]],[1]!REQUISICIONES[CANTIDAD])</f>
        <v>100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>
        <f>IFERROR(_xlfn.XLOOKUP(INVENTARIO[[#This Row],[CODIGO CONCATENADO]],[1]!Tabla1[[CODIGO CONCATENADO ]],[1]!Tabla1[COSTO],,0,-1),"")</f>
        <v>10</v>
      </c>
      <c r="R1729" s="42">
        <f>+IFERROR(INVENTARIO[[#This Row],[STOCK (BALANCE)]]*INVENTARIO[[#This Row],[COSTO UNITARIO]],"")</f>
        <v>0</v>
      </c>
    </row>
    <row r="1730" spans="1:18" x14ac:dyDescent="0.25">
      <c r="A1730" s="37" t="str">
        <f>+[1]DATA_PRODUCTO!A1730</f>
        <v xml:space="preserve"> CC0117 (RESISTENCIA 470 OHMIO (de 1/4 w a 1/2 w))</v>
      </c>
      <c r="B1730" s="38">
        <f>IFERROR(_xlfn.XLOOKUP(INVENTARIO[[#This Row],[CODIGO CONCATENADO]],[1]!Tabla1[[CODIGO CONCATENADO ]],[1]!Tabla1[FECHA],,0,-1),"")</f>
        <v>45615</v>
      </c>
      <c r="C1730" s="38">
        <f>IFERROR(_xlfn.XLOOKUP(INVENTARIO[[#This Row],[CODIGO CONCATENADO]],[1]!Tabla1[[CODIGO CONCATENADO ]],[1]!Tabla1[FECHA],,0,-1),"")</f>
        <v>45615</v>
      </c>
      <c r="D1730" s="39" t="str">
        <f>+[1]!Tabla3[[#This Row],[Secuencia]]</f>
        <v>CC0117</v>
      </c>
      <c r="E1730" s="40" t="str">
        <f>+[1]!Tabla3[[#This Row],[Descripcion]]</f>
        <v>RESISTENCIA 470 OHMIO (de 1/4 w a 1/2 w)</v>
      </c>
      <c r="F1730" s="39" t="str">
        <f>+[1]!Tabla3[[#This Row],[Categoria]]</f>
        <v>CENTRO CONTROL</v>
      </c>
      <c r="G1730" s="50">
        <f>+[1]!Tabla3[[#This Row],[Almacen]]</f>
        <v>0</v>
      </c>
      <c r="H1730" s="39" t="str">
        <f>+[1]!Tabla3[[#This Row],[Unidad de medida]]</f>
        <v>UNIDAD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100</v>
      </c>
      <c r="N1730" s="44">
        <f>+SUMIF([1]!REQUISICIONES[CODIGO CONCATENADO],INVENTARIO[[#This Row],[CODIGO CONCATENADO]],[1]!REQUISICIONES[CANTIDAD])</f>
        <v>100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>
        <f>IFERROR(_xlfn.XLOOKUP(INVENTARIO[[#This Row],[CODIGO CONCATENADO]],[1]!Tabla1[[CODIGO CONCATENADO ]],[1]!Tabla1[COSTO],,0,-1),"")</f>
        <v>10</v>
      </c>
      <c r="R1730" s="42">
        <f>+IFERROR(INVENTARIO[[#This Row],[STOCK (BALANCE)]]*INVENTARIO[[#This Row],[COSTO UNITARIO]],"")</f>
        <v>0</v>
      </c>
    </row>
    <row r="1731" spans="1:18" x14ac:dyDescent="0.25">
      <c r="A1731" s="37" t="str">
        <f>+[1]DATA_PRODUCTO!A1731</f>
        <v xml:space="preserve"> CC0118 (RESISTENCIA 680 OHMIO (de 1/4 w a 1/2 w))</v>
      </c>
      <c r="B1731" s="38">
        <f>IFERROR(_xlfn.XLOOKUP(INVENTARIO[[#This Row],[CODIGO CONCATENADO]],[1]!Tabla1[[CODIGO CONCATENADO ]],[1]!Tabla1[FECHA],,0,-1),"")</f>
        <v>45615</v>
      </c>
      <c r="C1731" s="38">
        <f>IFERROR(_xlfn.XLOOKUP(INVENTARIO[[#This Row],[CODIGO CONCATENADO]],[1]!Tabla1[[CODIGO CONCATENADO ]],[1]!Tabla1[FECHA],,0,-1),"")</f>
        <v>45615</v>
      </c>
      <c r="D1731" s="39" t="str">
        <f>+[1]!Tabla3[[#This Row],[Secuencia]]</f>
        <v>CC0118</v>
      </c>
      <c r="E1731" s="40" t="str">
        <f>+[1]!Tabla3[[#This Row],[Descripcion]]</f>
        <v>RESISTENCIA 680 OHMIO (de 1/4 w a 1/2 w)</v>
      </c>
      <c r="F1731" s="39" t="str">
        <f>+[1]!Tabla3[[#This Row],[Categoria]]</f>
        <v>CENTRO CONTROL</v>
      </c>
      <c r="G1731" s="50">
        <f>+[1]!Tabla3[[#This Row],[Almacen]]</f>
        <v>0</v>
      </c>
      <c r="H1731" s="39" t="str">
        <f>+[1]!Tabla3[[#This Row],[Unidad de medida]]</f>
        <v>UNIDAD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50</v>
      </c>
      <c r="N1731" s="44">
        <f>+SUMIF([1]!REQUISICIONES[CODIGO CONCATENADO],INVENTARIO[[#This Row],[CODIGO CONCATENADO]],[1]!REQUISICIONES[CANTIDAD])</f>
        <v>50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>
        <f>IFERROR(_xlfn.XLOOKUP(INVENTARIO[[#This Row],[CODIGO CONCATENADO]],[1]!Tabla1[[CODIGO CONCATENADO ]],[1]!Tabla1[COSTO],,0,-1),"")</f>
        <v>10</v>
      </c>
      <c r="R1731" s="42">
        <f>+IFERROR(INVENTARIO[[#This Row],[STOCK (BALANCE)]]*INVENTARIO[[#This Row],[COSTO UNITARIO]],"")</f>
        <v>0</v>
      </c>
    </row>
    <row r="1732" spans="1:18" x14ac:dyDescent="0.25">
      <c r="A1732" s="37" t="str">
        <f>+[1]DATA_PRODUCTO!A1732</f>
        <v xml:space="preserve"> CC0119 (RESISTENCIA 390 OHMIO (De 1/2 w))</v>
      </c>
      <c r="B1732" s="38">
        <f>IFERROR(_xlfn.XLOOKUP(INVENTARIO[[#This Row],[CODIGO CONCATENADO]],[1]!Tabla1[[CODIGO CONCATENADO ]],[1]!Tabla1[FECHA],,0,-1),"")</f>
        <v>45615</v>
      </c>
      <c r="C1732" s="38">
        <f>IFERROR(_xlfn.XLOOKUP(INVENTARIO[[#This Row],[CODIGO CONCATENADO]],[1]!Tabla1[[CODIGO CONCATENADO ]],[1]!Tabla1[FECHA],,0,-1),"")</f>
        <v>45615</v>
      </c>
      <c r="D1732" s="39" t="str">
        <f>+[1]!Tabla3[[#This Row],[Secuencia]]</f>
        <v>CC0119</v>
      </c>
      <c r="E1732" s="40" t="str">
        <f>+[1]!Tabla3[[#This Row],[Descripcion]]</f>
        <v>RESISTENCIA 390 OHMIO (De 1/2 w)</v>
      </c>
      <c r="F1732" s="39" t="str">
        <f>+[1]!Tabla3[[#This Row],[Categoria]]</f>
        <v>CENTRO CONTROL</v>
      </c>
      <c r="G1732" s="50">
        <f>+[1]!Tabla3[[#This Row],[Almacen]]</f>
        <v>0</v>
      </c>
      <c r="H1732" s="39" t="str">
        <f>+[1]!Tabla3[[#This Row],[Unidad de medida]]</f>
        <v>UNIDAD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50</v>
      </c>
      <c r="N1732" s="44">
        <f>+SUMIF([1]!REQUISICIONES[CODIGO CONCATENADO],INVENTARIO[[#This Row],[CODIGO CONCATENADO]],[1]!REQUISICIONES[CANTIDAD])</f>
        <v>50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>
        <f>IFERROR(_xlfn.XLOOKUP(INVENTARIO[[#This Row],[CODIGO CONCATENADO]],[1]!Tabla1[[CODIGO CONCATENADO ]],[1]!Tabla1[COSTO],,0,-1),"")</f>
        <v>13</v>
      </c>
      <c r="R1732" s="42">
        <f>+IFERROR(INVENTARIO[[#This Row],[STOCK (BALANCE)]]*INVENTARIO[[#This Row],[COSTO UNITARIO]],"")</f>
        <v>0</v>
      </c>
    </row>
    <row r="1733" spans="1:18" x14ac:dyDescent="0.25">
      <c r="A1733" s="37" t="str">
        <f>+[1]DATA_PRODUCTO!A1733</f>
        <v xml:space="preserve"> CC0120 (RESISTENCIA 39 OHMIO (De 1/2 w))</v>
      </c>
      <c r="B1733" s="38">
        <f>IFERROR(_xlfn.XLOOKUP(INVENTARIO[[#This Row],[CODIGO CONCATENADO]],[1]!Tabla1[[CODIGO CONCATENADO ]],[1]!Tabla1[FECHA],,0,-1),"")</f>
        <v>45615</v>
      </c>
      <c r="C1733" s="38">
        <f>IFERROR(_xlfn.XLOOKUP(INVENTARIO[[#This Row],[CODIGO CONCATENADO]],[1]!Tabla1[[CODIGO CONCATENADO ]],[1]!Tabla1[FECHA],,0,-1),"")</f>
        <v>45615</v>
      </c>
      <c r="D1733" s="39" t="str">
        <f>+[1]!Tabla3[[#This Row],[Secuencia]]</f>
        <v>CC0120</v>
      </c>
      <c r="E1733" s="40" t="str">
        <f>+[1]!Tabla3[[#This Row],[Descripcion]]</f>
        <v>RESISTENCIA 39 OHMIO (De 1/2 w)</v>
      </c>
      <c r="F1733" s="39" t="str">
        <f>+[1]!Tabla3[[#This Row],[Categoria]]</f>
        <v>CENTRO CONTROL</v>
      </c>
      <c r="G1733" s="50">
        <f>+[1]!Tabla3[[#This Row],[Almacen]]</f>
        <v>0</v>
      </c>
      <c r="H1733" s="39" t="str">
        <f>+[1]!Tabla3[[#This Row],[Unidad de medida]]</f>
        <v>UNIDAD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50</v>
      </c>
      <c r="N1733" s="44">
        <f>+SUMIF([1]!REQUISICIONES[CODIGO CONCATENADO],INVENTARIO[[#This Row],[CODIGO CONCATENADO]],[1]!REQUISICIONES[CANTIDAD])</f>
        <v>50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>
        <f>IFERROR(_xlfn.XLOOKUP(INVENTARIO[[#This Row],[CODIGO CONCATENADO]],[1]!Tabla1[[CODIGO CONCATENADO ]],[1]!Tabla1[COSTO],,0,-1),"")</f>
        <v>13</v>
      </c>
      <c r="R1733" s="42">
        <f>+IFERROR(INVENTARIO[[#This Row],[STOCK (BALANCE)]]*INVENTARIO[[#This Row],[COSTO UNITARIO]],"")</f>
        <v>0</v>
      </c>
    </row>
    <row r="1734" spans="1:18" x14ac:dyDescent="0.25">
      <c r="A1734" s="37" t="str">
        <f>+[1]DATA_PRODUCTO!A1734</f>
        <v xml:space="preserve"> CC0121 (RESISTENCIA 1K (De 1/2 w))</v>
      </c>
      <c r="B1734" s="38">
        <f>IFERROR(_xlfn.XLOOKUP(INVENTARIO[[#This Row],[CODIGO CONCATENADO]],[1]!Tabla1[[CODIGO CONCATENADO ]],[1]!Tabla1[FECHA],,0,-1),"")</f>
        <v>45615</v>
      </c>
      <c r="C1734" s="38">
        <f>IFERROR(_xlfn.XLOOKUP(INVENTARIO[[#This Row],[CODIGO CONCATENADO]],[1]!Tabla1[[CODIGO CONCATENADO ]],[1]!Tabla1[FECHA],,0,-1),"")</f>
        <v>45615</v>
      </c>
      <c r="D1734" s="39" t="str">
        <f>+[1]!Tabla3[[#This Row],[Secuencia]]</f>
        <v>CC0121</v>
      </c>
      <c r="E1734" s="40" t="str">
        <f>+[1]!Tabla3[[#This Row],[Descripcion]]</f>
        <v>RESISTENCIA 1K (De 1/2 w)</v>
      </c>
      <c r="F1734" s="39" t="str">
        <f>+[1]!Tabla3[[#This Row],[Categoria]]</f>
        <v>CENTRO CONTROL</v>
      </c>
      <c r="G1734" s="50">
        <f>+[1]!Tabla3[[#This Row],[Almacen]]</f>
        <v>0</v>
      </c>
      <c r="H1734" s="39" t="str">
        <f>+[1]!Tabla3[[#This Row],[Unidad de medida]]</f>
        <v>UNIDAD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50</v>
      </c>
      <c r="N1734" s="44">
        <f>+SUMIF([1]!REQUISICIONES[CODIGO CONCATENADO],INVENTARIO[[#This Row],[CODIGO CONCATENADO]],[1]!REQUISICIONES[CANTIDAD])</f>
        <v>50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>
        <f>IFERROR(_xlfn.XLOOKUP(INVENTARIO[[#This Row],[CODIGO CONCATENADO]],[1]!Tabla1[[CODIGO CONCATENADO ]],[1]!Tabla1[COSTO],,0,-1),"")</f>
        <v>13</v>
      </c>
      <c r="R1734" s="42">
        <f>+IFERROR(INVENTARIO[[#This Row],[STOCK (BALANCE)]]*INVENTARIO[[#This Row],[COSTO UNITARIO]],"")</f>
        <v>0</v>
      </c>
    </row>
    <row r="1735" spans="1:18" x14ac:dyDescent="0.25">
      <c r="A1735" s="37" t="str">
        <f>+[1]DATA_PRODUCTO!A1735</f>
        <v xml:space="preserve"> CC0122 (RESISTENCIA 1 OHMIO (De 1/2 w))</v>
      </c>
      <c r="B1735" s="38">
        <f>IFERROR(_xlfn.XLOOKUP(INVENTARIO[[#This Row],[CODIGO CONCATENADO]],[1]!Tabla1[[CODIGO CONCATENADO ]],[1]!Tabla1[FECHA],,0,-1),"")</f>
        <v>45615</v>
      </c>
      <c r="C1735" s="38">
        <f>IFERROR(_xlfn.XLOOKUP(INVENTARIO[[#This Row],[CODIGO CONCATENADO]],[1]!Tabla1[[CODIGO CONCATENADO ]],[1]!Tabla1[FECHA],,0,-1),"")</f>
        <v>45615</v>
      </c>
      <c r="D1735" s="39" t="str">
        <f>+[1]!Tabla3[[#This Row],[Secuencia]]</f>
        <v>CC0122</v>
      </c>
      <c r="E1735" s="40" t="str">
        <f>+[1]!Tabla3[[#This Row],[Descripcion]]</f>
        <v>RESISTENCIA 1 OHMIO (De 1/2 w)</v>
      </c>
      <c r="F1735" s="39" t="str">
        <f>+[1]!Tabla3[[#This Row],[Categoria]]</f>
        <v>CENTRO CONTROL</v>
      </c>
      <c r="G1735" s="50">
        <f>+[1]!Tabla3[[#This Row],[Almacen]]</f>
        <v>0</v>
      </c>
      <c r="H1735" s="39" t="str">
        <f>+[1]!Tabla3[[#This Row],[Unidad de medida]]</f>
        <v>UNIDAD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50</v>
      </c>
      <c r="N1735" s="44">
        <f>+SUMIF([1]!REQUISICIONES[CODIGO CONCATENADO],INVENTARIO[[#This Row],[CODIGO CONCATENADO]],[1]!REQUISICIONES[CANTIDAD])</f>
        <v>50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>
        <f>IFERROR(_xlfn.XLOOKUP(INVENTARIO[[#This Row],[CODIGO CONCATENADO]],[1]!Tabla1[[CODIGO CONCATENADO ]],[1]!Tabla1[COSTO],,0,-1),"")</f>
        <v>13</v>
      </c>
      <c r="R1735" s="42">
        <f>+IFERROR(INVENTARIO[[#This Row],[STOCK (BALANCE)]]*INVENTARIO[[#This Row],[COSTO UNITARIO]],"")</f>
        <v>0</v>
      </c>
    </row>
    <row r="1736" spans="1:18" x14ac:dyDescent="0.25">
      <c r="A1736" s="37" t="str">
        <f>+[1]DATA_PRODUCTO!A1736</f>
        <v xml:space="preserve"> CC0123 (RESISTENCIA  68K (De 2 w))</v>
      </c>
      <c r="B1736" s="38">
        <f>IFERROR(_xlfn.XLOOKUP(INVENTARIO[[#This Row],[CODIGO CONCATENADO]],[1]!Tabla1[[CODIGO CONCATENADO ]],[1]!Tabla1[FECHA],,0,-1),"")</f>
        <v>45615</v>
      </c>
      <c r="C1736" s="38">
        <f>IFERROR(_xlfn.XLOOKUP(INVENTARIO[[#This Row],[CODIGO CONCATENADO]],[1]!Tabla1[[CODIGO CONCATENADO ]],[1]!Tabla1[FECHA],,0,-1),"")</f>
        <v>45615</v>
      </c>
      <c r="D1736" s="39" t="str">
        <f>+[1]!Tabla3[[#This Row],[Secuencia]]</f>
        <v>CC0123</v>
      </c>
      <c r="E1736" s="40" t="str">
        <f>+[1]!Tabla3[[#This Row],[Descripcion]]</f>
        <v>RESISTENCIA  68K (De 2 w)</v>
      </c>
      <c r="F1736" s="39" t="str">
        <f>+[1]!Tabla3[[#This Row],[Categoria]]</f>
        <v>CENTRO CONTROL</v>
      </c>
      <c r="G1736" s="50">
        <f>+[1]!Tabla3[[#This Row],[Almacen]]</f>
        <v>0</v>
      </c>
      <c r="H1736" s="39" t="str">
        <f>+[1]!Tabla3[[#This Row],[Unidad de medida]]</f>
        <v>UNIDAD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50</v>
      </c>
      <c r="N1736" s="44">
        <f>+SUMIF([1]!REQUISICIONES[CODIGO CONCATENADO],INVENTARIO[[#This Row],[CODIGO CONCATENADO]],[1]!REQUISICIONES[CANTIDAD])</f>
        <v>50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>
        <f>IFERROR(_xlfn.XLOOKUP(INVENTARIO[[#This Row],[CODIGO CONCATENADO]],[1]!Tabla1[[CODIGO CONCATENADO ]],[1]!Tabla1[COSTO],,0,-1),"")</f>
        <v>35</v>
      </c>
      <c r="R1736" s="42">
        <f>+IFERROR(INVENTARIO[[#This Row],[STOCK (BALANCE)]]*INVENTARIO[[#This Row],[COSTO UNITARIO]],"")</f>
        <v>0</v>
      </c>
    </row>
    <row r="1737" spans="1:18" x14ac:dyDescent="0.25">
      <c r="A1737" s="37" t="str">
        <f>+[1]DATA_PRODUCTO!A1737</f>
        <v xml:space="preserve"> CC0124 (RESISTENCIA 10 OHMIO (De 2 w))</v>
      </c>
      <c r="B1737" s="38">
        <f>IFERROR(_xlfn.XLOOKUP(INVENTARIO[[#This Row],[CODIGO CONCATENADO]],[1]!Tabla1[[CODIGO CONCATENADO ]],[1]!Tabla1[FECHA],,0,-1),"")</f>
        <v>45615</v>
      </c>
      <c r="C1737" s="38">
        <f>IFERROR(_xlfn.XLOOKUP(INVENTARIO[[#This Row],[CODIGO CONCATENADO]],[1]!Tabla1[[CODIGO CONCATENADO ]],[1]!Tabla1[FECHA],,0,-1),"")</f>
        <v>45615</v>
      </c>
      <c r="D1737" s="39" t="str">
        <f>+[1]!Tabla3[[#This Row],[Secuencia]]</f>
        <v>CC0124</v>
      </c>
      <c r="E1737" s="40" t="str">
        <f>+[1]!Tabla3[[#This Row],[Descripcion]]</f>
        <v>RESISTENCIA 10 OHMIO (De 2 w)</v>
      </c>
      <c r="F1737" s="39" t="str">
        <f>+[1]!Tabla3[[#This Row],[Categoria]]</f>
        <v>CENTRO CONTROL</v>
      </c>
      <c r="G1737" s="50">
        <f>+[1]!Tabla3[[#This Row],[Almacen]]</f>
        <v>0</v>
      </c>
      <c r="H1737" s="39" t="str">
        <f>+[1]!Tabla3[[#This Row],[Unidad de medida]]</f>
        <v>UNIDAD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25</v>
      </c>
      <c r="N1737" s="44">
        <f>+SUMIF([1]!REQUISICIONES[CODIGO CONCATENADO],INVENTARIO[[#This Row],[CODIGO CONCATENADO]],[1]!REQUISICIONES[CANTIDAD])</f>
        <v>25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>
        <f>IFERROR(_xlfn.XLOOKUP(INVENTARIO[[#This Row],[CODIGO CONCATENADO]],[1]!Tabla1[[CODIGO CONCATENADO ]],[1]!Tabla1[COSTO],,0,-1),"")</f>
        <v>25</v>
      </c>
      <c r="R1737" s="42">
        <f>+IFERROR(INVENTARIO[[#This Row],[STOCK (BALANCE)]]*INVENTARIO[[#This Row],[COSTO UNITARIO]],"")</f>
        <v>0</v>
      </c>
    </row>
    <row r="1738" spans="1:18" x14ac:dyDescent="0.25">
      <c r="A1738" s="37" t="str">
        <f>+[1]DATA_PRODUCTO!A1738</f>
        <v xml:space="preserve"> CC0125 (RESISTENCIA 15 OHMIO (De 2 w))</v>
      </c>
      <c r="B1738" s="38">
        <f>IFERROR(_xlfn.XLOOKUP(INVENTARIO[[#This Row],[CODIGO CONCATENADO]],[1]!Tabla1[[CODIGO CONCATENADO ]],[1]!Tabla1[FECHA],,0,-1),"")</f>
        <v>45615</v>
      </c>
      <c r="C1738" s="38">
        <f>IFERROR(_xlfn.XLOOKUP(INVENTARIO[[#This Row],[CODIGO CONCATENADO]],[1]!Tabla1[[CODIGO CONCATENADO ]],[1]!Tabla1[FECHA],,0,-1),"")</f>
        <v>45615</v>
      </c>
      <c r="D1738" s="39" t="str">
        <f>+[1]!Tabla3[[#This Row],[Secuencia]]</f>
        <v>CC0125</v>
      </c>
      <c r="E1738" s="40" t="str">
        <f>+[1]!Tabla3[[#This Row],[Descripcion]]</f>
        <v>RESISTENCIA 15 OHMIO (De 2 w)</v>
      </c>
      <c r="F1738" s="39" t="str">
        <f>+[1]!Tabla3[[#This Row],[Categoria]]</f>
        <v>CENTRO CONTROL</v>
      </c>
      <c r="G1738" s="50">
        <f>+[1]!Tabla3[[#This Row],[Almacen]]</f>
        <v>0</v>
      </c>
      <c r="H1738" s="39" t="str">
        <f>+[1]!Tabla3[[#This Row],[Unidad de medida]]</f>
        <v>UNIDAD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25</v>
      </c>
      <c r="N1738" s="44">
        <f>+SUMIF([1]!REQUISICIONES[CODIGO CONCATENADO],INVENTARIO[[#This Row],[CODIGO CONCATENADO]],[1]!REQUISICIONES[CANTIDAD])</f>
        <v>25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>
        <f>IFERROR(_xlfn.XLOOKUP(INVENTARIO[[#This Row],[CODIGO CONCATENADO]],[1]!Tabla1[[CODIGO CONCATENADO ]],[1]!Tabla1[COSTO],,0,-1),"")</f>
        <v>25</v>
      </c>
      <c r="R1738" s="42">
        <f>+IFERROR(INVENTARIO[[#This Row],[STOCK (BALANCE)]]*INVENTARIO[[#This Row],[COSTO UNITARIO]],"")</f>
        <v>0</v>
      </c>
    </row>
    <row r="1739" spans="1:18" x14ac:dyDescent="0.25">
      <c r="A1739" s="37" t="str">
        <f>+[1]DATA_PRODUCTO!A1739</f>
        <v xml:space="preserve"> CC0126 (RESISTENCIA 33 OHMIO (De 2 w))</v>
      </c>
      <c r="B1739" s="38">
        <f>IFERROR(_xlfn.XLOOKUP(INVENTARIO[[#This Row],[CODIGO CONCATENADO]],[1]!Tabla1[[CODIGO CONCATENADO ]],[1]!Tabla1[FECHA],,0,-1),"")</f>
        <v>45615</v>
      </c>
      <c r="C1739" s="38">
        <f>IFERROR(_xlfn.XLOOKUP(INVENTARIO[[#This Row],[CODIGO CONCATENADO]],[1]!Tabla1[[CODIGO CONCATENADO ]],[1]!Tabla1[FECHA],,0,-1),"")</f>
        <v>45615</v>
      </c>
      <c r="D1739" s="39" t="str">
        <f>+[1]!Tabla3[[#This Row],[Secuencia]]</f>
        <v>CC0126</v>
      </c>
      <c r="E1739" s="40" t="str">
        <f>+[1]!Tabla3[[#This Row],[Descripcion]]</f>
        <v>RESISTENCIA 33 OHMIO (De 2 w)</v>
      </c>
      <c r="F1739" s="39" t="str">
        <f>+[1]!Tabla3[[#This Row],[Categoria]]</f>
        <v>CENTRO CONTROL</v>
      </c>
      <c r="G1739" s="50">
        <f>+[1]!Tabla3[[#This Row],[Almacen]]</f>
        <v>0</v>
      </c>
      <c r="H1739" s="39" t="str">
        <f>+[1]!Tabla3[[#This Row],[Unidad de medida]]</f>
        <v>UNIDAD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25</v>
      </c>
      <c r="N1739" s="44">
        <f>+SUMIF([1]!REQUISICIONES[CODIGO CONCATENADO],INVENTARIO[[#This Row],[CODIGO CONCATENADO]],[1]!REQUISICIONES[CANTIDAD])</f>
        <v>25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>
        <f>IFERROR(_xlfn.XLOOKUP(INVENTARIO[[#This Row],[CODIGO CONCATENADO]],[1]!Tabla1[[CODIGO CONCATENADO ]],[1]!Tabla1[COSTO],,0,-1),"")</f>
        <v>25</v>
      </c>
      <c r="R1739" s="42">
        <f>+IFERROR(INVENTARIO[[#This Row],[STOCK (BALANCE)]]*INVENTARIO[[#This Row],[COSTO UNITARIO]],"")</f>
        <v>0</v>
      </c>
    </row>
    <row r="1740" spans="1:18" x14ac:dyDescent="0.25">
      <c r="A1740" s="37" t="str">
        <f>+[1]DATA_PRODUCTO!A1740</f>
        <v xml:space="preserve"> CC0127 (RESISTENCIA 47 OHMIO (De 2 w))</v>
      </c>
      <c r="B1740" s="38">
        <f>IFERROR(_xlfn.XLOOKUP(INVENTARIO[[#This Row],[CODIGO CONCATENADO]],[1]!Tabla1[[CODIGO CONCATENADO ]],[1]!Tabla1[FECHA],,0,-1),"")</f>
        <v>45615</v>
      </c>
      <c r="C1740" s="38">
        <f>IFERROR(_xlfn.XLOOKUP(INVENTARIO[[#This Row],[CODIGO CONCATENADO]],[1]!Tabla1[[CODIGO CONCATENADO ]],[1]!Tabla1[FECHA],,0,-1),"")</f>
        <v>45615</v>
      </c>
      <c r="D1740" s="39" t="str">
        <f>+[1]!Tabla3[[#This Row],[Secuencia]]</f>
        <v>CC0127</v>
      </c>
      <c r="E1740" s="40" t="str">
        <f>+[1]!Tabla3[[#This Row],[Descripcion]]</f>
        <v>RESISTENCIA 47 OHMIO (De 2 w)</v>
      </c>
      <c r="F1740" s="39" t="str">
        <f>+[1]!Tabla3[[#This Row],[Categoria]]</f>
        <v>CENTRO CONTROL</v>
      </c>
      <c r="G1740" s="50">
        <f>+[1]!Tabla3[[#This Row],[Almacen]]</f>
        <v>0</v>
      </c>
      <c r="H1740" s="39" t="str">
        <f>+[1]!Tabla3[[#This Row],[Unidad de medida]]</f>
        <v>UNIDAD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50</v>
      </c>
      <c r="N1740" s="44">
        <f>+SUMIF([1]!REQUISICIONES[CODIGO CONCATENADO],INVENTARIO[[#This Row],[CODIGO CONCATENADO]],[1]!REQUISICIONES[CANTIDAD])</f>
        <v>50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>
        <f>IFERROR(_xlfn.XLOOKUP(INVENTARIO[[#This Row],[CODIGO CONCATENADO]],[1]!Tabla1[[CODIGO CONCATENADO ]],[1]!Tabla1[COSTO],,0,-1),"")</f>
        <v>25</v>
      </c>
      <c r="R1740" s="42">
        <f>+IFERROR(INVENTARIO[[#This Row],[STOCK (BALANCE)]]*INVENTARIO[[#This Row],[COSTO UNITARIO]],"")</f>
        <v>0</v>
      </c>
    </row>
    <row r="1741" spans="1:18" x14ac:dyDescent="0.25">
      <c r="A1741" s="37" t="str">
        <f>+[1]DATA_PRODUCTO!A1741</f>
        <v xml:space="preserve"> CC0128 (RESISTENCIA 18K (De 2 w))</v>
      </c>
      <c r="B1741" s="38">
        <f>IFERROR(_xlfn.XLOOKUP(INVENTARIO[[#This Row],[CODIGO CONCATENADO]],[1]!Tabla1[[CODIGO CONCATENADO ]],[1]!Tabla1[FECHA],,0,-1),"")</f>
        <v>45615</v>
      </c>
      <c r="C1741" s="38">
        <f>IFERROR(_xlfn.XLOOKUP(INVENTARIO[[#This Row],[CODIGO CONCATENADO]],[1]!Tabla1[[CODIGO CONCATENADO ]],[1]!Tabla1[FECHA],,0,-1),"")</f>
        <v>45615</v>
      </c>
      <c r="D1741" s="39" t="str">
        <f>+[1]!Tabla3[[#This Row],[Secuencia]]</f>
        <v>CC0128</v>
      </c>
      <c r="E1741" s="40" t="str">
        <f>+[1]!Tabla3[[#This Row],[Descripcion]]</f>
        <v>RESISTENCIA 18K (De 2 w)</v>
      </c>
      <c r="F1741" s="39" t="str">
        <f>+[1]!Tabla3[[#This Row],[Categoria]]</f>
        <v>CENTRO CONTROL</v>
      </c>
      <c r="G1741" s="50">
        <f>+[1]!Tabla3[[#This Row],[Almacen]]</f>
        <v>0</v>
      </c>
      <c r="H1741" s="39" t="str">
        <f>+[1]!Tabla3[[#This Row],[Unidad de medida]]</f>
        <v>UNIDAD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25</v>
      </c>
      <c r="N1741" s="44">
        <f>+SUMIF([1]!REQUISICIONES[CODIGO CONCATENADO],INVENTARIO[[#This Row],[CODIGO CONCATENADO]],[1]!REQUISICIONES[CANTIDAD])</f>
        <v>25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>
        <f>IFERROR(_xlfn.XLOOKUP(INVENTARIO[[#This Row],[CODIGO CONCATENADO]],[1]!Tabla1[[CODIGO CONCATENADO ]],[1]!Tabla1[COSTO],,0,-1),"")</f>
        <v>25</v>
      </c>
      <c r="R1741" s="42">
        <f>+IFERROR(INVENTARIO[[#This Row],[STOCK (BALANCE)]]*INVENTARIO[[#This Row],[COSTO UNITARIO]],"")</f>
        <v>0</v>
      </c>
    </row>
    <row r="1742" spans="1:18" x14ac:dyDescent="0.25">
      <c r="A1742" s="37" t="str">
        <f>+[1]DATA_PRODUCTO!A1742</f>
        <v xml:space="preserve"> CC0129 (TRANSITOR 2N2222A)</v>
      </c>
      <c r="B1742" s="38">
        <f>IFERROR(_xlfn.XLOOKUP(INVENTARIO[[#This Row],[CODIGO CONCATENADO]],[1]!Tabla1[[CODIGO CONCATENADO ]],[1]!Tabla1[FECHA],,0,-1),"")</f>
        <v>45615</v>
      </c>
      <c r="C1742" s="38">
        <f>IFERROR(_xlfn.XLOOKUP(INVENTARIO[[#This Row],[CODIGO CONCATENADO]],[1]!Tabla1[[CODIGO CONCATENADO ]],[1]!Tabla1[FECHA],,0,-1),"")</f>
        <v>45615</v>
      </c>
      <c r="D1742" s="39" t="str">
        <f>+[1]!Tabla3[[#This Row],[Secuencia]]</f>
        <v>CC0129</v>
      </c>
      <c r="E1742" s="40" t="str">
        <f>+[1]!Tabla3[[#This Row],[Descripcion]]</f>
        <v>TRANSITOR 2N2222A</v>
      </c>
      <c r="F1742" s="39" t="str">
        <f>+[1]!Tabla3[[#This Row],[Categoria]]</f>
        <v>CENTRO CONTROL</v>
      </c>
      <c r="G1742" s="50">
        <f>+[1]!Tabla3[[#This Row],[Almacen]]</f>
        <v>0</v>
      </c>
      <c r="H1742" s="39" t="str">
        <f>+[1]!Tabla3[[#This Row],[Unidad de medida]]</f>
        <v>UNIDAD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50</v>
      </c>
      <c r="N1742" s="44">
        <f>+SUMIF([1]!REQUISICIONES[CODIGO CONCATENADO],INVENTARIO[[#This Row],[CODIGO CONCATENADO]],[1]!REQUISICIONES[CANTIDAD])</f>
        <v>50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>
        <f>IFERROR(_xlfn.XLOOKUP(INVENTARIO[[#This Row],[CODIGO CONCATENADO]],[1]!Tabla1[[CODIGO CONCATENADO ]],[1]!Tabla1[COSTO],,0,-1),"")</f>
        <v>16</v>
      </c>
      <c r="R1742" s="42">
        <f>+IFERROR(INVENTARIO[[#This Row],[STOCK (BALANCE)]]*INVENTARIO[[#This Row],[COSTO UNITARIO]],"")</f>
        <v>0</v>
      </c>
    </row>
    <row r="1743" spans="1:18" x14ac:dyDescent="0.25">
      <c r="A1743" s="37" t="str">
        <f>+[1]DATA_PRODUCTO!A1743</f>
        <v xml:space="preserve"> CC0130 (VARISTOR 140 ó 150 V AC)</v>
      </c>
      <c r="B1743" s="38">
        <f>IFERROR(_xlfn.XLOOKUP(INVENTARIO[[#This Row],[CODIGO CONCATENADO]],[1]!Tabla1[[CODIGO CONCATENADO ]],[1]!Tabla1[FECHA],,0,-1),"")</f>
        <v>45615</v>
      </c>
      <c r="C1743" s="38">
        <f>IFERROR(_xlfn.XLOOKUP(INVENTARIO[[#This Row],[CODIGO CONCATENADO]],[1]!Tabla1[[CODIGO CONCATENADO ]],[1]!Tabla1[FECHA],,0,-1),"")</f>
        <v>45615</v>
      </c>
      <c r="D1743" s="39" t="str">
        <f>+[1]!Tabla3[[#This Row],[Secuencia]]</f>
        <v>CC0130</v>
      </c>
      <c r="E1743" s="40" t="str">
        <f>+[1]!Tabla3[[#This Row],[Descripcion]]</f>
        <v>VARISTOR 140 ó 150 V AC</v>
      </c>
      <c r="F1743" s="39" t="str">
        <f>+[1]!Tabla3[[#This Row],[Categoria]]</f>
        <v>CENTRO CONTROL</v>
      </c>
      <c r="G1743" s="50">
        <f>+[1]!Tabla3[[#This Row],[Almacen]]</f>
        <v>0</v>
      </c>
      <c r="H1743" s="39" t="str">
        <f>+[1]!Tabla3[[#This Row],[Unidad de medida]]</f>
        <v>UNIDAD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50</v>
      </c>
      <c r="N1743" s="44">
        <f>+SUMIF([1]!REQUISICIONES[CODIGO CONCATENADO],INVENTARIO[[#This Row],[CODIGO CONCATENADO]],[1]!REQUISICIONES[CANTIDAD])</f>
        <v>50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>
        <f>IFERROR(_xlfn.XLOOKUP(INVENTARIO[[#This Row],[CODIGO CONCATENADO]],[1]!Tabla1[[CODIGO CONCATENADO ]],[1]!Tabla1[COSTO],,0,-1),"")</f>
        <v>80</v>
      </c>
      <c r="R1743" s="42">
        <f>+IFERROR(INVENTARIO[[#This Row],[STOCK (BALANCE)]]*INVENTARIO[[#This Row],[COSTO UNITARIO]],"")</f>
        <v>0</v>
      </c>
    </row>
    <row r="1744" spans="1:18" x14ac:dyDescent="0.25">
      <c r="A1744" s="37" t="str">
        <f>+[1]DATA_PRODUCTO!A1744</f>
        <v xml:space="preserve"> CC0131 (DIODO ZENNER 5.1 v (de 1/4 w a 1/2 w))</v>
      </c>
      <c r="B1744" s="38">
        <f>IFERROR(_xlfn.XLOOKUP(INVENTARIO[[#This Row],[CODIGO CONCATENADO]],[1]!Tabla1[[CODIGO CONCATENADO ]],[1]!Tabla1[FECHA],,0,-1),"")</f>
        <v>45615</v>
      </c>
      <c r="C1744" s="38">
        <f>IFERROR(_xlfn.XLOOKUP(INVENTARIO[[#This Row],[CODIGO CONCATENADO]],[1]!Tabla1[[CODIGO CONCATENADO ]],[1]!Tabla1[FECHA],,0,-1),"")</f>
        <v>45615</v>
      </c>
      <c r="D1744" s="39" t="str">
        <f>+[1]!Tabla3[[#This Row],[Secuencia]]</f>
        <v>CC0131</v>
      </c>
      <c r="E1744" s="40" t="str">
        <f>+[1]!Tabla3[[#This Row],[Descripcion]]</f>
        <v>DIODO ZENNER 5.1 v (de 1/4 w a 1/2 w)</v>
      </c>
      <c r="F1744" s="39" t="str">
        <f>+[1]!Tabla3[[#This Row],[Categoria]]</f>
        <v>CENTRO CONTROL</v>
      </c>
      <c r="G1744" s="50">
        <f>+[1]!Tabla3[[#This Row],[Almacen]]</f>
        <v>0</v>
      </c>
      <c r="H1744" s="39" t="str">
        <f>+[1]!Tabla3[[#This Row],[Unidad de medida]]</f>
        <v>UNIDAD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50</v>
      </c>
      <c r="N1744" s="44">
        <f>+SUMIF([1]!REQUISICIONES[CODIGO CONCATENADO],INVENTARIO[[#This Row],[CODIGO CONCATENADO]],[1]!REQUISICIONES[CANTIDAD])</f>
        <v>50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>
        <f>IFERROR(_xlfn.XLOOKUP(INVENTARIO[[#This Row],[CODIGO CONCATENADO]],[1]!Tabla1[[CODIGO CONCATENADO ]],[1]!Tabla1[COSTO],,0,-1),"")</f>
        <v>15</v>
      </c>
      <c r="R1744" s="42">
        <f>+IFERROR(INVENTARIO[[#This Row],[STOCK (BALANCE)]]*INVENTARIO[[#This Row],[COSTO UNITARIO]],"")</f>
        <v>0</v>
      </c>
    </row>
    <row r="1745" spans="1:18" x14ac:dyDescent="0.25">
      <c r="A1745" s="37" t="str">
        <f>+[1]DATA_PRODUCTO!A1745</f>
        <v xml:space="preserve"> CC0132 (INTEGRADO 74HCT14N )</v>
      </c>
      <c r="B1745" s="38">
        <f>IFERROR(_xlfn.XLOOKUP(INVENTARIO[[#This Row],[CODIGO CONCATENADO]],[1]!Tabla1[[CODIGO CONCATENADO ]],[1]!Tabla1[FECHA],,0,-1),"")</f>
        <v>45615</v>
      </c>
      <c r="C1745" s="38">
        <f>IFERROR(_xlfn.XLOOKUP(INVENTARIO[[#This Row],[CODIGO CONCATENADO]],[1]!Tabla1[[CODIGO CONCATENADO ]],[1]!Tabla1[FECHA],,0,-1),"")</f>
        <v>45615</v>
      </c>
      <c r="D1745" s="39" t="str">
        <f>+[1]!Tabla3[[#This Row],[Secuencia]]</f>
        <v>CC0132</v>
      </c>
      <c r="E1745" s="40" t="str">
        <f>+[1]!Tabla3[[#This Row],[Descripcion]]</f>
        <v xml:space="preserve">INTEGRADO 74HCT14N </v>
      </c>
      <c r="F1745" s="39" t="str">
        <f>+[1]!Tabla3[[#This Row],[Categoria]]</f>
        <v>CENTRO CONTROL</v>
      </c>
      <c r="G1745" s="50">
        <f>+[1]!Tabla3[[#This Row],[Almacen]]</f>
        <v>0</v>
      </c>
      <c r="H1745" s="39" t="str">
        <f>+[1]!Tabla3[[#This Row],[Unidad de medida]]</f>
        <v>UNIDAD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50</v>
      </c>
      <c r="N1745" s="44">
        <f>+SUMIF([1]!REQUISICIONES[CODIGO CONCATENADO],INVENTARIO[[#This Row],[CODIGO CONCATENADO]],[1]!REQUISICIONES[CANTIDAD])</f>
        <v>50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>
        <f>IFERROR(_xlfn.XLOOKUP(INVENTARIO[[#This Row],[CODIGO CONCATENADO]],[1]!Tabla1[[CODIGO CONCATENADO ]],[1]!Tabla1[COSTO],,0,-1),"")</f>
        <v>990</v>
      </c>
      <c r="R1745" s="42">
        <f>+IFERROR(INVENTARIO[[#This Row],[STOCK (BALANCE)]]*INVENTARIO[[#This Row],[COSTO UNITARIO]],"")</f>
        <v>0</v>
      </c>
    </row>
    <row r="1746" spans="1:18" x14ac:dyDescent="0.25">
      <c r="A1746" s="37" t="str">
        <f>+[1]DATA_PRODUCTO!A1746</f>
        <v xml:space="preserve"> CC0133 (INTEGRADO CD74HCT241E)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 t="str">
        <f>+[1]!Tabla3[[#This Row],[Secuencia]]</f>
        <v>CC0133</v>
      </c>
      <c r="E1746" s="40" t="str">
        <f>+[1]!Tabla3[[#This Row],[Descripcion]]</f>
        <v>INTEGRADO CD74HCT241E</v>
      </c>
      <c r="F1746" s="39" t="str">
        <f>+[1]!Tabla3[[#This Row],[Categoria]]</f>
        <v>CENTRO CONTROL</v>
      </c>
      <c r="G1746" s="50">
        <f>+[1]!Tabla3[[#This Row],[Almacen]]</f>
        <v>0</v>
      </c>
      <c r="H1746" s="39" t="str">
        <f>+[1]!Tabla3[[#This Row],[Unidad de medida]]</f>
        <v>UNIDAD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 x14ac:dyDescent="0.25">
      <c r="A1747" s="37" t="str">
        <f>+[1]DATA_PRODUCTO!A1747</f>
        <v xml:space="preserve"> CC0134 (INTEGRADO MAX232CPE)</v>
      </c>
      <c r="B1747" s="38">
        <f>IFERROR(_xlfn.XLOOKUP(INVENTARIO[[#This Row],[CODIGO CONCATENADO]],[1]!Tabla1[[CODIGO CONCATENADO ]],[1]!Tabla1[FECHA],,0,-1),"")</f>
        <v>45615</v>
      </c>
      <c r="C1747" s="38">
        <f>IFERROR(_xlfn.XLOOKUP(INVENTARIO[[#This Row],[CODIGO CONCATENADO]],[1]!Tabla1[[CODIGO CONCATENADO ]],[1]!Tabla1[FECHA],,0,-1),"")</f>
        <v>45615</v>
      </c>
      <c r="D1747" s="39" t="str">
        <f>+[1]!Tabla3[[#This Row],[Secuencia]]</f>
        <v>CC0134</v>
      </c>
      <c r="E1747" s="40" t="str">
        <f>+[1]!Tabla3[[#This Row],[Descripcion]]</f>
        <v>INTEGRADO MAX232CPE</v>
      </c>
      <c r="F1747" s="39" t="str">
        <f>+[1]!Tabla3[[#This Row],[Categoria]]</f>
        <v>CENTRO CONTROL</v>
      </c>
      <c r="G1747" s="50">
        <f>+[1]!Tabla3[[#This Row],[Almacen]]</f>
        <v>0</v>
      </c>
      <c r="H1747" s="39" t="str">
        <f>+[1]!Tabla3[[#This Row],[Unidad de medida]]</f>
        <v>UNIDAD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50</v>
      </c>
      <c r="N1747" s="44">
        <f>+SUMIF([1]!REQUISICIONES[CODIGO CONCATENADO],INVENTARIO[[#This Row],[CODIGO CONCATENADO]],[1]!REQUISICIONES[CANTIDAD])</f>
        <v>50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>
        <f>IFERROR(_xlfn.XLOOKUP(INVENTARIO[[#This Row],[CODIGO CONCATENADO]],[1]!Tabla1[[CODIGO CONCATENADO ]],[1]!Tabla1[COSTO],,0,-1),"")</f>
        <v>122</v>
      </c>
      <c r="R1747" s="42">
        <f>+IFERROR(INVENTARIO[[#This Row],[STOCK (BALANCE)]]*INVENTARIO[[#This Row],[COSTO UNITARIO]],"")</f>
        <v>0</v>
      </c>
    </row>
    <row r="1748" spans="1:18" x14ac:dyDescent="0.25">
      <c r="A1748" s="37" t="str">
        <f>+[1]DATA_PRODUCTO!A1748</f>
        <v xml:space="preserve"> CC0135 (INTEGRADO SN74HCT138N)</v>
      </c>
      <c r="B1748" s="38">
        <f>IFERROR(_xlfn.XLOOKUP(INVENTARIO[[#This Row],[CODIGO CONCATENADO]],[1]!Tabla1[[CODIGO CONCATENADO ]],[1]!Tabla1[FECHA],,0,-1),"")</f>
        <v>45615</v>
      </c>
      <c r="C1748" s="38">
        <f>IFERROR(_xlfn.XLOOKUP(INVENTARIO[[#This Row],[CODIGO CONCATENADO]],[1]!Tabla1[[CODIGO CONCATENADO ]],[1]!Tabla1[FECHA],,0,-1),"")</f>
        <v>45615</v>
      </c>
      <c r="D1748" s="39" t="str">
        <f>+[1]!Tabla3[[#This Row],[Secuencia]]</f>
        <v>CC0135</v>
      </c>
      <c r="E1748" s="40" t="str">
        <f>+[1]!Tabla3[[#This Row],[Descripcion]]</f>
        <v>INTEGRADO SN74HCT138N</v>
      </c>
      <c r="F1748" s="39" t="str">
        <f>+[1]!Tabla3[[#This Row],[Categoria]]</f>
        <v>CENTRO CONTROL</v>
      </c>
      <c r="G1748" s="50">
        <f>+[1]!Tabla3[[#This Row],[Almacen]]</f>
        <v>0</v>
      </c>
      <c r="H1748" s="39" t="str">
        <f>+[1]!Tabla3[[#This Row],[Unidad de medida]]</f>
        <v>UNIDAD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50</v>
      </c>
      <c r="N1748" s="44">
        <f>+SUMIF([1]!REQUISICIONES[CODIGO CONCATENADO],INVENTARIO[[#This Row],[CODIGO CONCATENADO]],[1]!REQUISICIONES[CANTIDAD])</f>
        <v>50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>
        <f>IFERROR(_xlfn.XLOOKUP(INVENTARIO[[#This Row],[CODIGO CONCATENADO]],[1]!Tabla1[[CODIGO CONCATENADO ]],[1]!Tabla1[COSTO],,0,-1),"")</f>
        <v>160</v>
      </c>
      <c r="R1748" s="42">
        <f>+IFERROR(INVENTARIO[[#This Row],[STOCK (BALANCE)]]*INVENTARIO[[#This Row],[COSTO UNITARIO]],"")</f>
        <v>0</v>
      </c>
    </row>
    <row r="1749" spans="1:18" x14ac:dyDescent="0.25">
      <c r="A1749" s="37" t="str">
        <f>+[1]DATA_PRODUCTO!A1749</f>
        <v xml:space="preserve"> CC0136 (UCN 5801A)</v>
      </c>
      <c r="B1749" s="38">
        <f>IFERROR(_xlfn.XLOOKUP(INVENTARIO[[#This Row],[CODIGO CONCATENADO]],[1]!Tabla1[[CODIGO CONCATENADO ]],[1]!Tabla1[FECHA],,0,-1),"")</f>
        <v>45615</v>
      </c>
      <c r="C1749" s="38">
        <f>IFERROR(_xlfn.XLOOKUP(INVENTARIO[[#This Row],[CODIGO CONCATENADO]],[1]!Tabla1[[CODIGO CONCATENADO ]],[1]!Tabla1[FECHA],,0,-1),"")</f>
        <v>45615</v>
      </c>
      <c r="D1749" s="39" t="str">
        <f>+[1]!Tabla3[[#This Row],[Secuencia]]</f>
        <v>CC0136</v>
      </c>
      <c r="E1749" s="40" t="str">
        <f>+[1]!Tabla3[[#This Row],[Descripcion]]</f>
        <v>UCN 5801A</v>
      </c>
      <c r="F1749" s="39" t="str">
        <f>+[1]!Tabla3[[#This Row],[Categoria]]</f>
        <v>CENTRO CONTROL</v>
      </c>
      <c r="G1749" s="50">
        <f>+[1]!Tabla3[[#This Row],[Almacen]]</f>
        <v>0</v>
      </c>
      <c r="H1749" s="39" t="str">
        <f>+[1]!Tabla3[[#This Row],[Unidad de medida]]</f>
        <v>UNIDAD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100</v>
      </c>
      <c r="N1749" s="44">
        <f>+SUMIF([1]!REQUISICIONES[CODIGO CONCATENADO],INVENTARIO[[#This Row],[CODIGO CONCATENADO]],[1]!REQUISICIONES[CANTIDAD])</f>
        <v>100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>
        <f>IFERROR(_xlfn.XLOOKUP(INVENTARIO[[#This Row],[CODIGO CONCATENADO]],[1]!Tabla1[[CODIGO CONCATENADO ]],[1]!Tabla1[COSTO],,0,-1),"")</f>
        <v>3800</v>
      </c>
      <c r="R1749" s="42">
        <f>+IFERROR(INVENTARIO[[#This Row],[STOCK (BALANCE)]]*INVENTARIO[[#This Row],[COSTO UNITARIO]],"")</f>
        <v>0</v>
      </c>
    </row>
    <row r="1750" spans="1:18" x14ac:dyDescent="0.25">
      <c r="A1750" s="37" t="str">
        <f>+[1]DATA_PRODUCTO!A1750</f>
        <v xml:space="preserve"> CC0137 (LÁMPARA O LINTERNA FRONTAL (PARA USAR EN LA CABEZA))</v>
      </c>
      <c r="B1750" s="38">
        <f>IFERROR(_xlfn.XLOOKUP(INVENTARIO[[#This Row],[CODIGO CONCATENADO]],[1]!Tabla1[[CODIGO CONCATENADO ]],[1]!Tabla1[FECHA],,0,-1),"")</f>
        <v>45615</v>
      </c>
      <c r="C1750" s="38">
        <f>IFERROR(_xlfn.XLOOKUP(INVENTARIO[[#This Row],[CODIGO CONCATENADO]],[1]!Tabla1[[CODIGO CONCATENADO ]],[1]!Tabla1[FECHA],,0,-1),"")</f>
        <v>45615</v>
      </c>
      <c r="D1750" s="39" t="str">
        <f>+[1]!Tabla3[[#This Row],[Secuencia]]</f>
        <v>CC0137</v>
      </c>
      <c r="E1750" s="40" t="str">
        <f>+[1]!Tabla3[[#This Row],[Descripcion]]</f>
        <v>LÁMPARA O LINTERNA FRONTAL (PARA USAR EN LA CABEZA)</v>
      </c>
      <c r="F1750" s="39" t="str">
        <f>+[1]!Tabla3[[#This Row],[Categoria]]</f>
        <v>CENTRO CONTROL</v>
      </c>
      <c r="G1750" s="50">
        <f>+[1]!Tabla3[[#This Row],[Almacen]]</f>
        <v>0</v>
      </c>
      <c r="H1750" s="39" t="str">
        <f>+[1]!Tabla3[[#This Row],[Unidad de medida]]</f>
        <v>UNIDAD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6</v>
      </c>
      <c r="N1750" s="44">
        <f>+SUMIF([1]!REQUISICIONES[CODIGO CONCATENADO],INVENTARIO[[#This Row],[CODIGO CONCATENADO]],[1]!REQUISICIONES[CANTIDAD])</f>
        <v>6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>
        <f>IFERROR(_xlfn.XLOOKUP(INVENTARIO[[#This Row],[CODIGO CONCATENADO]],[1]!Tabla1[[CODIGO CONCATENADO ]],[1]!Tabla1[COSTO],,0,-1),"")</f>
        <v>190</v>
      </c>
      <c r="R1750" s="42">
        <f>+IFERROR(INVENTARIO[[#This Row],[STOCK (BALANCE)]]*INVENTARIO[[#This Row],[COSTO UNITARIO]],"")</f>
        <v>0</v>
      </c>
    </row>
    <row r="1751" spans="1:18" x14ac:dyDescent="0.25">
      <c r="A1751" s="37" t="str">
        <f>+[1]DATA_PRODUCTO!A1751</f>
        <v xml:space="preserve"> CC0138 (BOMBILLOS LED PEQUEÑOS AMBAR 110V)</v>
      </c>
      <c r="B1751" s="38">
        <f>IFERROR(_xlfn.XLOOKUP(INVENTARIO[[#This Row],[CODIGO CONCATENADO]],[1]!Tabla1[[CODIGO CONCATENADO ]],[1]!Tabla1[FECHA],,0,-1),"")</f>
        <v>45615</v>
      </c>
      <c r="C1751" s="38">
        <f>IFERROR(_xlfn.XLOOKUP(INVENTARIO[[#This Row],[CODIGO CONCATENADO]],[1]!Tabla1[[CODIGO CONCATENADO ]],[1]!Tabla1[FECHA],,0,-1),"")</f>
        <v>45615</v>
      </c>
      <c r="D1751" s="39" t="str">
        <f>+[1]!Tabla3[[#This Row],[Secuencia]]</f>
        <v>CC0138</v>
      </c>
      <c r="E1751" s="40" t="str">
        <f>+[1]!Tabla3[[#This Row],[Descripcion]]</f>
        <v>BOMBILLOS LED PEQUEÑOS AMBAR 110V</v>
      </c>
      <c r="F1751" s="39" t="str">
        <f>+[1]!Tabla3[[#This Row],[Categoria]]</f>
        <v>CENTRO CONTROL</v>
      </c>
      <c r="G1751" s="50">
        <f>+[1]!Tabla3[[#This Row],[Almacen]]</f>
        <v>0</v>
      </c>
      <c r="H1751" s="39" t="str">
        <f>+[1]!Tabla3[[#This Row],[Unidad de medida]]</f>
        <v>UNIDAD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12</v>
      </c>
      <c r="N1751" s="44">
        <f>+SUMIF([1]!REQUISICIONES[CODIGO CONCATENADO],INVENTARIO[[#This Row],[CODIGO CONCATENADO]],[1]!REQUISICIONES[CANTIDAD])</f>
        <v>12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>
        <f>IFERROR(_xlfn.XLOOKUP(INVENTARIO[[#This Row],[CODIGO CONCATENADO]],[1]!Tabla1[[CODIGO CONCATENADO ]],[1]!Tabla1[COSTO],,0,-1),"")</f>
        <v>70</v>
      </c>
      <c r="R1751" s="42">
        <f>+IFERROR(INVENTARIO[[#This Row],[STOCK (BALANCE)]]*INVENTARIO[[#This Row],[COSTO UNITARIO]],"")</f>
        <v>0</v>
      </c>
    </row>
    <row r="1752" spans="1:18" x14ac:dyDescent="0.25">
      <c r="A1752" s="37" t="str">
        <f>+[1]DATA_PRODUCTO!A1752</f>
        <v xml:space="preserve"> CC0139 (TAPE ELÉCTRICO DE VINIL 3/4´X60¨ 3M TEMFLEX)</v>
      </c>
      <c r="B1752" s="38">
        <f>IFERROR(_xlfn.XLOOKUP(INVENTARIO[[#This Row],[CODIGO CONCATENADO]],[1]!Tabla1[[CODIGO CONCATENADO ]],[1]!Tabla1[FECHA],,0,-1),"")</f>
        <v>45615</v>
      </c>
      <c r="C1752" s="38">
        <f>IFERROR(_xlfn.XLOOKUP(INVENTARIO[[#This Row],[CODIGO CONCATENADO]],[1]!Tabla1[[CODIGO CONCATENADO ]],[1]!Tabla1[FECHA],,0,-1),"")</f>
        <v>45615</v>
      </c>
      <c r="D1752" s="39" t="str">
        <f>+[1]!Tabla3[[#This Row],[Secuencia]]</f>
        <v>CC0139</v>
      </c>
      <c r="E1752" s="40" t="str">
        <f>+[1]!Tabla3[[#This Row],[Descripcion]]</f>
        <v>TAPE ELÉCTRICO DE VINIL 3/4´X60¨ 3M TEMFLEX</v>
      </c>
      <c r="F1752" s="39" t="str">
        <f>+[1]!Tabla3[[#This Row],[Categoria]]</f>
        <v>CENTRO CONTROL</v>
      </c>
      <c r="G1752" s="50">
        <f>+[1]!Tabla3[[#This Row],[Almacen]]</f>
        <v>0</v>
      </c>
      <c r="H1752" s="39" t="str">
        <f>+[1]!Tabla3[[#This Row],[Unidad de medida]]</f>
        <v>UNIDAD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42</v>
      </c>
      <c r="N1752" s="44">
        <f>+SUMIF([1]!REQUISICIONES[CODIGO CONCATENADO],INVENTARIO[[#This Row],[CODIGO CONCATENADO]],[1]!REQUISICIONES[CANTIDAD])</f>
        <v>42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>
        <f>IFERROR(_xlfn.XLOOKUP(INVENTARIO[[#This Row],[CODIGO CONCATENADO]],[1]!Tabla1[[CODIGO CONCATENADO ]],[1]!Tabla1[COSTO],,0,-1),"")</f>
        <v>560</v>
      </c>
      <c r="R1752" s="42">
        <f>+IFERROR(INVENTARIO[[#This Row],[STOCK (BALANCE)]]*INVENTARIO[[#This Row],[COSTO UNITARIO]],"")</f>
        <v>0</v>
      </c>
    </row>
    <row r="1753" spans="1:18" x14ac:dyDescent="0.25">
      <c r="A1753" s="37" t="str">
        <f>+[1]DATA_PRODUCTO!A1753</f>
        <v xml:space="preserve"> CC0140 (BOMBILLOS EN LED 9W 3000K 265V 50/60 HZ)</v>
      </c>
      <c r="B1753" s="38">
        <f>IFERROR(_xlfn.XLOOKUP(INVENTARIO[[#This Row],[CODIGO CONCATENADO]],[1]!Tabla1[[CODIGO CONCATENADO ]],[1]!Tabla1[FECHA],,0,-1),"")</f>
        <v>45615</v>
      </c>
      <c r="C1753" s="38">
        <f>IFERROR(_xlfn.XLOOKUP(INVENTARIO[[#This Row],[CODIGO CONCATENADO]],[1]!Tabla1[[CODIGO CONCATENADO ]],[1]!Tabla1[FECHA],,0,-1),"")</f>
        <v>45615</v>
      </c>
      <c r="D1753" s="39" t="str">
        <f>+[1]!Tabla3[[#This Row],[Secuencia]]</f>
        <v>CC0140</v>
      </c>
      <c r="E1753" s="40" t="str">
        <f>+[1]!Tabla3[[#This Row],[Descripcion]]</f>
        <v>BOMBILLOS EN LED 9W 3000K 265V 50/60 HZ</v>
      </c>
      <c r="F1753" s="39" t="str">
        <f>+[1]!Tabla3[[#This Row],[Categoria]]</f>
        <v>CENTRO CONTROL</v>
      </c>
      <c r="G1753" s="50">
        <f>+[1]!Tabla3[[#This Row],[Almacen]]</f>
        <v>0</v>
      </c>
      <c r="H1753" s="39" t="str">
        <f>+[1]!Tabla3[[#This Row],[Unidad de medida]]</f>
        <v>UNIDAD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100</v>
      </c>
      <c r="N1753" s="44">
        <f>+SUMIF([1]!REQUISICIONES[CODIGO CONCATENADO],INVENTARIO[[#This Row],[CODIGO CONCATENADO]],[1]!REQUISICIONES[CANTIDAD])</f>
        <v>100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>
        <f>IFERROR(_xlfn.XLOOKUP(INVENTARIO[[#This Row],[CODIGO CONCATENADO]],[1]!Tabla1[[CODIGO CONCATENADO ]],[1]!Tabla1[COSTO],,0,-1),"")</f>
        <v>490</v>
      </c>
      <c r="R1753" s="42">
        <f>+IFERROR(INVENTARIO[[#This Row],[STOCK (BALANCE)]]*INVENTARIO[[#This Row],[COSTO UNITARIO]],"")</f>
        <v>0</v>
      </c>
    </row>
    <row r="1754" spans="1:18" x14ac:dyDescent="0.25">
      <c r="A1754" s="37" t="str">
        <f>+[1]DATA_PRODUCTO!A1754</f>
        <v xml:space="preserve"> TEG0022 (MONITOR DE 24 PULGADAS)</v>
      </c>
      <c r="B1754" s="38">
        <f>IFERROR(_xlfn.XLOOKUP(INVENTARIO[[#This Row],[CODIGO CONCATENADO]],[1]!Tabla1[[CODIGO CONCATENADO ]],[1]!Tabla1[FECHA],,0,-1),"")</f>
        <v>45630</v>
      </c>
      <c r="C1754" s="38">
        <f>IFERROR(_xlfn.XLOOKUP(INVENTARIO[[#This Row],[CODIGO CONCATENADO]],[1]!Tabla1[[CODIGO CONCATENADO ]],[1]!Tabla1[FECHA],,0,-1),"")</f>
        <v>45630</v>
      </c>
      <c r="D1754" s="39" t="str">
        <f>+[1]!Tabla3[[#This Row],[Secuencia]]</f>
        <v>TEG0022</v>
      </c>
      <c r="E1754" s="40" t="str">
        <f>+[1]!Tabla3[[#This Row],[Descripcion]]</f>
        <v>MONITOR DE 24 PULGADAS</v>
      </c>
      <c r="F1754" s="39" t="str">
        <f>+[1]!Tabla3[[#This Row],[Categoria]]</f>
        <v>TEGNOLOGIA</v>
      </c>
      <c r="G1754" s="50">
        <f>+[1]!Tabla3[[#This Row],[Almacen]]</f>
        <v>0</v>
      </c>
      <c r="H1754" s="39" t="str">
        <f>+[1]!Tabla3[[#This Row],[Unidad de medida]]</f>
        <v>UNIDAD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50</v>
      </c>
      <c r="N1754" s="44">
        <f>+SUMIF([1]!REQUISICIONES[CODIGO CONCATENADO],INVENTARIO[[#This Row],[CODIGO CONCATENADO]],[1]!REQUISICIONES[CANTIDAD])</f>
        <v>50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>
        <f>IFERROR(_xlfn.XLOOKUP(INVENTARIO[[#This Row],[CODIGO CONCATENADO]],[1]!Tabla1[[CODIGO CONCATENADO ]],[1]!Tabla1[COSTO],,0,-1),"")</f>
        <v>7125</v>
      </c>
      <c r="R1754" s="42">
        <f>+IFERROR(INVENTARIO[[#This Row],[STOCK (BALANCE)]]*INVENTARIO[[#This Row],[COSTO UNITARIO]],"")</f>
        <v>0</v>
      </c>
    </row>
    <row r="1755" spans="1:18" x14ac:dyDescent="0.25">
      <c r="A1755" s="37" t="str">
        <f>+[1]DATA_PRODUCTO!A1755</f>
        <v xml:space="preserve"> CC0141 (MANDARRIA DE BOLA DE 3 LIBRAS)</v>
      </c>
      <c r="B1755" s="38">
        <f>IFERROR(_xlfn.XLOOKUP(INVENTARIO[[#This Row],[CODIGO CONCATENADO]],[1]!Tabla1[[CODIGO CONCATENADO ]],[1]!Tabla1[FECHA],,0,-1),"")</f>
        <v>45643</v>
      </c>
      <c r="C1755" s="38">
        <f>IFERROR(_xlfn.XLOOKUP(INVENTARIO[[#This Row],[CODIGO CONCATENADO]],[1]!Tabla1[[CODIGO CONCATENADO ]],[1]!Tabla1[FECHA],,0,-1),"")</f>
        <v>45643</v>
      </c>
      <c r="D1755" s="39" t="str">
        <f>+[1]!Tabla3[[#This Row],[Secuencia]]</f>
        <v>CC0141</v>
      </c>
      <c r="E1755" s="40" t="str">
        <f>+[1]!Tabla3[[#This Row],[Descripcion]]</f>
        <v>MANDARRIA DE BOLA DE 3 LIBRAS</v>
      </c>
      <c r="F1755" s="39" t="str">
        <f>+[1]!Tabla3[[#This Row],[Categoria]]</f>
        <v>CENTRO CONTROL</v>
      </c>
      <c r="G1755" s="50">
        <f>+[1]!Tabla3[[#This Row],[Almacen]]</f>
        <v>0</v>
      </c>
      <c r="H1755" s="39" t="str">
        <f>+[1]!Tabla3[[#This Row],[Unidad de medida]]</f>
        <v>UNIDAD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1</v>
      </c>
      <c r="N1755" s="44">
        <f>+SUMIF([1]!REQUISICIONES[CODIGO CONCATENADO],INVENTARIO[[#This Row],[CODIGO CONCATENADO]],[1]!REQUISICIONES[CANTIDAD])</f>
        <v>1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>
        <f>IFERROR(_xlfn.XLOOKUP(INVENTARIO[[#This Row],[CODIGO CONCATENADO]],[1]!Tabla1[[CODIGO CONCATENADO ]],[1]!Tabla1[COSTO],,0,-1),"")</f>
        <v>678.3</v>
      </c>
      <c r="R1755" s="42">
        <f>+IFERROR(INVENTARIO[[#This Row],[STOCK (BALANCE)]]*INVENTARIO[[#This Row],[COSTO UNITARIO]],"")</f>
        <v>0</v>
      </c>
    </row>
    <row r="1756" spans="1:18" x14ac:dyDescent="0.25">
      <c r="A1756" s="37" t="str">
        <f>+[1]DATA_PRODUCTO!A1756</f>
        <v xml:space="preserve"> CC0142 (LLAVE AJUSTABLE MECANICA 12 PULGADAS)</v>
      </c>
      <c r="B1756" s="38">
        <f>IFERROR(_xlfn.XLOOKUP(INVENTARIO[[#This Row],[CODIGO CONCATENADO]],[1]!Tabla1[[CODIGO CONCATENADO ]],[1]!Tabla1[FECHA],,0,-1),"")</f>
        <v>45639</v>
      </c>
      <c r="C1756" s="38">
        <f>IFERROR(_xlfn.XLOOKUP(INVENTARIO[[#This Row],[CODIGO CONCATENADO]],[1]!Tabla1[[CODIGO CONCATENADO ]],[1]!Tabla1[FECHA],,0,-1),"")</f>
        <v>45639</v>
      </c>
      <c r="D1756" s="39" t="str">
        <f>+[1]!Tabla3[[#This Row],[Secuencia]]</f>
        <v>CC0142</v>
      </c>
      <c r="E1756" s="40" t="str">
        <f>+[1]!Tabla3[[#This Row],[Descripcion]]</f>
        <v>LLAVE AJUSTABLE MECANICA 12 PULGADAS</v>
      </c>
      <c r="F1756" s="39" t="str">
        <f>+[1]!Tabla3[[#This Row],[Categoria]]</f>
        <v>CENTRO CONTROL</v>
      </c>
      <c r="G1756" s="50">
        <f>+[1]!Tabla3[[#This Row],[Almacen]]</f>
        <v>0</v>
      </c>
      <c r="H1756" s="39" t="str">
        <f>+[1]!Tabla3[[#This Row],[Unidad de medida]]</f>
        <v>UNIDAD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2</v>
      </c>
      <c r="N1756" s="44">
        <f>+SUMIF([1]!REQUISICIONES[CODIGO CONCATENADO],INVENTARIO[[#This Row],[CODIGO CONCATENADO]],[1]!REQUISICIONES[CANTIDAD])</f>
        <v>2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>
        <f>IFERROR(_xlfn.XLOOKUP(INVENTARIO[[#This Row],[CODIGO CONCATENADO]],[1]!Tabla1[[CODIGO CONCATENADO ]],[1]!Tabla1[COSTO],,0,-1),"")</f>
        <v>970.25</v>
      </c>
      <c r="R1756" s="42">
        <f>+IFERROR(INVENTARIO[[#This Row],[STOCK (BALANCE)]]*INVENTARIO[[#This Row],[COSTO UNITARIO]],"")</f>
        <v>0</v>
      </c>
    </row>
    <row r="1757" spans="1:18" x14ac:dyDescent="0.25">
      <c r="A1757" s="37" t="str">
        <f>+[1]DATA_PRODUCTO!A1757</f>
        <v xml:space="preserve"> CC0143 (LLAVE AJUSTABLE MECANICA 8 PULGADAS)</v>
      </c>
      <c r="B1757" s="38">
        <f>IFERROR(_xlfn.XLOOKUP(INVENTARIO[[#This Row],[CODIGO CONCATENADO]],[1]!Tabla1[[CODIGO CONCATENADO ]],[1]!Tabla1[FECHA],,0,-1),"")</f>
        <v>45639</v>
      </c>
      <c r="C1757" s="38">
        <f>IFERROR(_xlfn.XLOOKUP(INVENTARIO[[#This Row],[CODIGO CONCATENADO]],[1]!Tabla1[[CODIGO CONCATENADO ]],[1]!Tabla1[FECHA],,0,-1),"")</f>
        <v>45639</v>
      </c>
      <c r="D1757" s="39" t="str">
        <f>+[1]!Tabla3[[#This Row],[Secuencia]]</f>
        <v>CC0143</v>
      </c>
      <c r="E1757" s="40" t="str">
        <f>+[1]!Tabla3[[#This Row],[Descripcion]]</f>
        <v>LLAVE AJUSTABLE MECANICA 8 PULGADAS</v>
      </c>
      <c r="F1757" s="39" t="str">
        <f>+[1]!Tabla3[[#This Row],[Categoria]]</f>
        <v>CENTRO CONTROL</v>
      </c>
      <c r="G1757" s="50">
        <f>+[1]!Tabla3[[#This Row],[Almacen]]</f>
        <v>0</v>
      </c>
      <c r="H1757" s="39" t="str">
        <f>+[1]!Tabla3[[#This Row],[Unidad de medida]]</f>
        <v>UNIDAD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2</v>
      </c>
      <c r="N1757" s="44">
        <f>+SUMIF([1]!REQUISICIONES[CODIGO CONCATENADO],INVENTARIO[[#This Row],[CODIGO CONCATENADO]],[1]!REQUISICIONES[CANTIDAD])</f>
        <v>2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>
        <f>IFERROR(_xlfn.XLOOKUP(INVENTARIO[[#This Row],[CODIGO CONCATENADO]],[1]!Tabla1[[CODIGO CONCATENADO ]],[1]!Tabla1[COSTO],,0,-1),"")</f>
        <v>628.74</v>
      </c>
      <c r="R1757" s="42">
        <f>+IFERROR(INVENTARIO[[#This Row],[STOCK (BALANCE)]]*INVENTARIO[[#This Row],[COSTO UNITARIO]],"")</f>
        <v>0</v>
      </c>
    </row>
    <row r="1758" spans="1:18" x14ac:dyDescent="0.25">
      <c r="A1758" s="37" t="str">
        <f>+[1]DATA_PRODUCTO!A1758</f>
        <v xml:space="preserve"> CC0144 (LENTES DE PULIR)</v>
      </c>
      <c r="B1758" s="38">
        <f>IFERROR(_xlfn.XLOOKUP(INVENTARIO[[#This Row],[CODIGO CONCATENADO]],[1]!Tabla1[[CODIGO CONCATENADO ]],[1]!Tabla1[FECHA],,0,-1),"")</f>
        <v>45639</v>
      </c>
      <c r="C1758" s="38">
        <f>IFERROR(_xlfn.XLOOKUP(INVENTARIO[[#This Row],[CODIGO CONCATENADO]],[1]!Tabla1[[CODIGO CONCATENADO ]],[1]!Tabla1[FECHA],,0,-1),"")</f>
        <v>45639</v>
      </c>
      <c r="D1758" s="39" t="str">
        <f>+[1]!Tabla3[[#This Row],[Secuencia]]</f>
        <v>CC0144</v>
      </c>
      <c r="E1758" s="40" t="str">
        <f>+[1]!Tabla3[[#This Row],[Descripcion]]</f>
        <v>LENTES DE PULIR</v>
      </c>
      <c r="F1758" s="39" t="str">
        <f>+[1]!Tabla3[[#This Row],[Categoria]]</f>
        <v>CENTRO CONTROL</v>
      </c>
      <c r="G1758" s="50">
        <f>+[1]!Tabla3[[#This Row],[Almacen]]</f>
        <v>0</v>
      </c>
      <c r="H1758" s="39" t="str">
        <f>+[1]!Tabla3[[#This Row],[Unidad de medida]]</f>
        <v>UNIDAD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2</v>
      </c>
      <c r="N1758" s="44">
        <f>+SUMIF([1]!REQUISICIONES[CODIGO CONCATENADO],INVENTARIO[[#This Row],[CODIGO CONCATENADO]],[1]!REQUISICIONES[CANTIDAD])</f>
        <v>2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>
        <f>IFERROR(_xlfn.XLOOKUP(INVENTARIO[[#This Row],[CODIGO CONCATENADO]],[1]!Tabla1[[CODIGO CONCATENADO ]],[1]!Tabla1[COSTO],,0,-1),"")</f>
        <v>235.92</v>
      </c>
      <c r="R1758" s="42">
        <f>+IFERROR(INVENTARIO[[#This Row],[STOCK (BALANCE)]]*INVENTARIO[[#This Row],[COSTO UNITARIO]],"")</f>
        <v>0</v>
      </c>
    </row>
    <row r="1759" spans="1:18" x14ac:dyDescent="0.25">
      <c r="A1759" s="37" t="str">
        <f>+[1]DATA_PRODUCTO!A1759</f>
        <v xml:space="preserve"> CC0145 (TEPE DE VINIL TEMPLEX)</v>
      </c>
      <c r="B1759" s="38">
        <f>IFERROR(_xlfn.XLOOKUP(INVENTARIO[[#This Row],[CODIGO CONCATENADO]],[1]!Tabla1[[CODIGO CONCATENADO ]],[1]!Tabla1[FECHA],,0,-1),"")</f>
        <v>45639</v>
      </c>
      <c r="C1759" s="38">
        <f>IFERROR(_xlfn.XLOOKUP(INVENTARIO[[#This Row],[CODIGO CONCATENADO]],[1]!Tabla1[[CODIGO CONCATENADO ]],[1]!Tabla1[FECHA],,0,-1),"")</f>
        <v>45639</v>
      </c>
      <c r="D1759" s="39" t="str">
        <f>+[1]!Tabla3[[#This Row],[Secuencia]]</f>
        <v>CC0145</v>
      </c>
      <c r="E1759" s="40" t="str">
        <f>+[1]!Tabla3[[#This Row],[Descripcion]]</f>
        <v>TEPE DE VINIL TEMPLEX</v>
      </c>
      <c r="F1759" s="39" t="str">
        <f>+[1]!Tabla3[[#This Row],[Categoria]]</f>
        <v>CENTRO CONTROL</v>
      </c>
      <c r="G1759" s="50">
        <f>+[1]!Tabla3[[#This Row],[Almacen]]</f>
        <v>0</v>
      </c>
      <c r="H1759" s="39" t="str">
        <f>+[1]!Tabla3[[#This Row],[Unidad de medida]]</f>
        <v>UNIDAD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30</v>
      </c>
      <c r="N1759" s="44">
        <f>+SUMIF([1]!REQUISICIONES[CODIGO CONCATENADO],INVENTARIO[[#This Row],[CODIGO CONCATENADO]],[1]!REQUISICIONES[CANTIDAD])</f>
        <v>30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>
        <f>IFERROR(_xlfn.XLOOKUP(INVENTARIO[[#This Row],[CODIGO CONCATENADO]],[1]!Tabla1[[CODIGO CONCATENADO ]],[1]!Tabla1[COSTO],,0,-1),"")</f>
        <v>111.09</v>
      </c>
      <c r="R1759" s="42">
        <f>+IFERROR(INVENTARIO[[#This Row],[STOCK (BALANCE)]]*INVENTARIO[[#This Row],[COSTO UNITARIO]],"")</f>
        <v>0</v>
      </c>
    </row>
    <row r="1760" spans="1:18" x14ac:dyDescent="0.25">
      <c r="A1760" s="37" t="str">
        <f>+[1]DATA_PRODUCTO!A1760</f>
        <v xml:space="preserve"> CC0146 (MARCO SEGUETA COMPLETO)</v>
      </c>
      <c r="B1760" s="38">
        <f>IFERROR(_xlfn.XLOOKUP(INVENTARIO[[#This Row],[CODIGO CONCATENADO]],[1]!Tabla1[[CODIGO CONCATENADO ]],[1]!Tabla1[FECHA],,0,-1),"")</f>
        <v>45639</v>
      </c>
      <c r="C1760" s="38">
        <f>IFERROR(_xlfn.XLOOKUP(INVENTARIO[[#This Row],[CODIGO CONCATENADO]],[1]!Tabla1[[CODIGO CONCATENADO ]],[1]!Tabla1[FECHA],,0,-1),"")</f>
        <v>45639</v>
      </c>
      <c r="D1760" s="39" t="str">
        <f>+[1]!Tabla3[[#This Row],[Secuencia]]</f>
        <v>CC0146</v>
      </c>
      <c r="E1760" s="40" t="str">
        <f>+[1]!Tabla3[[#This Row],[Descripcion]]</f>
        <v>MARCO SEGUETA COMPLETO</v>
      </c>
      <c r="F1760" s="39" t="str">
        <f>+[1]!Tabla3[[#This Row],[Categoria]]</f>
        <v>CENTRO CONTROL</v>
      </c>
      <c r="G1760" s="50">
        <f>+[1]!Tabla3[[#This Row],[Almacen]]</f>
        <v>0</v>
      </c>
      <c r="H1760" s="39" t="str">
        <f>+[1]!Tabla3[[#This Row],[Unidad de medida]]</f>
        <v>UNIDAD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2</v>
      </c>
      <c r="N1760" s="44">
        <f>+SUMIF([1]!REQUISICIONES[CODIGO CONCATENADO],INVENTARIO[[#This Row],[CODIGO CONCATENADO]],[1]!REQUISICIONES[CANTIDAD])</f>
        <v>2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>
        <f>IFERROR(_xlfn.XLOOKUP(INVENTARIO[[#This Row],[CODIGO CONCATENADO]],[1]!Tabla1[[CODIGO CONCATENADO ]],[1]!Tabla1[COSTO],,0,-1),"")</f>
        <v>253.92</v>
      </c>
      <c r="R1760" s="42">
        <f>+IFERROR(INVENTARIO[[#This Row],[STOCK (BALANCE)]]*INVENTARIO[[#This Row],[COSTO UNITARIO]],"")</f>
        <v>0</v>
      </c>
    </row>
    <row r="1761" spans="1:18" x14ac:dyDescent="0.25">
      <c r="A1761" s="37" t="str">
        <f>+[1]DATA_PRODUCTO!A1761</f>
        <v xml:space="preserve"> CC0147 (BORNA (REGLETA DE 60 AMP) COLOR NEGRO)</v>
      </c>
      <c r="B1761" s="38">
        <f>IFERROR(_xlfn.XLOOKUP(INVENTARIO[[#This Row],[CODIGO CONCATENADO]],[1]!Tabla1[[CODIGO CONCATENADO ]],[1]!Tabla1[FECHA],,0,-1),"")</f>
        <v>45639</v>
      </c>
      <c r="C1761" s="38">
        <f>IFERROR(_xlfn.XLOOKUP(INVENTARIO[[#This Row],[CODIGO CONCATENADO]],[1]!Tabla1[[CODIGO CONCATENADO ]],[1]!Tabla1[FECHA],,0,-1),"")</f>
        <v>45639</v>
      </c>
      <c r="D1761" s="39" t="str">
        <f>+[1]!Tabla3[[#This Row],[Secuencia]]</f>
        <v>CC0147</v>
      </c>
      <c r="E1761" s="40" t="str">
        <f>+[1]!Tabla3[[#This Row],[Descripcion]]</f>
        <v>BORNA (REGLETA DE 60 AMP) COLOR NEGRO</v>
      </c>
      <c r="F1761" s="39" t="str">
        <f>+[1]!Tabla3[[#This Row],[Categoria]]</f>
        <v>CENTRO CONTROL</v>
      </c>
      <c r="G1761" s="50">
        <f>+[1]!Tabla3[[#This Row],[Almacen]]</f>
        <v>0</v>
      </c>
      <c r="H1761" s="39" t="str">
        <f>+[1]!Tabla3[[#This Row],[Unidad de medida]]</f>
        <v>UNIDAD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3</v>
      </c>
      <c r="N1761" s="44">
        <f>+SUMIF([1]!REQUISICIONES[CODIGO CONCATENADO],INVENTARIO[[#This Row],[CODIGO CONCATENADO]],[1]!REQUISICIONES[CANTIDAD])</f>
        <v>3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>
        <f>IFERROR(_xlfn.XLOOKUP(INVENTARIO[[#This Row],[CODIGO CONCATENADO]],[1]!Tabla1[[CODIGO CONCATENADO ]],[1]!Tabla1[COSTO],,0,-1),"")</f>
        <v>524.4</v>
      </c>
      <c r="R1761" s="42">
        <f>+IFERROR(INVENTARIO[[#This Row],[STOCK (BALANCE)]]*INVENTARIO[[#This Row],[COSTO UNITARIO]],"")</f>
        <v>0</v>
      </c>
    </row>
    <row r="1762" spans="1:18" x14ac:dyDescent="0.25">
      <c r="A1762" s="37" t="str">
        <f>+[1]DATA_PRODUCTO!A1762</f>
        <v xml:space="preserve"> CC0148 (DISCO DE PÚLIR 4")</v>
      </c>
      <c r="B1762" s="38">
        <f>IFERROR(_xlfn.XLOOKUP(INVENTARIO[[#This Row],[CODIGO CONCATENADO]],[1]!Tabla1[[CODIGO CONCATENADO ]],[1]!Tabla1[FECHA],,0,-1),"")</f>
        <v>45639</v>
      </c>
      <c r="C1762" s="38">
        <f>IFERROR(_xlfn.XLOOKUP(INVENTARIO[[#This Row],[CODIGO CONCATENADO]],[1]!Tabla1[[CODIGO CONCATENADO ]],[1]!Tabla1[FECHA],,0,-1),"")</f>
        <v>45639</v>
      </c>
      <c r="D1762" s="39" t="str">
        <f>+[1]!Tabla3[[#This Row],[Secuencia]]</f>
        <v>CC0148</v>
      </c>
      <c r="E1762" s="40" t="str">
        <f>+[1]!Tabla3[[#This Row],[Descripcion]]</f>
        <v>DISCO DE PÚLIR 4"</v>
      </c>
      <c r="F1762" s="39" t="str">
        <f>+[1]!Tabla3[[#This Row],[Categoria]]</f>
        <v>CENTRO CONTROL</v>
      </c>
      <c r="G1762" s="50">
        <f>+[1]!Tabla3[[#This Row],[Almacen]]</f>
        <v>0</v>
      </c>
      <c r="H1762" s="39" t="str">
        <f>+[1]!Tabla3[[#This Row],[Unidad de medida]]</f>
        <v>UNIDAD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15</v>
      </c>
      <c r="N1762" s="44">
        <f>+SUMIF([1]!REQUISICIONES[CODIGO CONCATENADO],INVENTARIO[[#This Row],[CODIGO CONCATENADO]],[1]!REQUISICIONES[CANTIDAD])</f>
        <v>15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>
        <f>IFERROR(_xlfn.XLOOKUP(INVENTARIO[[#This Row],[CODIGO CONCATENADO]],[1]!Tabla1[[CODIGO CONCATENADO ]],[1]!Tabla1[COSTO],,0,-1),"")</f>
        <v>109.93</v>
      </c>
      <c r="R1762" s="42">
        <f>+IFERROR(INVENTARIO[[#This Row],[STOCK (BALANCE)]]*INVENTARIO[[#This Row],[COSTO UNITARIO]],"")</f>
        <v>0</v>
      </c>
    </row>
    <row r="1763" spans="1:18" x14ac:dyDescent="0.25">
      <c r="A1763" s="37" t="str">
        <f>+[1]DATA_PRODUCTO!A1763</f>
        <v xml:space="preserve"> CC0149 (CEMENTO BLANCO (FUNDA DE 5 LIBRAS))</v>
      </c>
      <c r="B1763" s="38">
        <f>IFERROR(_xlfn.XLOOKUP(INVENTARIO[[#This Row],[CODIGO CONCATENADO]],[1]!Tabla1[[CODIGO CONCATENADO ]],[1]!Tabla1[FECHA],,0,-1),"")</f>
        <v>45639</v>
      </c>
      <c r="C1763" s="38">
        <f>IFERROR(_xlfn.XLOOKUP(INVENTARIO[[#This Row],[CODIGO CONCATENADO]],[1]!Tabla1[[CODIGO CONCATENADO ]],[1]!Tabla1[FECHA],,0,-1),"")</f>
        <v>45639</v>
      </c>
      <c r="D1763" s="39" t="str">
        <f>+[1]!Tabla3[[#This Row],[Secuencia]]</f>
        <v>CC0149</v>
      </c>
      <c r="E1763" s="40" t="str">
        <f>+[1]!Tabla3[[#This Row],[Descripcion]]</f>
        <v>CEMENTO BLANCO (FUNDA DE 5 LIBRAS)</v>
      </c>
      <c r="F1763" s="39" t="str">
        <f>+[1]!Tabla3[[#This Row],[Categoria]]</f>
        <v>CENTRO CONTROL</v>
      </c>
      <c r="G1763" s="50">
        <f>+[1]!Tabla3[[#This Row],[Almacen]]</f>
        <v>0</v>
      </c>
      <c r="H1763" s="39" t="str">
        <f>+[1]!Tabla3[[#This Row],[Unidad de medida]]</f>
        <v>UNIDAD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5</v>
      </c>
      <c r="N1763" s="44">
        <f>+SUMIF([1]!REQUISICIONES[CODIGO CONCATENADO],INVENTARIO[[#This Row],[CODIGO CONCATENADO]],[1]!REQUISICIONES[CANTIDAD])</f>
        <v>5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>
        <f>IFERROR(_xlfn.XLOOKUP(INVENTARIO[[#This Row],[CODIGO CONCATENADO]],[1]!Tabla1[[CODIGO CONCATENADO ]],[1]!Tabla1[COSTO],,0,-1),"")</f>
        <v>172.5</v>
      </c>
      <c r="R1763" s="42">
        <f>+IFERROR(INVENTARIO[[#This Row],[STOCK (BALANCE)]]*INVENTARIO[[#This Row],[COSTO UNITARIO]],"")</f>
        <v>0</v>
      </c>
    </row>
    <row r="1764" spans="1:18" x14ac:dyDescent="0.25">
      <c r="A1764" s="37" t="str">
        <f>+[1]DATA_PRODUCTO!A1764</f>
        <v xml:space="preserve"> CC0150 (TALADRO TIPO HILTI)</v>
      </c>
      <c r="B1764" s="38">
        <f>IFERROR(_xlfn.XLOOKUP(INVENTARIO[[#This Row],[CODIGO CONCATENADO]],[1]!Tabla1[[CODIGO CONCATENADO ]],[1]!Tabla1[FECHA],,0,-1),"")</f>
        <v>45639</v>
      </c>
      <c r="C1764" s="38">
        <f>IFERROR(_xlfn.XLOOKUP(INVENTARIO[[#This Row],[CODIGO CONCATENADO]],[1]!Tabla1[[CODIGO CONCATENADO ]],[1]!Tabla1[FECHA],,0,-1),"")</f>
        <v>45639</v>
      </c>
      <c r="D1764" s="39" t="str">
        <f>+[1]!Tabla3[[#This Row],[Secuencia]]</f>
        <v>CC0150</v>
      </c>
      <c r="E1764" s="40" t="str">
        <f>+[1]!Tabla3[[#This Row],[Descripcion]]</f>
        <v>TALADRO TIPO HILTI</v>
      </c>
      <c r="F1764" s="39" t="str">
        <f>+[1]!Tabla3[[#This Row],[Categoria]]</f>
        <v>CENTRO CONTROL</v>
      </c>
      <c r="G1764" s="50">
        <f>+[1]!Tabla3[[#This Row],[Almacen]]</f>
        <v>0</v>
      </c>
      <c r="H1764" s="39" t="str">
        <f>+[1]!Tabla3[[#This Row],[Unidad de medida]]</f>
        <v>UNIDAD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1</v>
      </c>
      <c r="N1764" s="44">
        <f>+SUMIF([1]!REQUISICIONES[CODIGO CONCATENADO],INVENTARIO[[#This Row],[CODIGO CONCATENADO]],[1]!REQUISICIONES[CANTIDAD])</f>
        <v>1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>
        <f>IFERROR(_xlfn.XLOOKUP(INVENTARIO[[#This Row],[CODIGO CONCATENADO]],[1]!Tabla1[[CODIGO CONCATENADO ]],[1]!Tabla1[COSTO],,0,-1),"")</f>
        <v>6900</v>
      </c>
      <c r="R1764" s="42">
        <f>+IFERROR(INVENTARIO[[#This Row],[STOCK (BALANCE)]]*INVENTARIO[[#This Row],[COSTO UNITARIO]],"")</f>
        <v>0</v>
      </c>
    </row>
    <row r="1765" spans="1:18" x14ac:dyDescent="0.25">
      <c r="A1765" s="37" t="str">
        <f>+[1]DATA_PRODUCTO!A1765</f>
        <v xml:space="preserve"> MG0192 (FELPAS UNIBALL SIGNO 207)</v>
      </c>
      <c r="B1765" s="38">
        <f>IFERROR(_xlfn.XLOOKUP(INVENTARIO[[#This Row],[CODIGO CONCATENADO]],[1]!Tabla1[[CODIGO CONCATENADO ]],[1]!Tabla1[FECHA],,0,-1),"")</f>
        <v>45639</v>
      </c>
      <c r="C1765" s="38">
        <f>IFERROR(_xlfn.XLOOKUP(INVENTARIO[[#This Row],[CODIGO CONCATENADO]],[1]!Tabla1[[CODIGO CONCATENADO ]],[1]!Tabla1[FECHA],,0,-1),"")</f>
        <v>45639</v>
      </c>
      <c r="D1765" s="39" t="str">
        <f>+[1]!Tabla3[[#This Row],[Secuencia]]</f>
        <v>MG0192</v>
      </c>
      <c r="E1765" s="40" t="str">
        <f>+[1]!Tabla3[[#This Row],[Descripcion]]</f>
        <v>FELPAS UNIBALL SIGNO 207</v>
      </c>
      <c r="F1765" s="39" t="str">
        <f>+[1]!Tabla3[[#This Row],[Categoria]]</f>
        <v>MATERIALES GASTABLE</v>
      </c>
      <c r="G1765" s="50">
        <f>+[1]!Tabla3[[#This Row],[Almacen]]</f>
        <v>0</v>
      </c>
      <c r="H1765" s="39" t="str">
        <f>+[1]!Tabla3[[#This Row],[Unidad de medida]]</f>
        <v>UNIDAD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22</v>
      </c>
      <c r="N1765" s="44">
        <f>+SUMIF([1]!REQUISICIONES[CODIGO CONCATENADO],INVENTARIO[[#This Row],[CODIGO CONCATENADO]],[1]!REQUISICIONES[CANTIDAD])</f>
        <v>22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>
        <f>IFERROR(_xlfn.XLOOKUP(INVENTARIO[[#This Row],[CODIGO CONCATENADO]],[1]!Tabla1[[CODIGO CONCATENADO ]],[1]!Tabla1[COSTO],,0,-1),"")</f>
        <v>135</v>
      </c>
      <c r="R1765" s="42">
        <f>+IFERROR(INVENTARIO[[#This Row],[STOCK (BALANCE)]]*INVENTARIO[[#This Row],[COSTO UNITARIO]],"")</f>
        <v>0</v>
      </c>
    </row>
    <row r="1766" spans="1:18" x14ac:dyDescent="0.25">
      <c r="A1766" s="37" t="str">
        <f>+[1]DATA_PRODUCTO!A1766</f>
        <v xml:space="preserve"> TEG0023 (DISCO DURO SSD 500 GB)</v>
      </c>
      <c r="B1766" s="38">
        <f>IFERROR(_xlfn.XLOOKUP(INVENTARIO[[#This Row],[CODIGO CONCATENADO]],[1]!Tabla1[[CODIGO CONCATENADO ]],[1]!Tabla1[FECHA],,0,-1),"")</f>
        <v>45659</v>
      </c>
      <c r="C1766" s="38">
        <f>IFERROR(_xlfn.XLOOKUP(INVENTARIO[[#This Row],[CODIGO CONCATENADO]],[1]!Tabla1[[CODIGO CONCATENADO ]],[1]!Tabla1[FECHA],,0,-1),"")</f>
        <v>45659</v>
      </c>
      <c r="D1766" s="39" t="str">
        <f>+[1]!Tabla3[[#This Row],[Secuencia]]</f>
        <v>TEG0023</v>
      </c>
      <c r="E1766" s="40" t="str">
        <f>+[1]!Tabla3[[#This Row],[Descripcion]]</f>
        <v>DISCO DURO SSD 500 GB</v>
      </c>
      <c r="F1766" s="39" t="str">
        <f>+[1]!Tabla3[[#This Row],[Categoria]]</f>
        <v>TEGNOLOGIA</v>
      </c>
      <c r="G1766" s="50">
        <f>+[1]!Tabla3[[#This Row],[Almacen]]</f>
        <v>0</v>
      </c>
      <c r="H1766" s="39" t="str">
        <f>+[1]!Tabla3[[#This Row],[Unidad de medida]]</f>
        <v>UNIDAD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100</v>
      </c>
      <c r="N1766" s="44">
        <f>+SUMIF([1]!REQUISICIONES[CODIGO CONCATENADO],INVENTARIO[[#This Row],[CODIGO CONCATENADO]],[1]!REQUISICIONES[CANTIDAD])</f>
        <v>100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>
        <f>IFERROR(_xlfn.XLOOKUP(INVENTARIO[[#This Row],[CODIGO CONCATENADO]],[1]!Tabla1[[CODIGO CONCATENADO ]],[1]!Tabla1[COSTO],,0,-1),"")</f>
        <v>1997.85</v>
      </c>
      <c r="R1766" s="42">
        <f>+IFERROR(INVENTARIO[[#This Row],[STOCK (BALANCE)]]*INVENTARIO[[#This Row],[COSTO UNITARIO]],"")</f>
        <v>0</v>
      </c>
    </row>
    <row r="1767" spans="1:18" x14ac:dyDescent="0.25">
      <c r="A1767" s="37" t="str">
        <f>+[1]DATA_PRODUCTO!A1767</f>
        <v xml:space="preserve"> TRA0137 (NEUMATICO TRASERO CON REFERENCIA 50R18)</v>
      </c>
      <c r="B1767" s="38">
        <f>IFERROR(_xlfn.XLOOKUP(INVENTARIO[[#This Row],[CODIGO CONCATENADO]],[1]!Tabla1[[CODIGO CONCATENADO ]],[1]!Tabla1[FECHA],,0,-1),"")</f>
        <v>45665</v>
      </c>
      <c r="C1767" s="38">
        <f>IFERROR(_xlfn.XLOOKUP(INVENTARIO[[#This Row],[CODIGO CONCATENADO]],[1]!Tabla1[[CODIGO CONCATENADO ]],[1]!Tabla1[FECHA],,0,-1),"")</f>
        <v>45665</v>
      </c>
      <c r="D1767" s="39" t="str">
        <f>+[1]!Tabla3[[#This Row],[Secuencia]]</f>
        <v>TRA0137</v>
      </c>
      <c r="E1767" s="40" t="str">
        <f>+[1]!Tabla3[[#This Row],[Descripcion]]</f>
        <v>NEUMATICO TRASERO CON REFERENCIA 50R18</v>
      </c>
      <c r="F1767" s="39" t="str">
        <f>+[1]!Tabla3[[#This Row],[Categoria]]</f>
        <v>TRANSPORTACIÒN</v>
      </c>
      <c r="G1767" s="50">
        <f>+[1]!Tabla3[[#This Row],[Almacen]]</f>
        <v>0</v>
      </c>
      <c r="H1767" s="39" t="str">
        <f>+[1]!Tabla3[[#This Row],[Unidad de medida]]</f>
        <v>UNIDAD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15</v>
      </c>
      <c r="N1767" s="44">
        <f>+SUMIF([1]!REQUISICIONES[CODIGO CONCATENADO],INVENTARIO[[#This Row],[CODIGO CONCATENADO]],[1]!REQUISICIONES[CANTIDAD])</f>
        <v>15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>
        <f>IFERROR(_xlfn.XLOOKUP(INVENTARIO[[#This Row],[CODIGO CONCATENADO]],[1]!Tabla1[[CODIGO CONCATENADO ]],[1]!Tabla1[COSTO],,0,-1),"")</f>
        <v>2555.94</v>
      </c>
      <c r="R1767" s="42">
        <f>+IFERROR(INVENTARIO[[#This Row],[STOCK (BALANCE)]]*INVENTARIO[[#This Row],[COSTO UNITARIO]],"")</f>
        <v>0</v>
      </c>
    </row>
    <row r="1768" spans="1:18" x14ac:dyDescent="0.25">
      <c r="A1768" s="37" t="str">
        <f>+[1]DATA_PRODUCTO!A1768</f>
        <v xml:space="preserve"> TRA0138 (NEUMATICO Y TUBO TRASERO CON REFERENCIA 2/75/18)</v>
      </c>
      <c r="B1768" s="38">
        <f>IFERROR(_xlfn.XLOOKUP(INVENTARIO[[#This Row],[CODIGO CONCATENADO]],[1]!Tabla1[[CODIGO CONCATENADO ]],[1]!Tabla1[FECHA],,0,-1),"")</f>
        <v>45665</v>
      </c>
      <c r="C1768" s="38">
        <f>IFERROR(_xlfn.XLOOKUP(INVENTARIO[[#This Row],[CODIGO CONCATENADO]],[1]!Tabla1[[CODIGO CONCATENADO ]],[1]!Tabla1[FECHA],,0,-1),"")</f>
        <v>45665</v>
      </c>
      <c r="D1768" s="39" t="str">
        <f>+[1]!Tabla3[[#This Row],[Secuencia]]</f>
        <v>TRA0138</v>
      </c>
      <c r="E1768" s="40" t="str">
        <f>+[1]!Tabla3[[#This Row],[Descripcion]]</f>
        <v>NEUMATICO Y TUBO TRASERO CON REFERENCIA 2/75/18</v>
      </c>
      <c r="F1768" s="39" t="str">
        <f>+[1]!Tabla3[[#This Row],[Categoria]]</f>
        <v>TRANSPORTACIÒN</v>
      </c>
      <c r="G1768" s="50">
        <f>+[1]!Tabla3[[#This Row],[Almacen]]</f>
        <v>0</v>
      </c>
      <c r="H1768" s="39" t="str">
        <f>+[1]!Tabla3[[#This Row],[Unidad de medida]]</f>
        <v>UNIDAD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15</v>
      </c>
      <c r="N1768" s="44">
        <f>+SUMIF([1]!REQUISICIONES[CODIGO CONCATENADO],INVENTARIO[[#This Row],[CODIGO CONCATENADO]],[1]!REQUISICIONES[CANTIDAD])</f>
        <v>15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>
        <f>IFERROR(_xlfn.XLOOKUP(INVENTARIO[[#This Row],[CODIGO CONCATENADO]],[1]!Tabla1[[CODIGO CONCATENADO ]],[1]!Tabla1[COSTO],,0,-1),"")</f>
        <v>2237.29</v>
      </c>
      <c r="R1768" s="42">
        <f>+IFERROR(INVENTARIO[[#This Row],[STOCK (BALANCE)]]*INVENTARIO[[#This Row],[COSTO UNITARIO]],"")</f>
        <v>0</v>
      </c>
    </row>
    <row r="1769" spans="1:18" x14ac:dyDescent="0.25">
      <c r="A1769" s="37" t="str">
        <f>+[1]DATA_PRODUCTO!A1769</f>
        <v xml:space="preserve"> TRA0139 (NEUMATICO Y TUBO TRASERO CON REFERENCIA 3.00R18)</v>
      </c>
      <c r="B1769" s="38">
        <f>IFERROR(_xlfn.XLOOKUP(INVENTARIO[[#This Row],[CODIGO CONCATENADO]],[1]!Tabla1[[CODIGO CONCATENADO ]],[1]!Tabla1[FECHA],,0,-1),"")</f>
        <v>45665</v>
      </c>
      <c r="C1769" s="38">
        <f>IFERROR(_xlfn.XLOOKUP(INVENTARIO[[#This Row],[CODIGO CONCATENADO]],[1]!Tabla1[[CODIGO CONCATENADO ]],[1]!Tabla1[FECHA],,0,-1),"")</f>
        <v>45665</v>
      </c>
      <c r="D1769" s="39" t="str">
        <f>+[1]!Tabla3[[#This Row],[Secuencia]]</f>
        <v>TRA0139</v>
      </c>
      <c r="E1769" s="40" t="str">
        <f>+[1]!Tabla3[[#This Row],[Descripcion]]</f>
        <v>NEUMATICO Y TUBO TRASERO CON REFERENCIA 3.00R18</v>
      </c>
      <c r="F1769" s="39" t="str">
        <f>+[1]!Tabla3[[#This Row],[Categoria]]</f>
        <v>TRANSPORTACIÒN</v>
      </c>
      <c r="G1769" s="50">
        <f>+[1]!Tabla3[[#This Row],[Almacen]]</f>
        <v>0</v>
      </c>
      <c r="H1769" s="39" t="str">
        <f>+[1]!Tabla3[[#This Row],[Unidad de medida]]</f>
        <v>UNIDAD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8</v>
      </c>
      <c r="N1769" s="44">
        <f>+SUMIF([1]!REQUISICIONES[CODIGO CONCATENADO],INVENTARIO[[#This Row],[CODIGO CONCATENADO]],[1]!REQUISICIONES[CANTIDAD])</f>
        <v>8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>
        <f>IFERROR(_xlfn.XLOOKUP(INVENTARIO[[#This Row],[CODIGO CONCATENADO]],[1]!Tabla1[[CODIGO CONCATENADO ]],[1]!Tabla1[COSTO],,0,-1),"")</f>
        <v>3728.82</v>
      </c>
      <c r="R1769" s="42">
        <f>+IFERROR(INVENTARIO[[#This Row],[STOCK (BALANCE)]]*INVENTARIO[[#This Row],[COSTO UNITARIO]],"")</f>
        <v>0</v>
      </c>
    </row>
    <row r="1770" spans="1:18" x14ac:dyDescent="0.25">
      <c r="A1770" s="37" t="str">
        <f>+[1]DATA_PRODUCTO!A1770</f>
        <v xml:space="preserve"> TRA0140 (NEUMATICO Y TUBO TRASERO CON REFERENCIA 90/90R18)</v>
      </c>
      <c r="B1770" s="38">
        <f>IFERROR(_xlfn.XLOOKUP(INVENTARIO[[#This Row],[CODIGO CONCATENADO]],[1]!Tabla1[[CODIGO CONCATENADO ]],[1]!Tabla1[FECHA],,0,-1),"")</f>
        <v>45665</v>
      </c>
      <c r="C1770" s="38">
        <f>IFERROR(_xlfn.XLOOKUP(INVENTARIO[[#This Row],[CODIGO CONCATENADO]],[1]!Tabla1[[CODIGO CONCATENADO ]],[1]!Tabla1[FECHA],,0,-1),"")</f>
        <v>45665</v>
      </c>
      <c r="D1770" s="39" t="str">
        <f>+[1]!Tabla3[[#This Row],[Secuencia]]</f>
        <v>TRA0140</v>
      </c>
      <c r="E1770" s="40" t="str">
        <f>+[1]!Tabla3[[#This Row],[Descripcion]]</f>
        <v>NEUMATICO Y TUBO TRASERO CON REFERENCIA 90/90R18</v>
      </c>
      <c r="F1770" s="39" t="str">
        <f>+[1]!Tabla3[[#This Row],[Categoria]]</f>
        <v>TRANSPORTACIÒN</v>
      </c>
      <c r="G1770" s="50">
        <f>+[1]!Tabla3[[#This Row],[Almacen]]</f>
        <v>0</v>
      </c>
      <c r="H1770" s="39" t="str">
        <f>+[1]!Tabla3[[#This Row],[Unidad de medida]]</f>
        <v>UNIDAD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8</v>
      </c>
      <c r="N1770" s="44">
        <f>+SUMIF([1]!REQUISICIONES[CODIGO CONCATENADO],INVENTARIO[[#This Row],[CODIGO CONCATENADO]],[1]!REQUISICIONES[CANTIDAD])</f>
        <v>8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>
        <f>IFERROR(_xlfn.XLOOKUP(INVENTARIO[[#This Row],[CODIGO CONCATENADO]],[1]!Tabla1[[CODIGO CONCATENADO ]],[1]!Tabla1[COSTO],,0,-1),"")</f>
        <v>2555.9299999999998</v>
      </c>
      <c r="R1770" s="42">
        <f>+IFERROR(INVENTARIO[[#This Row],[STOCK (BALANCE)]]*INVENTARIO[[#This Row],[COSTO UNITARIO]],"")</f>
        <v>0</v>
      </c>
    </row>
    <row r="1771" spans="1:18" x14ac:dyDescent="0.25">
      <c r="A1771" s="37" t="str">
        <f>+[1]DATA_PRODUCTO!A1771</f>
        <v xml:space="preserve"> TEG0024 (TECLADO USB )</v>
      </c>
      <c r="B1771" s="38">
        <f>IFERROR(_xlfn.XLOOKUP(INVENTARIO[[#This Row],[CODIGO CONCATENADO]],[1]!Tabla1[[CODIGO CONCATENADO ]],[1]!Tabla1[FECHA],,0,-1),"")</f>
        <v>45665</v>
      </c>
      <c r="C1771" s="38">
        <f>IFERROR(_xlfn.XLOOKUP(INVENTARIO[[#This Row],[CODIGO CONCATENADO]],[1]!Tabla1[[CODIGO CONCATENADO ]],[1]!Tabla1[FECHA],,0,-1),"")</f>
        <v>45665</v>
      </c>
      <c r="D1771" s="39" t="str">
        <f>+[1]!Tabla3[[#This Row],[Secuencia]]</f>
        <v>TEG0024</v>
      </c>
      <c r="E1771" s="40" t="str">
        <f>+[1]!Tabla3[[#This Row],[Descripcion]]</f>
        <v xml:space="preserve">TECLADO USB </v>
      </c>
      <c r="F1771" s="39" t="str">
        <f>+[1]!Tabla3[[#This Row],[Categoria]]</f>
        <v>TEGNOLOGIA</v>
      </c>
      <c r="G1771" s="50">
        <f>+[1]!Tabla3[[#This Row],[Almacen]]</f>
        <v>0</v>
      </c>
      <c r="H1771" s="39" t="str">
        <f>+[1]!Tabla3[[#This Row],[Unidad de medida]]</f>
        <v>UNIDAD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100</v>
      </c>
      <c r="N1771" s="44">
        <f>+SUMIF([1]!REQUISICIONES[CODIGO CONCATENADO],INVENTARIO[[#This Row],[CODIGO CONCATENADO]],[1]!REQUISICIONES[CANTIDAD])</f>
        <v>100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>
        <f>IFERROR(_xlfn.XLOOKUP(INVENTARIO[[#This Row],[CODIGO CONCATENADO]],[1]!Tabla1[[CODIGO CONCATENADO ]],[1]!Tabla1[COSTO],,0,-1),"")</f>
        <v>256.58999999999997</v>
      </c>
      <c r="R1771" s="42">
        <f>+IFERROR(INVENTARIO[[#This Row],[STOCK (BALANCE)]]*INVENTARIO[[#This Row],[COSTO UNITARIO]],"")</f>
        <v>0</v>
      </c>
    </row>
    <row r="1772" spans="1:18" x14ac:dyDescent="0.25">
      <c r="A1772" s="37" t="str">
        <f>+[1]DATA_PRODUCTO!A1772</f>
        <v xml:space="preserve"> COM0130 (URNA EN ACRILICO 0.75M X 0.5M X 0.40M)</v>
      </c>
      <c r="B1772" s="38">
        <f>IFERROR(_xlfn.XLOOKUP(INVENTARIO[[#This Row],[CODIGO CONCATENADO]],[1]!Tabla1[[CODIGO CONCATENADO ]],[1]!Tabla1[FECHA],,0,-1),"")</f>
        <v>45645</v>
      </c>
      <c r="C1772" s="38">
        <f>IFERROR(_xlfn.XLOOKUP(INVENTARIO[[#This Row],[CODIGO CONCATENADO]],[1]!Tabla1[[CODIGO CONCATENADO ]],[1]!Tabla1[FECHA],,0,-1),"")</f>
        <v>45645</v>
      </c>
      <c r="D1772" s="39" t="str">
        <f>+[1]!Tabla3[[#This Row],[Secuencia]]</f>
        <v>COM0130</v>
      </c>
      <c r="E1772" s="40" t="str">
        <f>+[1]!Tabla3[[#This Row],[Descripcion]]</f>
        <v>URNA EN ACRILICO 0.75M X 0.5M X 0.40M</v>
      </c>
      <c r="F1772" s="39" t="str">
        <f>+[1]!Tabla3[[#This Row],[Categoria]]</f>
        <v>COMUNICACIONES</v>
      </c>
      <c r="G1772" s="50">
        <f>+[1]!Tabla3[[#This Row],[Almacen]]</f>
        <v>0</v>
      </c>
      <c r="H1772" s="39" t="str">
        <f>+[1]!Tabla3[[#This Row],[Unidad de medida]]</f>
        <v>UNIDAD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1</v>
      </c>
      <c r="N1772" s="44">
        <f>+SUMIF([1]!REQUISICIONES[CODIGO CONCATENADO],INVENTARIO[[#This Row],[CODIGO CONCATENADO]],[1]!REQUISICIONES[CANTIDAD])</f>
        <v>1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>
        <f>IFERROR(_xlfn.XLOOKUP(INVENTARIO[[#This Row],[CODIGO CONCATENADO]],[1]!Tabla1[[CODIGO CONCATENADO ]],[1]!Tabla1[COSTO],,0,-1),"")</f>
        <v>22000</v>
      </c>
      <c r="R1772" s="42">
        <f>+IFERROR(INVENTARIO[[#This Row],[STOCK (BALANCE)]]*INVENTARIO[[#This Row],[COSTO UNITARIO]],"")</f>
        <v>0</v>
      </c>
    </row>
    <row r="1773" spans="1:18" x14ac:dyDescent="0.25">
      <c r="A1773" s="37" t="str">
        <f>+[1]DATA_PRODUCTO!A1773</f>
        <v xml:space="preserve"> COM0131 (BUZONES DE SUGERENCIAS 17" X16.5" PULGADAS)</v>
      </c>
      <c r="B1773" s="38">
        <f>IFERROR(_xlfn.XLOOKUP(INVENTARIO[[#This Row],[CODIGO CONCATENADO]],[1]!Tabla1[[CODIGO CONCATENADO ]],[1]!Tabla1[FECHA],,0,-1),"")</f>
        <v>45645</v>
      </c>
      <c r="C1773" s="38">
        <f>IFERROR(_xlfn.XLOOKUP(INVENTARIO[[#This Row],[CODIGO CONCATENADO]],[1]!Tabla1[[CODIGO CONCATENADO ]],[1]!Tabla1[FECHA],,0,-1),"")</f>
        <v>45645</v>
      </c>
      <c r="D1773" s="39" t="str">
        <f>+[1]!Tabla3[[#This Row],[Secuencia]]</f>
        <v>COM0131</v>
      </c>
      <c r="E1773" s="40" t="str">
        <f>+[1]!Tabla3[[#This Row],[Descripcion]]</f>
        <v>BUZONES DE SUGERENCIAS 17" X16.5" PULGADAS</v>
      </c>
      <c r="F1773" s="39" t="str">
        <f>+[1]!Tabla3[[#This Row],[Categoria]]</f>
        <v>COMUNICACIONES</v>
      </c>
      <c r="G1773" s="50">
        <f>+[1]!Tabla3[[#This Row],[Almacen]]</f>
        <v>0</v>
      </c>
      <c r="H1773" s="39" t="str">
        <f>+[1]!Tabla3[[#This Row],[Unidad de medida]]</f>
        <v>UNIDAD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42</v>
      </c>
      <c r="N1773" s="44">
        <f>+SUMIF([1]!REQUISICIONES[CODIGO CONCATENADO],INVENTARIO[[#This Row],[CODIGO CONCATENADO]],[1]!REQUISICIONES[CANTIDAD])</f>
        <v>0</v>
      </c>
      <c r="O1773" s="42"/>
      <c r="P1773" s="44">
        <f>+INVENTARIO[[#This Row],[CANTIDAD INICIAL]]+INVENTARIO[[#This Row],[ENTRADAS]]-INVENTARIO[[#This Row],[SALIDAS]]+INVENTARIO[[#This Row],[AJUSTES]]</f>
        <v>42</v>
      </c>
      <c r="Q1773" s="42">
        <f>IFERROR(_xlfn.XLOOKUP(INVENTARIO[[#This Row],[CODIGO CONCATENADO]],[1]!Tabla1[[CODIGO CONCATENADO ]],[1]!Tabla1[COSTO],,0,-1),"")</f>
        <v>5900</v>
      </c>
      <c r="R1773" s="42">
        <f>+IFERROR(INVENTARIO[[#This Row],[STOCK (BALANCE)]]*INVENTARIO[[#This Row],[COSTO UNITARIO]],"")</f>
        <v>247800</v>
      </c>
    </row>
    <row r="1774" spans="1:18" x14ac:dyDescent="0.25">
      <c r="A1774" s="37" t="str">
        <f>+[1]DATA_PRODUCTO!A1774</f>
        <v xml:space="preserve"> COM0132 (EXHIBIDORES INFORMATIVOS 3MM)</v>
      </c>
      <c r="B1774" s="38">
        <f>IFERROR(_xlfn.XLOOKUP(INVENTARIO[[#This Row],[CODIGO CONCATENADO]],[1]!Tabla1[[CODIGO CONCATENADO ]],[1]!Tabla1[FECHA],,0,-1),"")</f>
        <v>45645</v>
      </c>
      <c r="C1774" s="38">
        <f>IFERROR(_xlfn.XLOOKUP(INVENTARIO[[#This Row],[CODIGO CONCATENADO]],[1]!Tabla1[[CODIGO CONCATENADO ]],[1]!Tabla1[FECHA],,0,-1),"")</f>
        <v>45645</v>
      </c>
      <c r="D1774" s="39" t="str">
        <f>+[1]!Tabla3[[#This Row],[Secuencia]]</f>
        <v>COM0132</v>
      </c>
      <c r="E1774" s="40" t="str">
        <f>+[1]!Tabla3[[#This Row],[Descripcion]]</f>
        <v>EXHIBIDORES INFORMATIVOS 3MM</v>
      </c>
      <c r="F1774" s="39" t="str">
        <f>+[1]!Tabla3[[#This Row],[Categoria]]</f>
        <v>COMUNICACIONES</v>
      </c>
      <c r="G1774" s="50">
        <f>+[1]!Tabla3[[#This Row],[Almacen]]</f>
        <v>0</v>
      </c>
      <c r="H1774" s="39" t="str">
        <f>+[1]!Tabla3[[#This Row],[Unidad de medida]]</f>
        <v>UNIDAD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3</v>
      </c>
      <c r="N1774" s="44">
        <f>+SUMIF([1]!REQUISICIONES[CODIGO CONCATENADO],INVENTARIO[[#This Row],[CODIGO CONCATENADO]],[1]!REQUISICIONES[CANTIDAD])</f>
        <v>1</v>
      </c>
      <c r="O1774" s="42"/>
      <c r="P1774" s="44">
        <f>+INVENTARIO[[#This Row],[CANTIDAD INICIAL]]+INVENTARIO[[#This Row],[ENTRADAS]]-INVENTARIO[[#This Row],[SALIDAS]]+INVENTARIO[[#This Row],[AJUSTES]]</f>
        <v>2</v>
      </c>
      <c r="Q1774" s="42">
        <f>IFERROR(_xlfn.XLOOKUP(INVENTARIO[[#This Row],[CODIGO CONCATENADO]],[1]!Tabla1[[CODIGO CONCATENADO ]],[1]!Tabla1[COSTO],,0,-1),"")</f>
        <v>2950</v>
      </c>
      <c r="R1774" s="42">
        <f>+IFERROR(INVENTARIO[[#This Row],[STOCK (BALANCE)]]*INVENTARIO[[#This Row],[COSTO UNITARIO]],"")</f>
        <v>5900</v>
      </c>
    </row>
    <row r="1775" spans="1:18" x14ac:dyDescent="0.25">
      <c r="A1775" s="37" t="str">
        <f>+[1]DATA_PRODUCTO!A1775</f>
        <v xml:space="preserve"> EQU0072 (CINTURON TACTICO MILITAR)</v>
      </c>
      <c r="B1775" s="38">
        <f>IFERROR(_xlfn.XLOOKUP(INVENTARIO[[#This Row],[CODIGO CONCATENADO]],[1]!Tabla1[[CODIGO CONCATENADO ]],[1]!Tabla1[FECHA],,0,-1),"")</f>
        <v>45670</v>
      </c>
      <c r="C1775" s="38">
        <f>IFERROR(_xlfn.XLOOKUP(INVENTARIO[[#This Row],[CODIGO CONCATENADO]],[1]!Tabla1[[CODIGO CONCATENADO ]],[1]!Tabla1[FECHA],,0,-1),"")</f>
        <v>45670</v>
      </c>
      <c r="D1775" s="39" t="str">
        <f>+[1]!Tabla3[[#This Row],[Secuencia]]</f>
        <v>EQU0072</v>
      </c>
      <c r="E1775" s="40" t="str">
        <f>+[1]!Tabla3[[#This Row],[Descripcion]]</f>
        <v>CINTURON TACTICO MILITAR</v>
      </c>
      <c r="F1775" s="39" t="str">
        <f>+[1]!Tabla3[[#This Row],[Categoria]]</f>
        <v xml:space="preserve">EQUIPOS </v>
      </c>
      <c r="G1775" s="50">
        <f>+[1]!Tabla3[[#This Row],[Almacen]]</f>
        <v>0</v>
      </c>
      <c r="H1775" s="39" t="str">
        <f>+[1]!Tabla3[[#This Row],[Unidad de medida]]</f>
        <v>UNIDAD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40</v>
      </c>
      <c r="N1775" s="44">
        <f>+SUMIF([1]!REQUISICIONES[CODIGO CONCATENADO],INVENTARIO[[#This Row],[CODIGO CONCATENADO]],[1]!REQUISICIONES[CANTIDAD])</f>
        <v>40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>
        <f>IFERROR(_xlfn.XLOOKUP(INVENTARIO[[#This Row],[CODIGO CONCATENADO]],[1]!Tabla1[[CODIGO CONCATENADO ]],[1]!Tabla1[COSTO],,0,-1),"")</f>
        <v>1000</v>
      </c>
      <c r="R1775" s="42">
        <f>+IFERROR(INVENTARIO[[#This Row],[STOCK (BALANCE)]]*INVENTARIO[[#This Row],[COSTO UNITARIO]],"")</f>
        <v>0</v>
      </c>
    </row>
    <row r="1776" spans="1:18" x14ac:dyDescent="0.25">
      <c r="A1776" s="37" t="str">
        <f>+[1]DATA_PRODUCTO!A1776</f>
        <v xml:space="preserve"> CC0151 (LUCES LED DE 300MM ROJO FLECHA)</v>
      </c>
      <c r="B1776" s="38">
        <f>IFERROR(_xlfn.XLOOKUP(INVENTARIO[[#This Row],[CODIGO CONCATENADO]],[1]!Tabla1[[CODIGO CONCATENADO ]],[1]!Tabla1[FECHA],,0,-1),"")</f>
        <v>45671</v>
      </c>
      <c r="C1776" s="38">
        <f>IFERROR(_xlfn.XLOOKUP(INVENTARIO[[#This Row],[CODIGO CONCATENADO]],[1]!Tabla1[[CODIGO CONCATENADO ]],[1]!Tabla1[FECHA],,0,-1),"")</f>
        <v>45671</v>
      </c>
      <c r="D1776" s="39" t="str">
        <f>+[1]!Tabla3[[#This Row],[Secuencia]]</f>
        <v>CC0151</v>
      </c>
      <c r="E1776" s="40" t="str">
        <f>+[1]!Tabla3[[#This Row],[Descripcion]]</f>
        <v>LUCES LED DE 300MM ROJO FLECHA</v>
      </c>
      <c r="F1776" s="39" t="str">
        <f>+[1]!Tabla3[[#This Row],[Categoria]]</f>
        <v>CENTRO CONTROL</v>
      </c>
      <c r="G1776" s="50">
        <f>+[1]!Tabla3[[#This Row],[Almacen]]</f>
        <v>0</v>
      </c>
      <c r="H1776" s="39" t="str">
        <f>+[1]!Tabla3[[#This Row],[Unidad de medida]]</f>
        <v>UNIDAD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8</v>
      </c>
      <c r="N1776" s="44">
        <f>+SUMIF([1]!REQUISICIONES[CODIGO CONCATENADO],INVENTARIO[[#This Row],[CODIGO CONCATENADO]],[1]!REQUISICIONES[CANTIDAD])</f>
        <v>8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>
        <f>IFERROR(_xlfn.XLOOKUP(INVENTARIO[[#This Row],[CODIGO CONCATENADO]],[1]!Tabla1[[CODIGO CONCATENADO ]],[1]!Tabla1[COSTO],,0,-1),"")</f>
        <v>9000</v>
      </c>
      <c r="R1776" s="42">
        <f>+IFERROR(INVENTARIO[[#This Row],[STOCK (BALANCE)]]*INVENTARIO[[#This Row],[COSTO UNITARIO]],"")</f>
        <v>0</v>
      </c>
    </row>
    <row r="1777" spans="1:18" x14ac:dyDescent="0.25">
      <c r="A1777" s="37" t="str">
        <f>+[1]DATA_PRODUCTO!A1777</f>
        <v xml:space="preserve"> CC0152 (LUCES LED DE 300MM VERDE FLECHA)</v>
      </c>
      <c r="B1777" s="38">
        <f>IFERROR(_xlfn.XLOOKUP(INVENTARIO[[#This Row],[CODIGO CONCATENADO]],[1]!Tabla1[[CODIGO CONCATENADO ]],[1]!Tabla1[FECHA],,0,-1),"")</f>
        <v>45671</v>
      </c>
      <c r="C1777" s="38">
        <f>IFERROR(_xlfn.XLOOKUP(INVENTARIO[[#This Row],[CODIGO CONCATENADO]],[1]!Tabla1[[CODIGO CONCATENADO ]],[1]!Tabla1[FECHA],,0,-1),"")</f>
        <v>45671</v>
      </c>
      <c r="D1777" s="39" t="str">
        <f>+[1]!Tabla3[[#This Row],[Secuencia]]</f>
        <v>CC0152</v>
      </c>
      <c r="E1777" s="40" t="str">
        <f>+[1]!Tabla3[[#This Row],[Descripcion]]</f>
        <v>LUCES LED DE 300MM VERDE FLECHA</v>
      </c>
      <c r="F1777" s="39" t="str">
        <f>+[1]!Tabla3[[#This Row],[Categoria]]</f>
        <v>CENTRO CONTROL</v>
      </c>
      <c r="G1777" s="50">
        <f>+[1]!Tabla3[[#This Row],[Almacen]]</f>
        <v>0</v>
      </c>
      <c r="H1777" s="39" t="str">
        <f>+[1]!Tabla3[[#This Row],[Unidad de medida]]</f>
        <v>UNIDAD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8</v>
      </c>
      <c r="N1777" s="44">
        <f>+SUMIF([1]!REQUISICIONES[CODIGO CONCATENADO],INVENTARIO[[#This Row],[CODIGO CONCATENADO]],[1]!REQUISICIONES[CANTIDAD])</f>
        <v>8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>
        <f>IFERROR(_xlfn.XLOOKUP(INVENTARIO[[#This Row],[CODIGO CONCATENADO]],[1]!Tabla1[[CODIGO CONCATENADO ]],[1]!Tabla1[COSTO],,0,-1),"")</f>
        <v>9000</v>
      </c>
      <c r="R1777" s="42">
        <f>+IFERROR(INVENTARIO[[#This Row],[STOCK (BALANCE)]]*INVENTARIO[[#This Row],[COSTO UNITARIO]],"")</f>
        <v>0</v>
      </c>
    </row>
    <row r="1778" spans="1:18" x14ac:dyDescent="0.25">
      <c r="A1778" s="37" t="str">
        <f>+[1]DATA_PRODUCTO!A1778</f>
        <v xml:space="preserve"> CC0153 (LUCES LED DE 300MM AMBAR)</v>
      </c>
      <c r="B1778" s="38">
        <f>IFERROR(_xlfn.XLOOKUP(INVENTARIO[[#This Row],[CODIGO CONCATENADO]],[1]!Tabla1[[CODIGO CONCATENADO ]],[1]!Tabla1[FECHA],,0,-1),"")</f>
        <v>45671</v>
      </c>
      <c r="C1778" s="38">
        <f>IFERROR(_xlfn.XLOOKUP(INVENTARIO[[#This Row],[CODIGO CONCATENADO]],[1]!Tabla1[[CODIGO CONCATENADO ]],[1]!Tabla1[FECHA],,0,-1),"")</f>
        <v>45671</v>
      </c>
      <c r="D1778" s="39" t="str">
        <f>+[1]!Tabla3[[#This Row],[Secuencia]]</f>
        <v>CC0153</v>
      </c>
      <c r="E1778" s="40" t="str">
        <f>+[1]!Tabla3[[#This Row],[Descripcion]]</f>
        <v>LUCES LED DE 300MM AMBAR</v>
      </c>
      <c r="F1778" s="39" t="str">
        <f>+[1]!Tabla3[[#This Row],[Categoria]]</f>
        <v>CENTRO CONTROL</v>
      </c>
      <c r="G1778" s="50">
        <f>+[1]!Tabla3[[#This Row],[Almacen]]</f>
        <v>0</v>
      </c>
      <c r="H1778" s="39" t="str">
        <f>+[1]!Tabla3[[#This Row],[Unidad de medida]]</f>
        <v>UNIDAD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10</v>
      </c>
      <c r="N1778" s="44">
        <f>+SUMIF([1]!REQUISICIONES[CODIGO CONCATENADO],INVENTARIO[[#This Row],[CODIGO CONCATENADO]],[1]!REQUISICIONES[CANTIDAD])</f>
        <v>10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>
        <f>IFERROR(_xlfn.XLOOKUP(INVENTARIO[[#This Row],[CODIGO CONCATENADO]],[1]!Tabla1[[CODIGO CONCATENADO ]],[1]!Tabla1[COSTO],,0,-1),"")</f>
        <v>9000</v>
      </c>
      <c r="R1778" s="42">
        <f>+IFERROR(INVENTARIO[[#This Row],[STOCK (BALANCE)]]*INVENTARIO[[#This Row],[COSTO UNITARIO]],"")</f>
        <v>0</v>
      </c>
    </row>
    <row r="1779" spans="1:18" x14ac:dyDescent="0.25">
      <c r="A1779" s="37" t="str">
        <f>+[1]DATA_PRODUCTO!A1779</f>
        <v xml:space="preserve"> ELE0142 (PANEL LED REDONDO EMPOTRABLE 18W)</v>
      </c>
      <c r="B1779" s="38">
        <f>IFERROR(_xlfn.XLOOKUP(INVENTARIO[[#This Row],[CODIGO CONCATENADO]],[1]!Tabla1[[CODIGO CONCATENADO ]],[1]!Tabla1[FECHA],,0,-1),"")</f>
        <v>46013</v>
      </c>
      <c r="C1779" s="38">
        <f>IFERROR(_xlfn.XLOOKUP(INVENTARIO[[#This Row],[CODIGO CONCATENADO]],[1]!Tabla1[[CODIGO CONCATENADO ]],[1]!Tabla1[FECHA],,0,-1),"")</f>
        <v>46013</v>
      </c>
      <c r="D1779" s="39" t="str">
        <f>+[1]!Tabla3[[#This Row],[Secuencia]]</f>
        <v>ELE0142</v>
      </c>
      <c r="E1779" s="40" t="str">
        <f>+[1]!Tabla3[[#This Row],[Descripcion]]</f>
        <v>PANEL LED REDONDO EMPOTRABLE 18W</v>
      </c>
      <c r="F1779" s="39" t="str">
        <f>+[1]!Tabla3[[#This Row],[Categoria]]</f>
        <v>ELÉCTRICO</v>
      </c>
      <c r="G1779" s="50">
        <f>+[1]!Tabla3[[#This Row],[Almacen]]</f>
        <v>0</v>
      </c>
      <c r="H1779" s="39" t="str">
        <f>+[1]!Tabla3[[#This Row],[Unidad de medida]]</f>
        <v>UNIDAD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39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39</v>
      </c>
      <c r="Q1779" s="42">
        <f>IFERROR(_xlfn.XLOOKUP(INVENTARIO[[#This Row],[CODIGO CONCATENADO]],[1]!Tabla1[[CODIGO CONCATENADO ]],[1]!Tabla1[COSTO],,0,-1),"")</f>
        <v>373.9</v>
      </c>
      <c r="R1779" s="42">
        <f>+IFERROR(INVENTARIO[[#This Row],[STOCK (BALANCE)]]*INVENTARIO[[#This Row],[COSTO UNITARIO]],"")</f>
        <v>14582.099999999999</v>
      </c>
    </row>
    <row r="1780" spans="1:18" x14ac:dyDescent="0.25">
      <c r="A1780" s="37" t="str">
        <f>+[1]DATA_PRODUCTO!A1780</f>
        <v xml:space="preserve"> CC0154 (LLAVE STILLSON (457mm))</v>
      </c>
      <c r="B1780" s="38">
        <f>IFERROR(_xlfn.XLOOKUP(INVENTARIO[[#This Row],[CODIGO CONCATENADO]],[1]!Tabla1[[CODIGO CONCATENADO ]],[1]!Tabla1[FECHA],,0,-1),"")</f>
        <v>45671</v>
      </c>
      <c r="C1780" s="38">
        <f>IFERROR(_xlfn.XLOOKUP(INVENTARIO[[#This Row],[CODIGO CONCATENADO]],[1]!Tabla1[[CODIGO CONCATENADO ]],[1]!Tabla1[FECHA],,0,-1),"")</f>
        <v>45671</v>
      </c>
      <c r="D1780" s="39" t="str">
        <f>+[1]!Tabla3[[#This Row],[Secuencia]]</f>
        <v>CC0154</v>
      </c>
      <c r="E1780" s="40" t="str">
        <f>+[1]!Tabla3[[#This Row],[Descripcion]]</f>
        <v>LLAVE STILLSON (457mm)</v>
      </c>
      <c r="F1780" s="39" t="str">
        <f>+[1]!Tabla3[[#This Row],[Categoria]]</f>
        <v>CENTRO CONTROL</v>
      </c>
      <c r="G1780" s="50">
        <f>+[1]!Tabla3[[#This Row],[Almacen]]</f>
        <v>0</v>
      </c>
      <c r="H1780" s="39" t="str">
        <f>+[1]!Tabla3[[#This Row],[Unidad de medida]]</f>
        <v>UNIDAD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2</v>
      </c>
      <c r="N1780" s="44">
        <f>+SUMIF([1]!REQUISICIONES[CODIGO CONCATENADO],INVENTARIO[[#This Row],[CODIGO CONCATENADO]],[1]!REQUISICIONES[CANTIDAD])</f>
        <v>2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>
        <f>IFERROR(_xlfn.XLOOKUP(INVENTARIO[[#This Row],[CODIGO CONCATENADO]],[1]!Tabla1[[CODIGO CONCATENADO ]],[1]!Tabla1[COSTO],,0,-1),"")</f>
        <v>1695</v>
      </c>
      <c r="R1780" s="42">
        <f>+IFERROR(INVENTARIO[[#This Row],[STOCK (BALANCE)]]*INVENTARIO[[#This Row],[COSTO UNITARIO]],"")</f>
        <v>0</v>
      </c>
    </row>
    <row r="1781" spans="1:18" x14ac:dyDescent="0.25">
      <c r="A1781" s="37" t="str">
        <f>+[1]DATA_PRODUCTO!A1781</f>
        <v xml:space="preserve"> CC0155 (TIE WRAP NEGRO 14")</v>
      </c>
      <c r="B1781" s="38">
        <f>IFERROR(_xlfn.XLOOKUP(INVENTARIO[[#This Row],[CODIGO CONCATENADO]],[1]!Tabla1[[CODIGO CONCATENADO ]],[1]!Tabla1[FECHA],,0,-1),"")</f>
        <v>45671</v>
      </c>
      <c r="C1781" s="38">
        <f>IFERROR(_xlfn.XLOOKUP(INVENTARIO[[#This Row],[CODIGO CONCATENADO]],[1]!Tabla1[[CODIGO CONCATENADO ]],[1]!Tabla1[FECHA],,0,-1),"")</f>
        <v>45671</v>
      </c>
      <c r="D1781" s="39" t="str">
        <f>+[1]!Tabla3[[#This Row],[Secuencia]]</f>
        <v>CC0155</v>
      </c>
      <c r="E1781" s="40" t="str">
        <f>+[1]!Tabla3[[#This Row],[Descripcion]]</f>
        <v>TIE WRAP NEGRO 14"</v>
      </c>
      <c r="F1781" s="39" t="str">
        <f>+[1]!Tabla3[[#This Row],[Categoria]]</f>
        <v>CENTRO CONTROL</v>
      </c>
      <c r="G1781" s="50">
        <f>+[1]!Tabla3[[#This Row],[Almacen]]</f>
        <v>0</v>
      </c>
      <c r="H1781" s="39" t="str">
        <f>+[1]!Tabla3[[#This Row],[Unidad de medida]]</f>
        <v>UNIDAD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2</v>
      </c>
      <c r="N1781" s="44">
        <f>+SUMIF([1]!REQUISICIONES[CODIGO CONCATENADO],INVENTARIO[[#This Row],[CODIGO CONCATENADO]],[1]!REQUISICIONES[CANTIDAD])</f>
        <v>2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>
        <f>IFERROR(_xlfn.XLOOKUP(INVENTARIO[[#This Row],[CODIGO CONCATENADO]],[1]!Tabla1[[CODIGO CONCATENADO ]],[1]!Tabla1[COSTO],,0,-1),"")</f>
        <v>171</v>
      </c>
      <c r="R1781" s="42">
        <f>+IFERROR(INVENTARIO[[#This Row],[STOCK (BALANCE)]]*INVENTARIO[[#This Row],[COSTO UNITARIO]],"")</f>
        <v>0</v>
      </c>
    </row>
    <row r="1782" spans="1:18" x14ac:dyDescent="0.25">
      <c r="A1782" s="37" t="str">
        <f>+[1]DATA_PRODUCTO!A1782</f>
        <v xml:space="preserve"> TEG0025 (GIMBAL ESTABILIZADOR)</v>
      </c>
      <c r="B1782" s="38">
        <f>IFERROR(_xlfn.XLOOKUP(INVENTARIO[[#This Row],[CODIGO CONCATENADO]],[1]!Tabla1[[CODIGO CONCATENADO ]],[1]!Tabla1[FECHA],,0,-1),"")</f>
        <v>45671</v>
      </c>
      <c r="C1782" s="38">
        <f>IFERROR(_xlfn.XLOOKUP(INVENTARIO[[#This Row],[CODIGO CONCATENADO]],[1]!Tabla1[[CODIGO CONCATENADO ]],[1]!Tabla1[FECHA],,0,-1),"")</f>
        <v>45671</v>
      </c>
      <c r="D1782" s="39" t="str">
        <f>+[1]!Tabla3[[#This Row],[Secuencia]]</f>
        <v>TEG0025</v>
      </c>
      <c r="E1782" s="40" t="str">
        <f>+[1]!Tabla3[[#This Row],[Descripcion]]</f>
        <v>GIMBAL ESTABILIZADOR</v>
      </c>
      <c r="F1782" s="39" t="str">
        <f>+[1]!Tabla3[[#This Row],[Categoria]]</f>
        <v>TEGNOLOGIA</v>
      </c>
      <c r="G1782" s="50">
        <f>+[1]!Tabla3[[#This Row],[Almacen]]</f>
        <v>0</v>
      </c>
      <c r="H1782" s="39" t="str">
        <f>+[1]!Tabla3[[#This Row],[Unidad de medida]]</f>
        <v>UNIDAD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2</v>
      </c>
      <c r="N1782" s="44">
        <f>+SUMIF([1]!REQUISICIONES[CODIGO CONCATENADO],INVENTARIO[[#This Row],[CODIGO CONCATENADO]],[1]!REQUISICIONES[CANTIDAD])</f>
        <v>2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>
        <f>IFERROR(_xlfn.XLOOKUP(INVENTARIO[[#This Row],[CODIGO CONCATENADO]],[1]!Tabla1[[CODIGO CONCATENADO ]],[1]!Tabla1[COSTO],,0,-1),"")</f>
        <v>26468</v>
      </c>
      <c r="R1782" s="42">
        <f>+IFERROR(INVENTARIO[[#This Row],[STOCK (BALANCE)]]*INVENTARIO[[#This Row],[COSTO UNITARIO]],"")</f>
        <v>0</v>
      </c>
    </row>
    <row r="1783" spans="1:18" x14ac:dyDescent="0.25">
      <c r="A1783" s="37" t="str">
        <f>+[1]DATA_PRODUCTO!A1783</f>
        <v xml:space="preserve"> MOF0044 (ARCHIVO MODULAR (TRES GABETAS CON LLAVES))</v>
      </c>
      <c r="B1783" s="38">
        <f>IFERROR(_xlfn.XLOOKUP(INVENTARIO[[#This Row],[CODIGO CONCATENADO]],[1]!Tabla1[[CODIGO CONCATENADO ]],[1]!Tabla1[FECHA],,0,-1),"")</f>
        <v>45841</v>
      </c>
      <c r="C1783" s="38">
        <f>IFERROR(_xlfn.XLOOKUP(INVENTARIO[[#This Row],[CODIGO CONCATENADO]],[1]!Tabla1[[CODIGO CONCATENADO ]],[1]!Tabla1[FECHA],,0,-1),"")</f>
        <v>45841</v>
      </c>
      <c r="D1783" s="39" t="str">
        <f>+[1]!Tabla3[[#This Row],[Secuencia]]</f>
        <v>MOF0044</v>
      </c>
      <c r="E1783" s="40" t="str">
        <f>+[1]!Tabla3[[#This Row],[Descripcion]]</f>
        <v>ARCHIVO MODULAR (TRES GABETAS CON LLAVES)</v>
      </c>
      <c r="F1783" s="39" t="str">
        <f>+[1]!Tabla3[[#This Row],[Categoria]]</f>
        <v>MOBILIARIO OFICINA</v>
      </c>
      <c r="G1783" s="50">
        <f>+[1]!Tabla3[[#This Row],[Almacen]]</f>
        <v>0</v>
      </c>
      <c r="H1783" s="39" t="str">
        <f>+[1]!Tabla3[[#This Row],[Unidad de medida]]</f>
        <v>UNIDAD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38</v>
      </c>
      <c r="N1783" s="44">
        <f>+SUMIF([1]!REQUISICIONES[CODIGO CONCATENADO],INVENTARIO[[#This Row],[CODIGO CONCATENADO]],[1]!REQUISICIONES[CANTIDAD])</f>
        <v>38</v>
      </c>
      <c r="O1783" s="42"/>
      <c r="P1783" s="44">
        <f>+INVENTARIO[[#This Row],[CANTIDAD INICIAL]]+INVENTARIO[[#This Row],[ENTRADAS]]-INVENTARIO[[#This Row],[SALIDAS]]+INVENTARIO[[#This Row],[AJUSTES]]</f>
        <v>0</v>
      </c>
      <c r="Q1783" s="42">
        <f>IFERROR(_xlfn.XLOOKUP(INVENTARIO[[#This Row],[CODIGO CONCATENADO]],[1]!Tabla1[[CODIGO CONCATENADO ]],[1]!Tabla1[COSTO],,0,-1),"")</f>
        <v>3898.31</v>
      </c>
      <c r="R1783" s="42">
        <f>+IFERROR(INVENTARIO[[#This Row],[STOCK (BALANCE)]]*INVENTARIO[[#This Row],[COSTO UNITARIO]],"")</f>
        <v>0</v>
      </c>
    </row>
    <row r="1784" spans="1:18" x14ac:dyDescent="0.25">
      <c r="A1784" s="37" t="str">
        <f>+[1]DATA_PRODUCTO!A1784</f>
        <v xml:space="preserve"> EQU0073 (AIRE ACOND. 12,000BTU INVERTER EFC.19 R-410A 220V)</v>
      </c>
      <c r="B1784" s="38">
        <f>IFERROR(_xlfn.XLOOKUP(INVENTARIO[[#This Row],[CODIGO CONCATENADO]],[1]!Tabla1[[CODIGO CONCATENADO ]],[1]!Tabla1[FECHA],,0,-1),"")</f>
        <v>45681</v>
      </c>
      <c r="C1784" s="38">
        <f>IFERROR(_xlfn.XLOOKUP(INVENTARIO[[#This Row],[CODIGO CONCATENADO]],[1]!Tabla1[[CODIGO CONCATENADO ]],[1]!Tabla1[FECHA],,0,-1),"")</f>
        <v>45681</v>
      </c>
      <c r="D1784" s="39" t="str">
        <f>+[1]!Tabla3[[#This Row],[Secuencia]]</f>
        <v>EQU0073</v>
      </c>
      <c r="E1784" s="40" t="str">
        <f>+[1]!Tabla3[[#This Row],[Descripcion]]</f>
        <v>AIRE ACOND. 12,000BTU INVERTER EFC.19 R-410A 220V</v>
      </c>
      <c r="F1784" s="39" t="str">
        <f>+[1]!Tabla3[[#This Row],[Categoria]]</f>
        <v xml:space="preserve">EQUIPOS </v>
      </c>
      <c r="G1784" s="50">
        <f>+[1]!Tabla3[[#This Row],[Almacen]]</f>
        <v>0</v>
      </c>
      <c r="H1784" s="39" t="str">
        <f>+[1]!Tabla3[[#This Row],[Unidad de medida]]</f>
        <v>UNIDAD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2</v>
      </c>
      <c r="N1784" s="44">
        <f>+SUMIF([1]!REQUISICIONES[CODIGO CONCATENADO],INVENTARIO[[#This Row],[CODIGO CONCATENADO]],[1]!REQUISICIONES[CANTIDAD])</f>
        <v>2</v>
      </c>
      <c r="O1784" s="42"/>
      <c r="P1784" s="44">
        <f>+INVENTARIO[[#This Row],[CANTIDAD INICIAL]]+INVENTARIO[[#This Row],[ENTRADAS]]-INVENTARIO[[#This Row],[SALIDAS]]+INVENTARIO[[#This Row],[AJUSTES]]</f>
        <v>0</v>
      </c>
      <c r="Q1784" s="42">
        <f>IFERROR(_xlfn.XLOOKUP(INVENTARIO[[#This Row],[CODIGO CONCATENADO]],[1]!Tabla1[[CODIGO CONCATENADO ]],[1]!Tabla1[COSTO],,0,-1),"")</f>
        <v>23771.19</v>
      </c>
      <c r="R1784" s="42">
        <f>+IFERROR(INVENTARIO[[#This Row],[STOCK (BALANCE)]]*INVENTARIO[[#This Row],[COSTO UNITARIO]],"")</f>
        <v>0</v>
      </c>
    </row>
    <row r="1785" spans="1:18" x14ac:dyDescent="0.25">
      <c r="A1785" s="37" t="str">
        <f>+[1]DATA_PRODUCTO!A1785</f>
        <v xml:space="preserve"> EQU0074 (CORTADORA DE CESPED (A GASOLINA))</v>
      </c>
      <c r="B1785" s="38">
        <f>IFERROR(_xlfn.XLOOKUP(INVENTARIO[[#This Row],[CODIGO CONCATENADO]],[1]!Tabla1[[CODIGO CONCATENADO ]],[1]!Tabla1[FECHA],,0,-1),"")</f>
        <v>45684</v>
      </c>
      <c r="C1785" s="38">
        <f>IFERROR(_xlfn.XLOOKUP(INVENTARIO[[#This Row],[CODIGO CONCATENADO]],[1]!Tabla1[[CODIGO CONCATENADO ]],[1]!Tabla1[FECHA],,0,-1),"")</f>
        <v>45684</v>
      </c>
      <c r="D1785" s="39" t="str">
        <f>+[1]!Tabla3[[#This Row],[Secuencia]]</f>
        <v>EQU0074</v>
      </c>
      <c r="E1785" s="40" t="str">
        <f>+[1]!Tabla3[[#This Row],[Descripcion]]</f>
        <v>CORTADORA DE CESPED (A GASOLINA)</v>
      </c>
      <c r="F1785" s="39" t="str">
        <f>+[1]!Tabla3[[#This Row],[Categoria]]</f>
        <v xml:space="preserve">EQUIPOS </v>
      </c>
      <c r="G1785" s="50">
        <f>+[1]!Tabla3[[#This Row],[Almacen]]</f>
        <v>0</v>
      </c>
      <c r="H1785" s="39" t="str">
        <f>+[1]!Tabla3[[#This Row],[Unidad de medida]]</f>
        <v>UNIDAD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1</v>
      </c>
      <c r="N1785" s="44">
        <f>+SUMIF([1]!REQUISICIONES[CODIGO CONCATENADO],INVENTARIO[[#This Row],[CODIGO CONCATENADO]],[1]!REQUISICIONES[CANTIDAD])</f>
        <v>1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>
        <f>IFERROR(_xlfn.XLOOKUP(INVENTARIO[[#This Row],[CODIGO CONCATENADO]],[1]!Tabla1[[CODIGO CONCATENADO ]],[1]!Tabla1[COSTO],,0,-1),"")</f>
        <v>41775.5</v>
      </c>
      <c r="R1785" s="42">
        <f>+IFERROR(INVENTARIO[[#This Row],[STOCK (BALANCE)]]*INVENTARIO[[#This Row],[COSTO UNITARIO]],"")</f>
        <v>0</v>
      </c>
    </row>
    <row r="1786" spans="1:18" x14ac:dyDescent="0.25">
      <c r="A1786" s="37" t="str">
        <f>+[1]DATA_PRODUCTO!A1786</f>
        <v xml:space="preserve"> TRA0141 (BOMBA DE CLUTH INFERIOR RANGER 14-UP, BT-50)</v>
      </c>
      <c r="B1786" s="38">
        <f>IFERROR(_xlfn.XLOOKUP(INVENTARIO[[#This Row],[CODIGO CONCATENADO]],[1]!Tabla1[[CODIGO CONCATENADO ]],[1]!Tabla1[FECHA],,0,-1),"")</f>
        <v>45679</v>
      </c>
      <c r="C1786" s="38">
        <f>IFERROR(_xlfn.XLOOKUP(INVENTARIO[[#This Row],[CODIGO CONCATENADO]],[1]!Tabla1[[CODIGO CONCATENADO ]],[1]!Tabla1[FECHA],,0,-1),"")</f>
        <v>45679</v>
      </c>
      <c r="D1786" s="39" t="str">
        <f>+[1]!Tabla3[[#This Row],[Secuencia]]</f>
        <v>TRA0141</v>
      </c>
      <c r="E1786" s="40" t="str">
        <f>+[1]!Tabla3[[#This Row],[Descripcion]]</f>
        <v>BOMBA DE CLUTH INFERIOR RANGER 14-UP, BT-50</v>
      </c>
      <c r="F1786" s="39" t="str">
        <f>+[1]!Tabla3[[#This Row],[Categoria]]</f>
        <v>TRANSPORTACIÒN</v>
      </c>
      <c r="G1786" s="50">
        <f>+[1]!Tabla3[[#This Row],[Almacen]]</f>
        <v>0</v>
      </c>
      <c r="H1786" s="39" t="str">
        <f>+[1]!Tabla3[[#This Row],[Unidad de medida]]</f>
        <v>UNIDAD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1</v>
      </c>
      <c r="N1786" s="44">
        <f>+SUMIF([1]!REQUISICIONES[CODIGO CONCATENADO],INVENTARIO[[#This Row],[CODIGO CONCATENADO]],[1]!REQUISICIONES[CANTIDAD])</f>
        <v>1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>
        <f>IFERROR(_xlfn.XLOOKUP(INVENTARIO[[#This Row],[CODIGO CONCATENADO]],[1]!Tabla1[[CODIGO CONCATENADO ]],[1]!Tabla1[COSTO],,0,-1),"")</f>
        <v>9910</v>
      </c>
      <c r="R1786" s="42">
        <f>+IFERROR(INVENTARIO[[#This Row],[STOCK (BALANCE)]]*INVENTARIO[[#This Row],[COSTO UNITARIO]],"")</f>
        <v>0</v>
      </c>
    </row>
    <row r="1787" spans="1:18" x14ac:dyDescent="0.25">
      <c r="A1787" s="37" t="str">
        <f>+[1]DATA_PRODUCTO!A1787</f>
        <v xml:space="preserve"> TRA0142 (AMORTIGUADOR TRASERO DMAX 07-12 4X4)</v>
      </c>
      <c r="B1787" s="38">
        <f>IFERROR(_xlfn.XLOOKUP(INVENTARIO[[#This Row],[CODIGO CONCATENADO]],[1]!Tabla1[[CODIGO CONCATENADO ]],[1]!Tabla1[FECHA],,0,-1),"")</f>
        <v>45679</v>
      </c>
      <c r="C1787" s="38">
        <f>IFERROR(_xlfn.XLOOKUP(INVENTARIO[[#This Row],[CODIGO CONCATENADO]],[1]!Tabla1[[CODIGO CONCATENADO ]],[1]!Tabla1[FECHA],,0,-1),"")</f>
        <v>45679</v>
      </c>
      <c r="D1787" s="39" t="str">
        <f>+[1]!Tabla3[[#This Row],[Secuencia]]</f>
        <v>TRA0142</v>
      </c>
      <c r="E1787" s="40" t="str">
        <f>+[1]!Tabla3[[#This Row],[Descripcion]]</f>
        <v>AMORTIGUADOR TRASERO DMAX 07-12 4X4</v>
      </c>
      <c r="F1787" s="39" t="str">
        <f>+[1]!Tabla3[[#This Row],[Categoria]]</f>
        <v>TRANSPORTACIÒN</v>
      </c>
      <c r="G1787" s="50">
        <f>+[1]!Tabla3[[#This Row],[Almacen]]</f>
        <v>0</v>
      </c>
      <c r="H1787" s="39" t="str">
        <f>+[1]!Tabla3[[#This Row],[Unidad de medida]]</f>
        <v>UNIDAD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2</v>
      </c>
      <c r="N1787" s="44">
        <f>+SUMIF([1]!REQUISICIONES[CODIGO CONCATENADO],INVENTARIO[[#This Row],[CODIGO CONCATENADO]],[1]!REQUISICIONES[CANTIDAD])</f>
        <v>2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>
        <f>IFERROR(_xlfn.XLOOKUP(INVENTARIO[[#This Row],[CODIGO CONCATENADO]],[1]!Tabla1[[CODIGO CONCATENADO ]],[1]!Tabla1[COSTO],,0,-1),"")</f>
        <v>1927.64</v>
      </c>
      <c r="R1787" s="42">
        <f>+IFERROR(INVENTARIO[[#This Row],[STOCK (BALANCE)]]*INVENTARIO[[#This Row],[COSTO UNITARIO]],"")</f>
        <v>0</v>
      </c>
    </row>
    <row r="1788" spans="1:18" x14ac:dyDescent="0.25">
      <c r="A1788" s="37" t="str">
        <f>+[1]DATA_PRODUCTO!A1788</f>
        <v xml:space="preserve"> TRA0143 (AMORTIGUADOR DELANTERO DMAX 07-12 4X5)</v>
      </c>
      <c r="B1788" s="38">
        <f>IFERROR(_xlfn.XLOOKUP(INVENTARIO[[#This Row],[CODIGO CONCATENADO]],[1]!Tabla1[[CODIGO CONCATENADO ]],[1]!Tabla1[FECHA],,0,-1),"")</f>
        <v>45679</v>
      </c>
      <c r="C1788" s="38">
        <f>IFERROR(_xlfn.XLOOKUP(INVENTARIO[[#This Row],[CODIGO CONCATENADO]],[1]!Tabla1[[CODIGO CONCATENADO ]],[1]!Tabla1[FECHA],,0,-1),"")</f>
        <v>45679</v>
      </c>
      <c r="D1788" s="39" t="str">
        <f>+[1]!Tabla3[[#This Row],[Secuencia]]</f>
        <v>TRA0143</v>
      </c>
      <c r="E1788" s="40" t="str">
        <f>+[1]!Tabla3[[#This Row],[Descripcion]]</f>
        <v>AMORTIGUADOR DELANTERO DMAX 07-12 4X5</v>
      </c>
      <c r="F1788" s="39" t="str">
        <f>+[1]!Tabla3[[#This Row],[Categoria]]</f>
        <v>TRANSPORTACIÒN</v>
      </c>
      <c r="G1788" s="50">
        <f>+[1]!Tabla3[[#This Row],[Almacen]]</f>
        <v>0</v>
      </c>
      <c r="H1788" s="39" t="str">
        <f>+[1]!Tabla3[[#This Row],[Unidad de medida]]</f>
        <v>UNIDAD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2</v>
      </c>
      <c r="N1788" s="44">
        <f>+SUMIF([1]!REQUISICIONES[CODIGO CONCATENADO],INVENTARIO[[#This Row],[CODIGO CONCATENADO]],[1]!REQUISICIONES[CANTIDAD])</f>
        <v>2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>
        <f>IFERROR(_xlfn.XLOOKUP(INVENTARIO[[#This Row],[CODIGO CONCATENADO]],[1]!Tabla1[[CODIGO CONCATENADO ]],[1]!Tabla1[COSTO],,0,-1),"")</f>
        <v>3217.25</v>
      </c>
      <c r="R1788" s="42">
        <f>+IFERROR(INVENTARIO[[#This Row],[STOCK (BALANCE)]]*INVENTARIO[[#This Row],[COSTO UNITARIO]],"")</f>
        <v>0</v>
      </c>
    </row>
    <row r="1789" spans="1:18" x14ac:dyDescent="0.25">
      <c r="A1789" s="37" t="str">
        <f>+[1]DATA_PRODUCTO!A1789</f>
        <v xml:space="preserve"> TRA0144 (BOLA ESFERICA INFERIOR DMAX 02-24)</v>
      </c>
      <c r="B1789" s="38">
        <f>IFERROR(_xlfn.XLOOKUP(INVENTARIO[[#This Row],[CODIGO CONCATENADO]],[1]!Tabla1[[CODIGO CONCATENADO ]],[1]!Tabla1[FECHA],,0,-1),"")</f>
        <v>45679</v>
      </c>
      <c r="C1789" s="38">
        <f>IFERROR(_xlfn.XLOOKUP(INVENTARIO[[#This Row],[CODIGO CONCATENADO]],[1]!Tabla1[[CODIGO CONCATENADO ]],[1]!Tabla1[FECHA],,0,-1),"")</f>
        <v>45679</v>
      </c>
      <c r="D1789" s="39" t="str">
        <f>+[1]!Tabla3[[#This Row],[Secuencia]]</f>
        <v>TRA0144</v>
      </c>
      <c r="E1789" s="40" t="str">
        <f>+[1]!Tabla3[[#This Row],[Descripcion]]</f>
        <v>BOLA ESFERICA INFERIOR DMAX 02-24</v>
      </c>
      <c r="F1789" s="39" t="str">
        <f>+[1]!Tabla3[[#This Row],[Categoria]]</f>
        <v>TRANSPORTACIÒN</v>
      </c>
      <c r="G1789" s="50">
        <f>+[1]!Tabla3[[#This Row],[Almacen]]</f>
        <v>0</v>
      </c>
      <c r="H1789" s="39" t="str">
        <f>+[1]!Tabla3[[#This Row],[Unidad de medida]]</f>
        <v>UNIDAD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2</v>
      </c>
      <c r="N1789" s="44">
        <f>+SUMIF([1]!REQUISICIONES[CODIGO CONCATENADO],INVENTARIO[[#This Row],[CODIGO CONCATENADO]],[1]!REQUISICIONES[CANTIDAD])</f>
        <v>2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>
        <f>IFERROR(_xlfn.XLOOKUP(INVENTARIO[[#This Row],[CODIGO CONCATENADO]],[1]!Tabla1[[CODIGO CONCATENADO ]],[1]!Tabla1[COSTO],,0,-1),"")</f>
        <v>2230</v>
      </c>
      <c r="R1789" s="42">
        <f>+IFERROR(INVENTARIO[[#This Row],[STOCK (BALANCE)]]*INVENTARIO[[#This Row],[COSTO UNITARIO]],"")</f>
        <v>0</v>
      </c>
    </row>
    <row r="1790" spans="1:18" x14ac:dyDescent="0.25">
      <c r="A1790" s="37" t="str">
        <f>+[1]DATA_PRODUCTO!A1790</f>
        <v xml:space="preserve"> TRA0145 (BOLA ESFERICA SUPERIOR DMAX 02-24)</v>
      </c>
      <c r="B1790" s="38">
        <f>IFERROR(_xlfn.XLOOKUP(INVENTARIO[[#This Row],[CODIGO CONCATENADO]],[1]!Tabla1[[CODIGO CONCATENADO ]],[1]!Tabla1[FECHA],,0,-1),"")</f>
        <v>45679</v>
      </c>
      <c r="C1790" s="38">
        <f>IFERROR(_xlfn.XLOOKUP(INVENTARIO[[#This Row],[CODIGO CONCATENADO]],[1]!Tabla1[[CODIGO CONCATENADO ]],[1]!Tabla1[FECHA],,0,-1),"")</f>
        <v>45679</v>
      </c>
      <c r="D1790" s="39" t="str">
        <f>+[1]!Tabla3[[#This Row],[Secuencia]]</f>
        <v>TRA0145</v>
      </c>
      <c r="E1790" s="40" t="str">
        <f>+[1]!Tabla3[[#This Row],[Descripcion]]</f>
        <v>BOLA ESFERICA SUPERIOR DMAX 02-24</v>
      </c>
      <c r="F1790" s="39" t="str">
        <f>+[1]!Tabla3[[#This Row],[Categoria]]</f>
        <v>TRANSPORTACIÒN</v>
      </c>
      <c r="G1790" s="50">
        <f>+[1]!Tabla3[[#This Row],[Almacen]]</f>
        <v>0</v>
      </c>
      <c r="H1790" s="39" t="str">
        <f>+[1]!Tabla3[[#This Row],[Unidad de medida]]</f>
        <v>UNIDAD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2</v>
      </c>
      <c r="N1790" s="44">
        <f>+SUMIF([1]!REQUISICIONES[CODIGO CONCATENADO],INVENTARIO[[#This Row],[CODIGO CONCATENADO]],[1]!REQUISICIONES[CANTIDAD])</f>
        <v>2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>
        <f>IFERROR(_xlfn.XLOOKUP(INVENTARIO[[#This Row],[CODIGO CONCATENADO]],[1]!Tabla1[[CODIGO CONCATENADO ]],[1]!Tabla1[COSTO],,0,-1),"")</f>
        <v>2015</v>
      </c>
      <c r="R1790" s="42">
        <f>+IFERROR(INVENTARIO[[#This Row],[STOCK (BALANCE)]]*INVENTARIO[[#This Row],[COSTO UNITARIO]],"")</f>
        <v>0</v>
      </c>
    </row>
    <row r="1791" spans="1:18" x14ac:dyDescent="0.25">
      <c r="A1791" s="37" t="str">
        <f>+[1]DATA_PRODUCTO!A1791</f>
        <v xml:space="preserve"> TRA0146 (TERMINAL DMAX 02-24 4X4, 4WD)</v>
      </c>
      <c r="B1791" s="38">
        <f>IFERROR(_xlfn.XLOOKUP(INVENTARIO[[#This Row],[CODIGO CONCATENADO]],[1]!Tabla1[[CODIGO CONCATENADO ]],[1]!Tabla1[FECHA],,0,-1),"")</f>
        <v>45679</v>
      </c>
      <c r="C1791" s="38">
        <f>IFERROR(_xlfn.XLOOKUP(INVENTARIO[[#This Row],[CODIGO CONCATENADO]],[1]!Tabla1[[CODIGO CONCATENADO ]],[1]!Tabla1[FECHA],,0,-1),"")</f>
        <v>45679</v>
      </c>
      <c r="D1791" s="39" t="str">
        <f>+[1]!Tabla3[[#This Row],[Secuencia]]</f>
        <v>TRA0146</v>
      </c>
      <c r="E1791" s="40" t="str">
        <f>+[1]!Tabla3[[#This Row],[Descripcion]]</f>
        <v>TERMINAL DMAX 02-24 4X4, 4WD</v>
      </c>
      <c r="F1791" s="39" t="str">
        <f>+[1]!Tabla3[[#This Row],[Categoria]]</f>
        <v>TRANSPORTACIÒN</v>
      </c>
      <c r="G1791" s="50">
        <f>+[1]!Tabla3[[#This Row],[Almacen]]</f>
        <v>0</v>
      </c>
      <c r="H1791" s="39" t="str">
        <f>+[1]!Tabla3[[#This Row],[Unidad de medida]]</f>
        <v>UNIDAD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2</v>
      </c>
      <c r="N1791" s="44">
        <f>+SUMIF([1]!REQUISICIONES[CODIGO CONCATENADO],INVENTARIO[[#This Row],[CODIGO CONCATENADO]],[1]!REQUISICIONES[CANTIDAD])</f>
        <v>2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>
        <f>IFERROR(_xlfn.XLOOKUP(INVENTARIO[[#This Row],[CODIGO CONCATENADO]],[1]!Tabla1[[CODIGO CONCATENADO ]],[1]!Tabla1[COSTO],,0,-1),"")</f>
        <v>1500</v>
      </c>
      <c r="R1791" s="42">
        <f>+IFERROR(INVENTARIO[[#This Row],[STOCK (BALANCE)]]*INVENTARIO[[#This Row],[COSTO UNITARIO]],"")</f>
        <v>0</v>
      </c>
    </row>
    <row r="1792" spans="1:18" x14ac:dyDescent="0.25">
      <c r="A1792" s="37" t="str">
        <f>+[1]DATA_PRODUCTO!A1792</f>
        <v xml:space="preserve"> TRA0147 (ROTULA DMAX 07-12 4X4, 4WD ALTA)</v>
      </c>
      <c r="B1792" s="38">
        <f>IFERROR(_xlfn.XLOOKUP(INVENTARIO[[#This Row],[CODIGO CONCATENADO]],[1]!Tabla1[[CODIGO CONCATENADO ]],[1]!Tabla1[FECHA],,0,-1),"")</f>
        <v>45679</v>
      </c>
      <c r="C1792" s="38">
        <f>IFERROR(_xlfn.XLOOKUP(INVENTARIO[[#This Row],[CODIGO CONCATENADO]],[1]!Tabla1[[CODIGO CONCATENADO ]],[1]!Tabla1[FECHA],,0,-1),"")</f>
        <v>45679</v>
      </c>
      <c r="D1792" s="39" t="str">
        <f>+[1]!Tabla3[[#This Row],[Secuencia]]</f>
        <v>TRA0147</v>
      </c>
      <c r="E1792" s="40" t="str">
        <f>+[1]!Tabla3[[#This Row],[Descripcion]]</f>
        <v>ROTULA DMAX 07-12 4X4, 4WD ALTA</v>
      </c>
      <c r="F1792" s="39" t="str">
        <f>+[1]!Tabla3[[#This Row],[Categoria]]</f>
        <v>TRANSPORTACIÒN</v>
      </c>
      <c r="G1792" s="50">
        <f>+[1]!Tabla3[[#This Row],[Almacen]]</f>
        <v>0</v>
      </c>
      <c r="H1792" s="39" t="str">
        <f>+[1]!Tabla3[[#This Row],[Unidad de medida]]</f>
        <v>UNIDAD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2</v>
      </c>
      <c r="N1792" s="44">
        <f>+SUMIF([1]!REQUISICIONES[CODIGO CONCATENADO],INVENTARIO[[#This Row],[CODIGO CONCATENADO]],[1]!REQUISICIONES[CANTIDAD])</f>
        <v>2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>
        <f>IFERROR(_xlfn.XLOOKUP(INVENTARIO[[#This Row],[CODIGO CONCATENADO]],[1]!Tabla1[[CODIGO CONCATENADO ]],[1]!Tabla1[COSTO],,0,-1),"")</f>
        <v>1580</v>
      </c>
      <c r="R1792" s="42">
        <f>+IFERROR(INVENTARIO[[#This Row],[STOCK (BALANCE)]]*INVENTARIO[[#This Row],[COSTO UNITARIO]],"")</f>
        <v>0</v>
      </c>
    </row>
    <row r="1793" spans="1:18" x14ac:dyDescent="0.25">
      <c r="A1793" s="37" t="str">
        <f>+[1]DATA_PRODUCTO!A1793</f>
        <v xml:space="preserve"> TRA0148 (LINK DELANTERO DMAX 02-21 4X2, 2WD)</v>
      </c>
      <c r="B1793" s="38">
        <f>IFERROR(_xlfn.XLOOKUP(INVENTARIO[[#This Row],[CODIGO CONCATENADO]],[1]!Tabla1[[CODIGO CONCATENADO ]],[1]!Tabla1[FECHA],,0,-1),"")</f>
        <v>45679</v>
      </c>
      <c r="C1793" s="38">
        <f>IFERROR(_xlfn.XLOOKUP(INVENTARIO[[#This Row],[CODIGO CONCATENADO]],[1]!Tabla1[[CODIGO CONCATENADO ]],[1]!Tabla1[FECHA],,0,-1),"")</f>
        <v>45679</v>
      </c>
      <c r="D1793" s="39" t="str">
        <f>+[1]!Tabla3[[#This Row],[Secuencia]]</f>
        <v>TRA0148</v>
      </c>
      <c r="E1793" s="40" t="str">
        <f>+[1]!Tabla3[[#This Row],[Descripcion]]</f>
        <v>LINK DELANTERO DMAX 02-21 4X2, 2WD</v>
      </c>
      <c r="F1793" s="39" t="str">
        <f>+[1]!Tabla3[[#This Row],[Categoria]]</f>
        <v>TRANSPORTACIÒN</v>
      </c>
      <c r="G1793" s="50">
        <f>+[1]!Tabla3[[#This Row],[Almacen]]</f>
        <v>0</v>
      </c>
      <c r="H1793" s="39" t="str">
        <f>+[1]!Tabla3[[#This Row],[Unidad de medida]]</f>
        <v>UNIDAD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2</v>
      </c>
      <c r="N1793" s="44">
        <f>+SUMIF([1]!REQUISICIONES[CODIGO CONCATENADO],INVENTARIO[[#This Row],[CODIGO CONCATENADO]],[1]!REQUISICIONES[CANTIDAD])</f>
        <v>2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>
        <f>IFERROR(_xlfn.XLOOKUP(INVENTARIO[[#This Row],[CODIGO CONCATENADO]],[1]!Tabla1[[CODIGO CONCATENADO ]],[1]!Tabla1[COSTO],,0,-1),"")</f>
        <v>1200</v>
      </c>
      <c r="R1793" s="42">
        <f>+IFERROR(INVENTARIO[[#This Row],[STOCK (BALANCE)]]*INVENTARIO[[#This Row],[COSTO UNITARIO]],"")</f>
        <v>0</v>
      </c>
    </row>
    <row r="1794" spans="1:18" x14ac:dyDescent="0.25">
      <c r="A1794" s="37" t="str">
        <f>+[1]DATA_PRODUCTO!A1794</f>
        <v xml:space="preserve"> TRA0149 (BUSHING DE CATRE SUPERIOR DMAX 02-11)</v>
      </c>
      <c r="B1794" s="38">
        <f>IFERROR(_xlfn.XLOOKUP(INVENTARIO[[#This Row],[CODIGO CONCATENADO]],[1]!Tabla1[[CODIGO CONCATENADO ]],[1]!Tabla1[FECHA],,0,-1),"")</f>
        <v>45679</v>
      </c>
      <c r="C1794" s="38">
        <f>IFERROR(_xlfn.XLOOKUP(INVENTARIO[[#This Row],[CODIGO CONCATENADO]],[1]!Tabla1[[CODIGO CONCATENADO ]],[1]!Tabla1[FECHA],,0,-1),"")</f>
        <v>45679</v>
      </c>
      <c r="D1794" s="39" t="str">
        <f>+[1]!Tabla3[[#This Row],[Secuencia]]</f>
        <v>TRA0149</v>
      </c>
      <c r="E1794" s="40" t="str">
        <f>+[1]!Tabla3[[#This Row],[Descripcion]]</f>
        <v>BUSHING DE CATRE SUPERIOR DMAX 02-11</v>
      </c>
      <c r="F1794" s="39" t="str">
        <f>+[1]!Tabla3[[#This Row],[Categoria]]</f>
        <v>TRANSPORTACIÒN</v>
      </c>
      <c r="G1794" s="50">
        <f>+[1]!Tabla3[[#This Row],[Almacen]]</f>
        <v>0</v>
      </c>
      <c r="H1794" s="39" t="str">
        <f>+[1]!Tabla3[[#This Row],[Unidad de medida]]</f>
        <v>UNIDAD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4</v>
      </c>
      <c r="N1794" s="44">
        <f>+SUMIF([1]!REQUISICIONES[CODIGO CONCATENADO],INVENTARIO[[#This Row],[CODIGO CONCATENADO]],[1]!REQUISICIONES[CANTIDAD])</f>
        <v>4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>
        <f>IFERROR(_xlfn.XLOOKUP(INVENTARIO[[#This Row],[CODIGO CONCATENADO]],[1]!Tabla1[[CODIGO CONCATENADO ]],[1]!Tabla1[COSTO],,0,-1),"")</f>
        <v>400</v>
      </c>
      <c r="R1794" s="42">
        <f>+IFERROR(INVENTARIO[[#This Row],[STOCK (BALANCE)]]*INVENTARIO[[#This Row],[COSTO UNITARIO]],"")</f>
        <v>0</v>
      </c>
    </row>
    <row r="1795" spans="1:18" x14ac:dyDescent="0.25">
      <c r="A1795" s="37" t="str">
        <f>+[1]DATA_PRODUCTO!A1795</f>
        <v xml:space="preserve"> TRA0150 (BUSHING DE MUELLE DMAX 06-UP (GOMA))</v>
      </c>
      <c r="B1795" s="38">
        <f>IFERROR(_xlfn.XLOOKUP(INVENTARIO[[#This Row],[CODIGO CONCATENADO]],[1]!Tabla1[[CODIGO CONCATENADO ]],[1]!Tabla1[FECHA],,0,-1),"")</f>
        <v>45679</v>
      </c>
      <c r="C1795" s="38">
        <f>IFERROR(_xlfn.XLOOKUP(INVENTARIO[[#This Row],[CODIGO CONCATENADO]],[1]!Tabla1[[CODIGO CONCATENADO ]],[1]!Tabla1[FECHA],,0,-1),"")</f>
        <v>45679</v>
      </c>
      <c r="D1795" s="39" t="str">
        <f>+[1]!Tabla3[[#This Row],[Secuencia]]</f>
        <v>TRA0150</v>
      </c>
      <c r="E1795" s="40" t="str">
        <f>+[1]!Tabla3[[#This Row],[Descripcion]]</f>
        <v>BUSHING DE MUELLE DMAX 06-UP (GOMA)</v>
      </c>
      <c r="F1795" s="39" t="str">
        <f>+[1]!Tabla3[[#This Row],[Categoria]]</f>
        <v>TRANSPORTACIÒN</v>
      </c>
      <c r="G1795" s="50">
        <f>+[1]!Tabla3[[#This Row],[Almacen]]</f>
        <v>0</v>
      </c>
      <c r="H1795" s="39" t="str">
        <f>+[1]!Tabla3[[#This Row],[Unidad de medida]]</f>
        <v>UNIDAD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8</v>
      </c>
      <c r="N1795" s="44">
        <f>+SUMIF([1]!REQUISICIONES[CODIGO CONCATENADO],INVENTARIO[[#This Row],[CODIGO CONCATENADO]],[1]!REQUISICIONES[CANTIDAD])</f>
        <v>8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>
        <f>IFERROR(_xlfn.XLOOKUP(INVENTARIO[[#This Row],[CODIGO CONCATENADO]],[1]!Tabla1[[CODIGO CONCATENADO ]],[1]!Tabla1[COSTO],,0,-1),"")</f>
        <v>80</v>
      </c>
      <c r="R1795" s="42">
        <f>+IFERROR(INVENTARIO[[#This Row],[STOCK (BALANCE)]]*INVENTARIO[[#This Row],[COSTO UNITARIO]],"")</f>
        <v>0</v>
      </c>
    </row>
    <row r="1796" spans="1:18" x14ac:dyDescent="0.25">
      <c r="A1796" s="37" t="str">
        <f>+[1]DATA_PRODUCTO!A1796</f>
        <v xml:space="preserve"> TRA0151 (CUBRE POLVO DE CREMALLERA)</v>
      </c>
      <c r="B1796" s="38">
        <f>IFERROR(_xlfn.XLOOKUP(INVENTARIO[[#This Row],[CODIGO CONCATENADO]],[1]!Tabla1[[CODIGO CONCATENADO ]],[1]!Tabla1[FECHA],,0,-1),"")</f>
        <v>45679</v>
      </c>
      <c r="C1796" s="38">
        <f>IFERROR(_xlfn.XLOOKUP(INVENTARIO[[#This Row],[CODIGO CONCATENADO]],[1]!Tabla1[[CODIGO CONCATENADO ]],[1]!Tabla1[FECHA],,0,-1),"")</f>
        <v>45679</v>
      </c>
      <c r="D1796" s="39" t="str">
        <f>+[1]!Tabla3[[#This Row],[Secuencia]]</f>
        <v>TRA0151</v>
      </c>
      <c r="E1796" s="40" t="str">
        <f>+[1]!Tabla3[[#This Row],[Descripcion]]</f>
        <v>CUBRE POLVO DE CREMALLERA</v>
      </c>
      <c r="F1796" s="39" t="str">
        <f>+[1]!Tabla3[[#This Row],[Categoria]]</f>
        <v>TRANSPORTACIÒN</v>
      </c>
      <c r="G1796" s="50">
        <f>+[1]!Tabla3[[#This Row],[Almacen]]</f>
        <v>0</v>
      </c>
      <c r="H1796" s="39" t="str">
        <f>+[1]!Tabla3[[#This Row],[Unidad de medida]]</f>
        <v>UNIDAD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2</v>
      </c>
      <c r="N1796" s="44">
        <f>+SUMIF([1]!REQUISICIONES[CODIGO CONCATENADO],INVENTARIO[[#This Row],[CODIGO CONCATENADO]],[1]!REQUISICIONES[CANTIDAD])</f>
        <v>2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>
        <f>IFERROR(_xlfn.XLOOKUP(INVENTARIO[[#This Row],[CODIGO CONCATENADO]],[1]!Tabla1[[CODIGO CONCATENADO ]],[1]!Tabla1[COSTO],,0,-1),"")</f>
        <v>800</v>
      </c>
      <c r="R1796" s="42">
        <f>+IFERROR(INVENTARIO[[#This Row],[STOCK (BALANCE)]]*INVENTARIO[[#This Row],[COSTO UNITARIO]],"")</f>
        <v>0</v>
      </c>
    </row>
    <row r="1797" spans="1:18" x14ac:dyDescent="0.25">
      <c r="A1797" s="37" t="str">
        <f>+[1]DATA_PRODUCTO!A1797</f>
        <v xml:space="preserve"> TRA0152 (BOMBA CLUCTH FORD RANGER)</v>
      </c>
      <c r="B1797" s="38">
        <f>IFERROR(_xlfn.XLOOKUP(INVENTARIO[[#This Row],[CODIGO CONCATENADO]],[1]!Tabla1[[CODIGO CONCATENADO ]],[1]!Tabla1[FECHA],,0,-1),"")</f>
        <v>45684</v>
      </c>
      <c r="C1797" s="38">
        <f>IFERROR(_xlfn.XLOOKUP(INVENTARIO[[#This Row],[CODIGO CONCATENADO]],[1]!Tabla1[[CODIGO CONCATENADO ]],[1]!Tabla1[FECHA],,0,-1),"")</f>
        <v>45684</v>
      </c>
      <c r="D1797" s="39" t="str">
        <f>+[1]!Tabla3[[#This Row],[Secuencia]]</f>
        <v>TRA0152</v>
      </c>
      <c r="E1797" s="40" t="str">
        <f>+[1]!Tabla3[[#This Row],[Descripcion]]</f>
        <v>BOMBA CLUCTH FORD RANGER</v>
      </c>
      <c r="F1797" s="39" t="str">
        <f>+[1]!Tabla3[[#This Row],[Categoria]]</f>
        <v>TRANSPORTACIÒN</v>
      </c>
      <c r="G1797" s="50">
        <f>+[1]!Tabla3[[#This Row],[Almacen]]</f>
        <v>0</v>
      </c>
      <c r="H1797" s="39" t="str">
        <f>+[1]!Tabla3[[#This Row],[Unidad de medida]]</f>
        <v>UNIDAD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2</v>
      </c>
      <c r="N1797" s="44">
        <f>+SUMIF([1]!REQUISICIONES[CODIGO CONCATENADO],INVENTARIO[[#This Row],[CODIGO CONCATENADO]],[1]!REQUISICIONES[CANTIDAD])</f>
        <v>2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>
        <f>IFERROR(_xlfn.XLOOKUP(INVENTARIO[[#This Row],[CODIGO CONCATENADO]],[1]!Tabla1[[CODIGO CONCATENADO ]],[1]!Tabla1[COSTO],,0,-1),"")</f>
        <v>11500</v>
      </c>
      <c r="R1797" s="42">
        <f>+IFERROR(INVENTARIO[[#This Row],[STOCK (BALANCE)]]*INVENTARIO[[#This Row],[COSTO UNITARIO]],"")</f>
        <v>0</v>
      </c>
    </row>
    <row r="1798" spans="1:18" x14ac:dyDescent="0.25">
      <c r="A1798" s="37" t="str">
        <f>+[1]DATA_PRODUCTO!A1798</f>
        <v xml:space="preserve"> TRA0153 (BUSHING BARRA ESTABILIZADORA ISUZO DMAX)</v>
      </c>
      <c r="B1798" s="38">
        <f>IFERROR(_xlfn.XLOOKUP(INVENTARIO[[#This Row],[CODIGO CONCATENADO]],[1]!Tabla1[[CODIGO CONCATENADO ]],[1]!Tabla1[FECHA],,0,-1),"")</f>
        <v>45684</v>
      </c>
      <c r="C1798" s="38">
        <f>IFERROR(_xlfn.XLOOKUP(INVENTARIO[[#This Row],[CODIGO CONCATENADO]],[1]!Tabla1[[CODIGO CONCATENADO ]],[1]!Tabla1[FECHA],,0,-1),"")</f>
        <v>45684</v>
      </c>
      <c r="D1798" s="39" t="str">
        <f>+[1]!Tabla3[[#This Row],[Secuencia]]</f>
        <v>TRA0153</v>
      </c>
      <c r="E1798" s="40" t="str">
        <f>+[1]!Tabla3[[#This Row],[Descripcion]]</f>
        <v>BUSHING BARRA ESTABILIZADORA ISUZO DMAX</v>
      </c>
      <c r="F1798" s="39" t="str">
        <f>+[1]!Tabla3[[#This Row],[Categoria]]</f>
        <v>TRANSPORTACIÒN</v>
      </c>
      <c r="G1798" s="50">
        <f>+[1]!Tabla3[[#This Row],[Almacen]]</f>
        <v>0</v>
      </c>
      <c r="H1798" s="39" t="str">
        <f>+[1]!Tabla3[[#This Row],[Unidad de medida]]</f>
        <v>UNIDAD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2</v>
      </c>
      <c r="N1798" s="44">
        <f>+SUMIF([1]!REQUISICIONES[CODIGO CONCATENADO],INVENTARIO[[#This Row],[CODIGO CONCATENADO]],[1]!REQUISICIONES[CANTIDAD])</f>
        <v>2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>
        <f>IFERROR(_xlfn.XLOOKUP(INVENTARIO[[#This Row],[CODIGO CONCATENADO]],[1]!Tabla1[[CODIGO CONCATENADO ]],[1]!Tabla1[COSTO],,0,-1),"")</f>
        <v>750</v>
      </c>
      <c r="R1798" s="42">
        <f>+IFERROR(INVENTARIO[[#This Row],[STOCK (BALANCE)]]*INVENTARIO[[#This Row],[COSTO UNITARIO]],"")</f>
        <v>0</v>
      </c>
    </row>
    <row r="1799" spans="1:18" x14ac:dyDescent="0.25">
      <c r="A1799" s="37" t="str">
        <f>+[1]DATA_PRODUCTO!A1799</f>
        <v xml:space="preserve"> EQU0075 (CAFETERA ELECTRICA (BLACK &amp; DECKER) 100 TAZAS)</v>
      </c>
      <c r="B1799" s="38">
        <f>IFERROR(_xlfn.XLOOKUP(INVENTARIO[[#This Row],[CODIGO CONCATENADO]],[1]!Tabla1[[CODIGO CONCATENADO ]],[1]!Tabla1[FECHA],,0,-1),"")</f>
        <v>45838</v>
      </c>
      <c r="C1799" s="38">
        <f>IFERROR(_xlfn.XLOOKUP(INVENTARIO[[#This Row],[CODIGO CONCATENADO]],[1]!Tabla1[[CODIGO CONCATENADO ]],[1]!Tabla1[FECHA],,0,-1),"")</f>
        <v>45838</v>
      </c>
      <c r="D1799" s="39" t="str">
        <f>+[1]!Tabla3[[#This Row],[Secuencia]]</f>
        <v>EQU0075</v>
      </c>
      <c r="E1799" s="40" t="str">
        <f>+[1]!Tabla3[[#This Row],[Descripcion]]</f>
        <v>CAFETERA ELECTRICA (BLACK &amp; DECKER) 100 TAZAS</v>
      </c>
      <c r="F1799" s="39" t="str">
        <f>+[1]!Tabla3[[#This Row],[Categoria]]</f>
        <v xml:space="preserve">EQUIPOS </v>
      </c>
      <c r="G1799" s="50">
        <f>+[1]!Tabla3[[#This Row],[Almacen]]</f>
        <v>0</v>
      </c>
      <c r="H1799" s="39" t="str">
        <f>+[1]!Tabla3[[#This Row],[Unidad de medida]]</f>
        <v>UNIDAD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8</v>
      </c>
      <c r="N1799" s="44">
        <f>+SUMIF([1]!REQUISICIONES[CODIGO CONCATENADO],INVENTARIO[[#This Row],[CODIGO CONCATENADO]],[1]!REQUISICIONES[CANTIDAD])</f>
        <v>6</v>
      </c>
      <c r="O1799" s="42"/>
      <c r="P1799" s="44">
        <f>+INVENTARIO[[#This Row],[CANTIDAD INICIAL]]+INVENTARIO[[#This Row],[ENTRADAS]]-INVENTARIO[[#This Row],[SALIDAS]]+INVENTARIO[[#This Row],[AJUSTES]]</f>
        <v>2</v>
      </c>
      <c r="Q1799" s="42">
        <f>IFERROR(_xlfn.XLOOKUP(INVENTARIO[[#This Row],[CODIGO CONCATENADO]],[1]!Tabla1[[CODIGO CONCATENADO ]],[1]!Tabla1[COSTO],,0,-1),"")</f>
        <v>8419.57</v>
      </c>
      <c r="R1799" s="42">
        <f>+IFERROR(INVENTARIO[[#This Row],[STOCK (BALANCE)]]*INVENTARIO[[#This Row],[COSTO UNITARIO]],"")</f>
        <v>16839.14</v>
      </c>
    </row>
    <row r="1800" spans="1:18" ht="30" x14ac:dyDescent="0.25">
      <c r="A1800" s="37" t="str">
        <f>+[1]DATA_PRODUCTO!A1800</f>
        <v xml:space="preserve"> COM0133 (BOTELLA CHUPI DE METAL 20  ONZAS (CON LOGO INSTITUCIONAL))</v>
      </c>
      <c r="B1800" s="38">
        <f>IFERROR(_xlfn.XLOOKUP(INVENTARIO[[#This Row],[CODIGO CONCATENADO]],[1]!Tabla1[[CODIGO CONCATENADO ]],[1]!Tabla1[FECHA],,0,-1),"")</f>
        <v>45721</v>
      </c>
      <c r="C1800" s="38">
        <f>IFERROR(_xlfn.XLOOKUP(INVENTARIO[[#This Row],[CODIGO CONCATENADO]],[1]!Tabla1[[CODIGO CONCATENADO ]],[1]!Tabla1[FECHA],,0,-1),"")</f>
        <v>45721</v>
      </c>
      <c r="D1800" s="39" t="str">
        <f>+[1]!Tabla3[[#This Row],[Secuencia]]</f>
        <v>COM0133</v>
      </c>
      <c r="E1800" s="40" t="str">
        <f>+[1]!Tabla3[[#This Row],[Descripcion]]</f>
        <v>BOTELLA CHUPI DE METAL 20  ONZAS (CON LOGO INSTITUCIONAL)</v>
      </c>
      <c r="F1800" s="39" t="str">
        <f>+[1]!Tabla3[[#This Row],[Categoria]]</f>
        <v>COMUNICACIONES</v>
      </c>
      <c r="G1800" s="50">
        <f>+[1]!Tabla3[[#This Row],[Almacen]]</f>
        <v>0</v>
      </c>
      <c r="H1800" s="39" t="str">
        <f>+[1]!Tabla3[[#This Row],[Unidad de medida]]</f>
        <v>UNIDAD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300</v>
      </c>
      <c r="N1800" s="44">
        <f>+SUMIF([1]!REQUISICIONES[CODIGO CONCATENADO],INVENTARIO[[#This Row],[CODIGO CONCATENADO]],[1]!REQUISICIONES[CANTIDAD])</f>
        <v>300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>
        <f>IFERROR(_xlfn.XLOOKUP(INVENTARIO[[#This Row],[CODIGO CONCATENADO]],[1]!Tabla1[[CODIGO CONCATENADO ]],[1]!Tabla1[COSTO],,0,-1),"")</f>
        <v>260</v>
      </c>
      <c r="R1800" s="42">
        <f>+IFERROR(INVENTARIO[[#This Row],[STOCK (BALANCE)]]*INVENTARIO[[#This Row],[COSTO UNITARIO]],"")</f>
        <v>0</v>
      </c>
    </row>
    <row r="1801" spans="1:18" x14ac:dyDescent="0.25">
      <c r="A1801" s="37" t="str">
        <f>+[1]DATA_PRODUCTO!A1801</f>
        <v xml:space="preserve"> COM0134 (BOLSO DE TELA (CON LOGO INSTITUCIONAL))</v>
      </c>
      <c r="B1801" s="38">
        <f>IFERROR(_xlfn.XLOOKUP(INVENTARIO[[#This Row],[CODIGO CONCATENADO]],[1]!Tabla1[[CODIGO CONCATENADO ]],[1]!Tabla1[FECHA],,0,-1),"")</f>
        <v>45721</v>
      </c>
      <c r="C1801" s="38">
        <f>IFERROR(_xlfn.XLOOKUP(INVENTARIO[[#This Row],[CODIGO CONCATENADO]],[1]!Tabla1[[CODIGO CONCATENADO ]],[1]!Tabla1[FECHA],,0,-1),"")</f>
        <v>45721</v>
      </c>
      <c r="D1801" s="39" t="str">
        <f>+[1]!Tabla3[[#This Row],[Secuencia]]</f>
        <v>COM0134</v>
      </c>
      <c r="E1801" s="40" t="str">
        <f>+[1]!Tabla3[[#This Row],[Descripcion]]</f>
        <v>BOLSO DE TELA (CON LOGO INSTITUCIONAL)</v>
      </c>
      <c r="F1801" s="39" t="str">
        <f>+[1]!Tabla3[[#This Row],[Categoria]]</f>
        <v>COMUNICACIONES</v>
      </c>
      <c r="G1801" s="50">
        <f>+[1]!Tabla3[[#This Row],[Almacen]]</f>
        <v>0</v>
      </c>
      <c r="H1801" s="39" t="str">
        <f>+[1]!Tabla3[[#This Row],[Unidad de medida]]</f>
        <v>UNIDAD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300</v>
      </c>
      <c r="N1801" s="44">
        <f>+SUMIF([1]!REQUISICIONES[CODIGO CONCATENADO],INVENTARIO[[#This Row],[CODIGO CONCATENADO]],[1]!REQUISICIONES[CANTIDAD])</f>
        <v>300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>
        <f>IFERROR(_xlfn.XLOOKUP(INVENTARIO[[#This Row],[CODIGO CONCATENADO]],[1]!Tabla1[[CODIGO CONCATENADO ]],[1]!Tabla1[COSTO],,0,-1),"")</f>
        <v>395</v>
      </c>
      <c r="R1801" s="42">
        <f>+IFERROR(INVENTARIO[[#This Row],[STOCK (BALANCE)]]*INVENTARIO[[#This Row],[COSTO UNITARIO]],"")</f>
        <v>0</v>
      </c>
    </row>
    <row r="1802" spans="1:18" x14ac:dyDescent="0.25">
      <c r="A1802" s="37" t="str">
        <f>+[1]DATA_PRODUCTO!A1802</f>
        <v xml:space="preserve"> COM0135 (CAMARAS (SONY CINEMA LINE ILME FX-30)</v>
      </c>
      <c r="B1802" s="38">
        <f>IFERROR(_xlfn.XLOOKUP(INVENTARIO[[#This Row],[CODIGO CONCATENADO]],[1]!Tabla1[[CODIGO CONCATENADO ]],[1]!Tabla1[FECHA],,0,-1),"")</f>
        <v>45691</v>
      </c>
      <c r="C1802" s="38">
        <f>IFERROR(_xlfn.XLOOKUP(INVENTARIO[[#This Row],[CODIGO CONCATENADO]],[1]!Tabla1[[CODIGO CONCATENADO ]],[1]!Tabla1[FECHA],,0,-1),"")</f>
        <v>45691</v>
      </c>
      <c r="D1802" s="39" t="str">
        <f>+[1]!Tabla3[[#This Row],[Secuencia]]</f>
        <v>COM0135</v>
      </c>
      <c r="E1802" s="40" t="str">
        <f>+[1]!Tabla3[[#This Row],[Descripcion]]</f>
        <v>CAMARAS (SONY CINEMA LINE ILME FX-30</v>
      </c>
      <c r="F1802" s="39" t="str">
        <f>+[1]!Tabla3[[#This Row],[Categoria]]</f>
        <v>COMUNICACIONES</v>
      </c>
      <c r="G1802" s="50">
        <f>+[1]!Tabla3[[#This Row],[Almacen]]</f>
        <v>0</v>
      </c>
      <c r="H1802" s="39" t="str">
        <f>+[1]!Tabla3[[#This Row],[Unidad de medida]]</f>
        <v>UNIDAD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2</v>
      </c>
      <c r="N1802" s="44">
        <f>+SUMIF([1]!REQUISICIONES[CODIGO CONCATENADO],INVENTARIO[[#This Row],[CODIGO CONCATENADO]],[1]!REQUISICIONES[CANTIDAD])</f>
        <v>2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>
        <f>IFERROR(_xlfn.XLOOKUP(INVENTARIO[[#This Row],[CODIGO CONCATENADO]],[1]!Tabla1[[CODIGO CONCATENADO ]],[1]!Tabla1[COSTO],,0,-1),"")</f>
        <v>138592</v>
      </c>
      <c r="R1802" s="42">
        <f>+IFERROR(INVENTARIO[[#This Row],[STOCK (BALANCE)]]*INVENTARIO[[#This Row],[COSTO UNITARIO]],"")</f>
        <v>0</v>
      </c>
    </row>
    <row r="1803" spans="1:18" x14ac:dyDescent="0.25">
      <c r="A1803" s="37" t="str">
        <f>+[1]DATA_PRODUCTO!A1803</f>
        <v xml:space="preserve"> COM0136 (ESTABILIZADOR (DE CAMARAS DJI RS3 RONIN))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 t="str">
        <f>+[1]!Tabla3[[#This Row],[Secuencia]]</f>
        <v>COM0136</v>
      </c>
      <c r="E1803" s="40" t="str">
        <f>+[1]!Tabla3[[#This Row],[Descripcion]]</f>
        <v>ESTABILIZADOR (DE CAMARAS DJI RS3 RONIN)</v>
      </c>
      <c r="F1803" s="39" t="str">
        <f>+[1]!Tabla3[[#This Row],[Categoria]]</f>
        <v>COMUNICACIONES</v>
      </c>
      <c r="G1803" s="50">
        <f>+[1]!Tabla3[[#This Row],[Almacen]]</f>
        <v>0</v>
      </c>
      <c r="H1803" s="39" t="str">
        <f>+[1]!Tabla3[[#This Row],[Unidad de medida]]</f>
        <v>UNIDAD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 x14ac:dyDescent="0.25">
      <c r="A1804" s="37" t="str">
        <f>+[1]DATA_PRODUCTO!A1804</f>
        <v xml:space="preserve"> COM0137 (MICROFONOS (SENNHEISER EVOLUTION WIRELESS G4))</v>
      </c>
      <c r="B1804" s="38">
        <f>IFERROR(_xlfn.XLOOKUP(INVENTARIO[[#This Row],[CODIGO CONCATENADO]],[1]!Tabla1[[CODIGO CONCATENADO ]],[1]!Tabla1[FECHA],,0,-1),"")</f>
        <v>45691</v>
      </c>
      <c r="C1804" s="38">
        <f>IFERROR(_xlfn.XLOOKUP(INVENTARIO[[#This Row],[CODIGO CONCATENADO]],[1]!Tabla1[[CODIGO CONCATENADO ]],[1]!Tabla1[FECHA],,0,-1),"")</f>
        <v>45691</v>
      </c>
      <c r="D1804" s="39" t="str">
        <f>+[1]!Tabla3[[#This Row],[Secuencia]]</f>
        <v>COM0137</v>
      </c>
      <c r="E1804" s="40" t="str">
        <f>+[1]!Tabla3[[#This Row],[Descripcion]]</f>
        <v>MICROFONOS (SENNHEISER EVOLUTION WIRELESS G4)</v>
      </c>
      <c r="F1804" s="39" t="str">
        <f>+[1]!Tabla3[[#This Row],[Categoria]]</f>
        <v>COMUNICACIONES</v>
      </c>
      <c r="G1804" s="50">
        <f>+[1]!Tabla3[[#This Row],[Almacen]]</f>
        <v>0</v>
      </c>
      <c r="H1804" s="39" t="str">
        <f>+[1]!Tabla3[[#This Row],[Unidad de medida]]</f>
        <v>UNIDAD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2</v>
      </c>
      <c r="N1804" s="44">
        <f>+SUMIF([1]!REQUISICIONES[CODIGO CONCATENADO],INVENTARIO[[#This Row],[CODIGO CONCATENADO]],[1]!REQUISICIONES[CANTIDAD])</f>
        <v>2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>
        <f>IFERROR(_xlfn.XLOOKUP(INVENTARIO[[#This Row],[CODIGO CONCATENADO]],[1]!Tabla1[[CODIGO CONCATENADO ]],[1]!Tabla1[COSTO],,0,-1),"")</f>
        <v>41797.199999999997</v>
      </c>
      <c r="R1804" s="42">
        <f>+IFERROR(INVENTARIO[[#This Row],[STOCK (BALANCE)]]*INVENTARIO[[#This Row],[COSTO UNITARIO]],"")</f>
        <v>0</v>
      </c>
    </row>
    <row r="1805" spans="1:18" x14ac:dyDescent="0.25">
      <c r="A1805" s="37" t="str">
        <f>+[1]DATA_PRODUCTO!A1805</f>
        <v xml:space="preserve"> COM0138 (PILA RECARGABLE AA)</v>
      </c>
      <c r="B1805" s="38">
        <f>IFERROR(_xlfn.XLOOKUP(INVENTARIO[[#This Row],[CODIGO CONCATENADO]],[1]!Tabla1[[CODIGO CONCATENADO ]],[1]!Tabla1[FECHA],,0,-1),"")</f>
        <v>45691</v>
      </c>
      <c r="C1805" s="38">
        <f>IFERROR(_xlfn.XLOOKUP(INVENTARIO[[#This Row],[CODIGO CONCATENADO]],[1]!Tabla1[[CODIGO CONCATENADO ]],[1]!Tabla1[FECHA],,0,-1),"")</f>
        <v>45691</v>
      </c>
      <c r="D1805" s="39" t="str">
        <f>+[1]!Tabla3[[#This Row],[Secuencia]]</f>
        <v>COM0138</v>
      </c>
      <c r="E1805" s="40" t="str">
        <f>+[1]!Tabla3[[#This Row],[Descripcion]]</f>
        <v>PILA RECARGABLE AA</v>
      </c>
      <c r="F1805" s="39" t="str">
        <f>+[1]!Tabla3[[#This Row],[Categoria]]</f>
        <v>COMUNICACIONES</v>
      </c>
      <c r="G1805" s="50">
        <f>+[1]!Tabla3[[#This Row],[Almacen]]</f>
        <v>0</v>
      </c>
      <c r="H1805" s="39" t="str">
        <f>+[1]!Tabla3[[#This Row],[Unidad de medida]]</f>
        <v>UNIDAD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18</v>
      </c>
      <c r="N1805" s="44">
        <f>+SUMIF([1]!REQUISICIONES[CODIGO CONCATENADO],INVENTARIO[[#This Row],[CODIGO CONCATENADO]],[1]!REQUISICIONES[CANTIDAD])</f>
        <v>18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>
        <f>IFERROR(_xlfn.XLOOKUP(INVENTARIO[[#This Row],[CODIGO CONCATENADO]],[1]!Tabla1[[CODIGO CONCATENADO ]],[1]!Tabla1[COSTO],,0,-1),"")</f>
        <v>120</v>
      </c>
      <c r="R1805" s="42">
        <f>+IFERROR(INVENTARIO[[#This Row],[STOCK (BALANCE)]]*INVENTARIO[[#This Row],[COSTO UNITARIO]],"")</f>
        <v>0</v>
      </c>
    </row>
    <row r="1806" spans="1:18" x14ac:dyDescent="0.25">
      <c r="A1806" s="37" t="str">
        <f>+[1]DATA_PRODUCTO!A1806</f>
        <v xml:space="preserve"> INT0095 (JUEGO DE ROTULOS 2 DE PUERTA / 1 CRISTAL)</v>
      </c>
      <c r="B1806" s="38">
        <f>IFERROR(_xlfn.XLOOKUP(INVENTARIO[[#This Row],[CODIGO CONCATENADO]],[1]!Tabla1[[CODIGO CONCATENADO ]],[1]!Tabla1[FECHA],,0,-1),"")</f>
        <v>45965</v>
      </c>
      <c r="C1806" s="38">
        <f>IFERROR(_xlfn.XLOOKUP(INVENTARIO[[#This Row],[CODIGO CONCATENADO]],[1]!Tabla1[[CODIGO CONCATENADO ]],[1]!Tabla1[FECHA],,0,-1),"")</f>
        <v>45965</v>
      </c>
      <c r="D1806" s="39" t="str">
        <f>+[1]!Tabla3[[#This Row],[Secuencia]]</f>
        <v>INT0095</v>
      </c>
      <c r="E1806" s="40" t="str">
        <f>+[1]!Tabla3[[#This Row],[Descripcion]]</f>
        <v>JUEGO DE ROTULOS 2 DE PUERTA / 1 CRISTAL</v>
      </c>
      <c r="F1806" s="39" t="str">
        <f>+[1]!Tabla3[[#This Row],[Categoria]]</f>
        <v>INSTITUCIONALES</v>
      </c>
      <c r="G1806" s="50">
        <f>+[1]!Tabla3[[#This Row],[Almacen]]</f>
        <v>0</v>
      </c>
      <c r="H1806" s="39" t="str">
        <f>+[1]!Tabla3[[#This Row],[Unidad de medida]]</f>
        <v>UNIDAD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848</v>
      </c>
      <c r="N1806" s="44">
        <f>+SUMIF([1]!REQUISICIONES[CODIGO CONCATENADO],INVENTARIO[[#This Row],[CODIGO CONCATENADO]],[1]!REQUISICIONES[CANTIDAD])</f>
        <v>848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>
        <f>IFERROR(_xlfn.XLOOKUP(INVENTARIO[[#This Row],[CODIGO CONCATENADO]],[1]!Tabla1[[CODIGO CONCATENADO ]],[1]!Tabla1[COSTO],,0,-1),"")</f>
        <v>1200</v>
      </c>
      <c r="R1806" s="42">
        <f>+IFERROR(INVENTARIO[[#This Row],[STOCK (BALANCE)]]*INVENTARIO[[#This Row],[COSTO UNITARIO]],"")</f>
        <v>0</v>
      </c>
    </row>
    <row r="1807" spans="1:18" x14ac:dyDescent="0.25">
      <c r="A1807" s="37" t="str">
        <f>+[1]DATA_PRODUCTO!A1807</f>
        <v xml:space="preserve"> MG0193 (ESPIRAL SIZE 12MM CLEAR CONTINUO )</v>
      </c>
      <c r="B1807" s="38">
        <f>IFERROR(_xlfn.XLOOKUP(INVENTARIO[[#This Row],[CODIGO CONCATENADO]],[1]!Tabla1[[CODIGO CONCATENADO ]],[1]!Tabla1[FECHA],,0,-1),"")</f>
        <v>45695</v>
      </c>
      <c r="C1807" s="38">
        <f>IFERROR(_xlfn.XLOOKUP(INVENTARIO[[#This Row],[CODIGO CONCATENADO]],[1]!Tabla1[[CODIGO CONCATENADO ]],[1]!Tabla1[FECHA],,0,-1),"")</f>
        <v>45695</v>
      </c>
      <c r="D1807" s="39" t="str">
        <f>+[1]!Tabla3[[#This Row],[Secuencia]]</f>
        <v>MG0193</v>
      </c>
      <c r="E1807" s="40" t="str">
        <f>+[1]!Tabla3[[#This Row],[Descripcion]]</f>
        <v xml:space="preserve">ESPIRAL SIZE 12MM CLEAR CONTINUO </v>
      </c>
      <c r="F1807" s="39" t="str">
        <f>+[1]!Tabla3[[#This Row],[Categoria]]</f>
        <v>MATERIALES GASTABLE</v>
      </c>
      <c r="G1807" s="50">
        <f>+[1]!Tabla3[[#This Row],[Almacen]]</f>
        <v>0</v>
      </c>
      <c r="H1807" s="39" t="str">
        <f>+[1]!Tabla3[[#This Row],[Unidad de medida]]</f>
        <v>CAJA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20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20</v>
      </c>
      <c r="Q1807" s="42">
        <f>IFERROR(_xlfn.XLOOKUP(INVENTARIO[[#This Row],[CODIGO CONCATENADO]],[1]!Tabla1[[CODIGO CONCATENADO ]],[1]!Tabla1[COSTO],,0,-1),"")</f>
        <v>454.8</v>
      </c>
      <c r="R1807" s="42">
        <f>+IFERROR(INVENTARIO[[#This Row],[STOCK (BALANCE)]]*INVENTARIO[[#This Row],[COSTO UNITARIO]],"")</f>
        <v>9096</v>
      </c>
    </row>
    <row r="1808" spans="1:18" x14ac:dyDescent="0.25">
      <c r="A1808" s="37" t="str">
        <f>+[1]DATA_PRODUCTO!A1808</f>
        <v xml:space="preserve"> MG0194 (ESPIRAL SIZE 14MM CLEAR CONTINUO )</v>
      </c>
      <c r="B1808" s="38">
        <f>IFERROR(_xlfn.XLOOKUP(INVENTARIO[[#This Row],[CODIGO CONCATENADO]],[1]!Tabla1[[CODIGO CONCATENADO ]],[1]!Tabla1[FECHA],,0,-1),"")</f>
        <v>45695</v>
      </c>
      <c r="C1808" s="38">
        <f>IFERROR(_xlfn.XLOOKUP(INVENTARIO[[#This Row],[CODIGO CONCATENADO]],[1]!Tabla1[[CODIGO CONCATENADO ]],[1]!Tabla1[FECHA],,0,-1),"")</f>
        <v>45695</v>
      </c>
      <c r="D1808" s="39" t="str">
        <f>+[1]!Tabla3[[#This Row],[Secuencia]]</f>
        <v>MG0194</v>
      </c>
      <c r="E1808" s="40" t="str">
        <f>+[1]!Tabla3[[#This Row],[Descripcion]]</f>
        <v xml:space="preserve">ESPIRAL SIZE 14MM CLEAR CONTINUO </v>
      </c>
      <c r="F1808" s="39" t="str">
        <f>+[1]!Tabla3[[#This Row],[Categoria]]</f>
        <v>MATERIALES GASTABLE</v>
      </c>
      <c r="G1808" s="50">
        <f>+[1]!Tabla3[[#This Row],[Almacen]]</f>
        <v>0</v>
      </c>
      <c r="H1808" s="39" t="str">
        <f>+[1]!Tabla3[[#This Row],[Unidad de medida]]</f>
        <v>CAJA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20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20</v>
      </c>
      <c r="Q1808" s="42">
        <f>IFERROR(_xlfn.XLOOKUP(INVENTARIO[[#This Row],[CODIGO CONCATENADO]],[1]!Tabla1[[CODIGO CONCATENADO ]],[1]!Tabla1[COSTO],,0,-1),"")</f>
        <v>586.79999999999995</v>
      </c>
      <c r="R1808" s="42">
        <f>+IFERROR(INVENTARIO[[#This Row],[STOCK (BALANCE)]]*INVENTARIO[[#This Row],[COSTO UNITARIO]],"")</f>
        <v>11736</v>
      </c>
    </row>
    <row r="1809" spans="1:18" x14ac:dyDescent="0.25">
      <c r="A1809" s="37" t="str">
        <f>+[1]DATA_PRODUCTO!A1809</f>
        <v xml:space="preserve"> MG0195 (ESPIRAL SIZE 25MM CLEAR CONTINUO )</v>
      </c>
      <c r="B1809" s="38">
        <f>IFERROR(_xlfn.XLOOKUP(INVENTARIO[[#This Row],[CODIGO CONCATENADO]],[1]!Tabla1[[CODIGO CONCATENADO ]],[1]!Tabla1[FECHA],,0,-1),"")</f>
        <v>45695</v>
      </c>
      <c r="C1809" s="38">
        <f>IFERROR(_xlfn.XLOOKUP(INVENTARIO[[#This Row],[CODIGO CONCATENADO]],[1]!Tabla1[[CODIGO CONCATENADO ]],[1]!Tabla1[FECHA],,0,-1),"")</f>
        <v>45695</v>
      </c>
      <c r="D1809" s="39" t="str">
        <f>+[1]!Tabla3[[#This Row],[Secuencia]]</f>
        <v>MG0195</v>
      </c>
      <c r="E1809" s="40" t="str">
        <f>+[1]!Tabla3[[#This Row],[Descripcion]]</f>
        <v xml:space="preserve">ESPIRAL SIZE 25MM CLEAR CONTINUO </v>
      </c>
      <c r="F1809" s="39" t="str">
        <f>+[1]!Tabla3[[#This Row],[Categoria]]</f>
        <v>MATERIALES GASTABLE</v>
      </c>
      <c r="G1809" s="50">
        <f>+[1]!Tabla3[[#This Row],[Almacen]]</f>
        <v>0</v>
      </c>
      <c r="H1809" s="39" t="str">
        <f>+[1]!Tabla3[[#This Row],[Unidad de medida]]</f>
        <v>CAJA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20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20</v>
      </c>
      <c r="Q1809" s="42">
        <f>IFERROR(_xlfn.XLOOKUP(INVENTARIO[[#This Row],[CODIGO CONCATENADO]],[1]!Tabla1[[CODIGO CONCATENADO ]],[1]!Tabla1[COSTO],,0,-1),"")</f>
        <v>694.8</v>
      </c>
      <c r="R1809" s="42">
        <f>+IFERROR(INVENTARIO[[#This Row],[STOCK (BALANCE)]]*INVENTARIO[[#This Row],[COSTO UNITARIO]],"")</f>
        <v>13896</v>
      </c>
    </row>
    <row r="1810" spans="1:18" x14ac:dyDescent="0.25">
      <c r="A1810" s="37" t="str">
        <f>+[1]DATA_PRODUCTO!A1810</f>
        <v xml:space="preserve"> MG0196 (ESPIRAL SIZE 50MM CLEAR CONTINUO )</v>
      </c>
      <c r="B1810" s="38">
        <f>IFERROR(_xlfn.XLOOKUP(INVENTARIO[[#This Row],[CODIGO CONCATENADO]],[1]!Tabla1[[CODIGO CONCATENADO ]],[1]!Tabla1[FECHA],,0,-1),"")</f>
        <v>45695</v>
      </c>
      <c r="C1810" s="38">
        <f>IFERROR(_xlfn.XLOOKUP(INVENTARIO[[#This Row],[CODIGO CONCATENADO]],[1]!Tabla1[[CODIGO CONCATENADO ]],[1]!Tabla1[FECHA],,0,-1),"")</f>
        <v>45695</v>
      </c>
      <c r="D1810" s="39" t="str">
        <f>+[1]!Tabla3[[#This Row],[Secuencia]]</f>
        <v>MG0196</v>
      </c>
      <c r="E1810" s="40" t="str">
        <f>+[1]!Tabla3[[#This Row],[Descripcion]]</f>
        <v xml:space="preserve">ESPIRAL SIZE 50MM CLEAR CONTINUO </v>
      </c>
      <c r="F1810" s="39" t="str">
        <f>+[1]!Tabla3[[#This Row],[Categoria]]</f>
        <v>MATERIALES GASTABLE</v>
      </c>
      <c r="G1810" s="50">
        <f>+[1]!Tabla3[[#This Row],[Almacen]]</f>
        <v>0</v>
      </c>
      <c r="H1810" s="39" t="str">
        <f>+[1]!Tabla3[[#This Row],[Unidad de medida]]</f>
        <v>CAJA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20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20</v>
      </c>
      <c r="Q1810" s="42">
        <f>IFERROR(_xlfn.XLOOKUP(INVENTARIO[[#This Row],[CODIGO CONCATENADO]],[1]!Tabla1[[CODIGO CONCATENADO ]],[1]!Tabla1[COSTO],,0,-1),"")</f>
        <v>1062</v>
      </c>
      <c r="R1810" s="42">
        <f>+IFERROR(INVENTARIO[[#This Row],[STOCK (BALANCE)]]*INVENTARIO[[#This Row],[COSTO UNITARIO]],"")</f>
        <v>21240</v>
      </c>
    </row>
    <row r="1811" spans="1:18" ht="30" x14ac:dyDescent="0.25">
      <c r="A1811" s="37" t="str">
        <f>+[1]DATA_PRODUCTO!A1811</f>
        <v xml:space="preserve"> COM0139 (FOLDER DE BOLSILLO CON TIPOGRAFIA CAMPAÑA SE CONCIENTE)</v>
      </c>
      <c r="B1811" s="38">
        <f>IFERROR(_xlfn.XLOOKUP(INVENTARIO[[#This Row],[CODIGO CONCATENADO]],[1]!Tabla1[[CODIGO CONCATENADO ]],[1]!Tabla1[FECHA],,0,-1),"")</f>
        <v>45698</v>
      </c>
      <c r="C1811" s="38">
        <f>IFERROR(_xlfn.XLOOKUP(INVENTARIO[[#This Row],[CODIGO CONCATENADO]],[1]!Tabla1[[CODIGO CONCATENADO ]],[1]!Tabla1[FECHA],,0,-1),"")</f>
        <v>45698</v>
      </c>
      <c r="D1811" s="39" t="str">
        <f>+[1]!Tabla3[[#This Row],[Secuencia]]</f>
        <v>COM0139</v>
      </c>
      <c r="E1811" s="40" t="str">
        <f>+[1]!Tabla3[[#This Row],[Descripcion]]</f>
        <v>FOLDER DE BOLSILLO CON TIPOGRAFIA CAMPAÑA SE CONCIENTE</v>
      </c>
      <c r="F1811" s="39" t="str">
        <f>+[1]!Tabla3[[#This Row],[Categoria]]</f>
        <v>COMUNICACIONES</v>
      </c>
      <c r="G1811" s="50">
        <f>+[1]!Tabla3[[#This Row],[Almacen]]</f>
        <v>0</v>
      </c>
      <c r="H1811" s="39" t="str">
        <f>+[1]!Tabla3[[#This Row],[Unidad de medida]]</f>
        <v>UNIDAD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250</v>
      </c>
      <c r="N1811" s="44">
        <f>+SUMIF([1]!REQUISICIONES[CODIGO CONCATENADO],INVENTARIO[[#This Row],[CODIGO CONCATENADO]],[1]!REQUISICIONES[CANTIDAD])</f>
        <v>250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>
        <f>IFERROR(_xlfn.XLOOKUP(INVENTARIO[[#This Row],[CODIGO CONCATENADO]],[1]!Tabla1[[CODIGO CONCATENADO ]],[1]!Tabla1[COSTO],,0,-1),"")</f>
        <v>175</v>
      </c>
      <c r="R1811" s="42">
        <f>+IFERROR(INVENTARIO[[#This Row],[STOCK (BALANCE)]]*INVENTARIO[[#This Row],[COSTO UNITARIO]],"")</f>
        <v>0</v>
      </c>
    </row>
    <row r="1812" spans="1:18" x14ac:dyDescent="0.25">
      <c r="A1812" s="37" t="str">
        <f>+[1]DATA_PRODUCTO!A1812</f>
        <v xml:space="preserve"> COM0140 (CERTIFICADO IMPRESO A FULL COLOR)</v>
      </c>
      <c r="B1812" s="38">
        <f>IFERROR(_xlfn.XLOOKUP(INVENTARIO[[#This Row],[CODIGO CONCATENADO]],[1]!Tabla1[[CODIGO CONCATENADO ]],[1]!Tabla1[FECHA],,0,-1),"")</f>
        <v>45979</v>
      </c>
      <c r="C1812" s="38">
        <f>IFERROR(_xlfn.XLOOKUP(INVENTARIO[[#This Row],[CODIGO CONCATENADO]],[1]!Tabla1[[CODIGO CONCATENADO ]],[1]!Tabla1[FECHA],,0,-1),"")</f>
        <v>45979</v>
      </c>
      <c r="D1812" s="39" t="str">
        <f>+[1]!Tabla3[[#This Row],[Secuencia]]</f>
        <v>COM0140</v>
      </c>
      <c r="E1812" s="40" t="str">
        <f>+[1]!Tabla3[[#This Row],[Descripcion]]</f>
        <v>CERTIFICADO IMPRESO A FULL COLOR</v>
      </c>
      <c r="F1812" s="39" t="str">
        <f>+[1]!Tabla3[[#This Row],[Categoria]]</f>
        <v>COMUNICACIONES</v>
      </c>
      <c r="G1812" s="50">
        <f>+[1]!Tabla3[[#This Row],[Almacen]]</f>
        <v>0</v>
      </c>
      <c r="H1812" s="39" t="str">
        <f>+[1]!Tabla3[[#This Row],[Unidad de medida]]</f>
        <v>UNIDAD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150</v>
      </c>
      <c r="N1812" s="44">
        <f>+SUMIF([1]!REQUISICIONES[CODIGO CONCATENADO],INVENTARIO[[#This Row],[CODIGO CONCATENADO]],[1]!REQUISICIONES[CANTIDAD])</f>
        <v>150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>
        <f>IFERROR(_xlfn.XLOOKUP(INVENTARIO[[#This Row],[CODIGO CONCATENADO]],[1]!Tabla1[[CODIGO CONCATENADO ]],[1]!Tabla1[COSTO],,0,-1),"")</f>
        <v>100</v>
      </c>
      <c r="R1812" s="42">
        <f>+IFERROR(INVENTARIO[[#This Row],[STOCK (BALANCE)]]*INVENTARIO[[#This Row],[COSTO UNITARIO]],"")</f>
        <v>0</v>
      </c>
    </row>
    <row r="1813" spans="1:18" x14ac:dyDescent="0.25">
      <c r="A1813" s="37" t="str">
        <f>+[1]DATA_PRODUCTO!A1813</f>
        <v xml:space="preserve"> SEG0003 (REDUCTORES DE VELOCIDAD DE 1M CAUCHO )</v>
      </c>
      <c r="B1813" s="38">
        <f>IFERROR(_xlfn.XLOOKUP(INVENTARIO[[#This Row],[CODIGO CONCATENADO]],[1]!Tabla1[[CODIGO CONCATENADO ]],[1]!Tabla1[FECHA],,0,-1),"")</f>
        <v>45698</v>
      </c>
      <c r="C1813" s="38">
        <f>IFERROR(_xlfn.XLOOKUP(INVENTARIO[[#This Row],[CODIGO CONCATENADO]],[1]!Tabla1[[CODIGO CONCATENADO ]],[1]!Tabla1[FECHA],,0,-1),"")</f>
        <v>45698</v>
      </c>
      <c r="D1813" s="39" t="str">
        <f>+[1]!Tabla3[[#This Row],[Secuencia]]</f>
        <v>SEG0003</v>
      </c>
      <c r="E1813" s="40" t="str">
        <f>+[1]!Tabla3[[#This Row],[Descripcion]]</f>
        <v xml:space="preserve">REDUCTORES DE VELOCIDAD DE 1M CAUCHO </v>
      </c>
      <c r="F1813" s="39" t="str">
        <f>+[1]!Tabla3[[#This Row],[Categoria]]</f>
        <v>SEGURIDAD VIAL</v>
      </c>
      <c r="G1813" s="50">
        <f>+[1]!Tabla3[[#This Row],[Almacen]]</f>
        <v>0</v>
      </c>
      <c r="H1813" s="39" t="str">
        <f>+[1]!Tabla3[[#This Row],[Unidad de medida]]</f>
        <v>UNIDAD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20</v>
      </c>
      <c r="N1813" s="44">
        <f>+SUMIF([1]!REQUISICIONES[CODIGO CONCATENADO],INVENTARIO[[#This Row],[CODIGO CONCATENADO]],[1]!REQUISICIONES[CANTIDAD])</f>
        <v>20</v>
      </c>
      <c r="O1813" s="42"/>
      <c r="P1813" s="44">
        <f>+INVENTARIO[[#This Row],[CANTIDAD INICIAL]]+INVENTARIO[[#This Row],[ENTRADAS]]-INVENTARIO[[#This Row],[SALIDAS]]+INVENTARIO[[#This Row],[AJUSTES]]</f>
        <v>0</v>
      </c>
      <c r="Q1813" s="42">
        <f>IFERROR(_xlfn.XLOOKUP(INVENTARIO[[#This Row],[CODIGO CONCATENADO]],[1]!Tabla1[[CODIGO CONCATENADO ]],[1]!Tabla1[COSTO],,0,-1),"")</f>
        <v>2330.5100000000002</v>
      </c>
      <c r="R1813" s="42">
        <f>+IFERROR(INVENTARIO[[#This Row],[STOCK (BALANCE)]]*INVENTARIO[[#This Row],[COSTO UNITARIO]],"")</f>
        <v>0</v>
      </c>
    </row>
    <row r="1814" spans="1:18" x14ac:dyDescent="0.25">
      <c r="A1814" s="37" t="str">
        <f>+[1]DATA_PRODUCTO!A1814</f>
        <v xml:space="preserve"> SEG0004 (DRUMS VIALES ROTULADO CON LAMINA REFLECTIVA)</v>
      </c>
      <c r="B1814" s="38">
        <f>IFERROR(_xlfn.XLOOKUP(INVENTARIO[[#This Row],[CODIGO CONCATENADO]],[1]!Tabla1[[CODIGO CONCATENADO ]],[1]!Tabla1[FECHA],,0,-1),"")</f>
        <v>45698</v>
      </c>
      <c r="C1814" s="38">
        <f>IFERROR(_xlfn.XLOOKUP(INVENTARIO[[#This Row],[CODIGO CONCATENADO]],[1]!Tabla1[[CODIGO CONCATENADO ]],[1]!Tabla1[FECHA],,0,-1),"")</f>
        <v>45698</v>
      </c>
      <c r="D1814" s="39" t="str">
        <f>+[1]!Tabla3[[#This Row],[Secuencia]]</f>
        <v>SEG0004</v>
      </c>
      <c r="E1814" s="40" t="str">
        <f>+[1]!Tabla3[[#This Row],[Descripcion]]</f>
        <v>DRUMS VIALES ROTULADO CON LAMINA REFLECTIVA</v>
      </c>
      <c r="F1814" s="39" t="str">
        <f>+[1]!Tabla3[[#This Row],[Categoria]]</f>
        <v>SEGURIDAD VIAL</v>
      </c>
      <c r="G1814" s="50">
        <f>+[1]!Tabla3[[#This Row],[Almacen]]</f>
        <v>0</v>
      </c>
      <c r="H1814" s="39" t="str">
        <f>+[1]!Tabla3[[#This Row],[Unidad de medida]]</f>
        <v>UNIDAD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12</v>
      </c>
      <c r="N1814" s="44">
        <f>+SUMIF([1]!REQUISICIONES[CODIGO CONCATENADO],INVENTARIO[[#This Row],[CODIGO CONCATENADO]],[1]!REQUISICIONES[CANTIDAD])</f>
        <v>12</v>
      </c>
      <c r="O1814" s="42"/>
      <c r="P1814" s="44">
        <f>+INVENTARIO[[#This Row],[CANTIDAD INICIAL]]+INVENTARIO[[#This Row],[ENTRADAS]]-INVENTARIO[[#This Row],[SALIDAS]]+INVENTARIO[[#This Row],[AJUSTES]]</f>
        <v>0</v>
      </c>
      <c r="Q1814" s="42">
        <f>IFERROR(_xlfn.XLOOKUP(INVENTARIO[[#This Row],[CODIGO CONCATENADO]],[1]!Tabla1[[CODIGO CONCATENADO ]],[1]!Tabla1[COSTO],,0,-1),"")</f>
        <v>5508.48</v>
      </c>
      <c r="R1814" s="42">
        <f>+IFERROR(INVENTARIO[[#This Row],[STOCK (BALANCE)]]*INVENTARIO[[#This Row],[COSTO UNITARIO]],"")</f>
        <v>0</v>
      </c>
    </row>
    <row r="1815" spans="1:18" x14ac:dyDescent="0.25">
      <c r="A1815" s="37" t="str">
        <f>+[1]DATA_PRODUCTO!A1815</f>
        <v xml:space="preserve"> TRA0154 (NEUMATICO DELANTERO CON REFERENCIA 85R21)</v>
      </c>
      <c r="B1815" s="38">
        <f>IFERROR(_xlfn.XLOOKUP(INVENTARIO[[#This Row],[CODIGO CONCATENADO]],[1]!Tabla1[[CODIGO CONCATENADO ]],[1]!Tabla1[FECHA],,0,-1),"")</f>
        <v>45699</v>
      </c>
      <c r="C1815" s="38">
        <f>IFERROR(_xlfn.XLOOKUP(INVENTARIO[[#This Row],[CODIGO CONCATENADO]],[1]!Tabla1[[CODIGO CONCATENADO ]],[1]!Tabla1[FECHA],,0,-1),"")</f>
        <v>45699</v>
      </c>
      <c r="D1815" s="39" t="str">
        <f>+[1]!Tabla3[[#This Row],[Secuencia]]</f>
        <v>TRA0154</v>
      </c>
      <c r="E1815" s="40" t="str">
        <f>+[1]!Tabla3[[#This Row],[Descripcion]]</f>
        <v>NEUMATICO DELANTERO CON REFERENCIA 85R21</v>
      </c>
      <c r="F1815" s="39" t="str">
        <f>+[1]!Tabla3[[#This Row],[Categoria]]</f>
        <v>TRANSPORTACIÒN</v>
      </c>
      <c r="G1815" s="50">
        <f>+[1]!Tabla3[[#This Row],[Almacen]]</f>
        <v>0</v>
      </c>
      <c r="H1815" s="39" t="str">
        <f>+[1]!Tabla3[[#This Row],[Unidad de medida]]</f>
        <v>UNIDAD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15</v>
      </c>
      <c r="N1815" s="44">
        <f>+SUMIF([1]!REQUISICIONES[CODIGO CONCATENADO],INVENTARIO[[#This Row],[CODIGO CONCATENADO]],[1]!REQUISICIONES[CANTIDAD])</f>
        <v>15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>
        <f>IFERROR(_xlfn.XLOOKUP(INVENTARIO[[#This Row],[CODIGO CONCATENADO]],[1]!Tabla1[[CODIGO CONCATENADO ]],[1]!Tabla1[COSTO],,0,-1),"")</f>
        <v>2555.94</v>
      </c>
      <c r="R1815" s="42">
        <f>+IFERROR(INVENTARIO[[#This Row],[STOCK (BALANCE)]]*INVENTARIO[[#This Row],[COSTO UNITARIO]],"")</f>
        <v>0</v>
      </c>
    </row>
    <row r="1816" spans="1:18" x14ac:dyDescent="0.25">
      <c r="A1816" s="37" t="str">
        <f>+[1]DATA_PRODUCTO!A1816</f>
        <v xml:space="preserve"> TRA0155 (NEUMATICO Y TUBO TRASERO CON REFERENCIA 80/100/18)</v>
      </c>
      <c r="B1816" s="38">
        <f>IFERROR(_xlfn.XLOOKUP(INVENTARIO[[#This Row],[CODIGO CONCATENADO]],[1]!Tabla1[[CODIGO CONCATENADO ]],[1]!Tabla1[FECHA],,0,-1),"")</f>
        <v>45699</v>
      </c>
      <c r="C1816" s="38">
        <f>IFERROR(_xlfn.XLOOKUP(INVENTARIO[[#This Row],[CODIGO CONCATENADO]],[1]!Tabla1[[CODIGO CONCATENADO ]],[1]!Tabla1[FECHA],,0,-1),"")</f>
        <v>45699</v>
      </c>
      <c r="D1816" s="39" t="str">
        <f>+[1]!Tabla3[[#This Row],[Secuencia]]</f>
        <v>TRA0155</v>
      </c>
      <c r="E1816" s="40" t="str">
        <f>+[1]!Tabla3[[#This Row],[Descripcion]]</f>
        <v>NEUMATICO Y TUBO TRASERO CON REFERENCIA 80/100/18</v>
      </c>
      <c r="F1816" s="39" t="str">
        <f>+[1]!Tabla3[[#This Row],[Categoria]]</f>
        <v>TRANSPORTACIÒN</v>
      </c>
      <c r="G1816" s="50">
        <f>+[1]!Tabla3[[#This Row],[Almacen]]</f>
        <v>0</v>
      </c>
      <c r="H1816" s="39" t="str">
        <f>+[1]!Tabla3[[#This Row],[Unidad de medida]]</f>
        <v>UNIDAD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15</v>
      </c>
      <c r="N1816" s="44">
        <f>+SUMIF([1]!REQUISICIONES[CODIGO CONCATENADO],INVENTARIO[[#This Row],[CODIGO CONCATENADO]],[1]!REQUISICIONES[CANTIDAD])</f>
        <v>15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>
        <f>IFERROR(_xlfn.XLOOKUP(INVENTARIO[[#This Row],[CODIGO CONCATENADO]],[1]!Tabla1[[CODIGO CONCATENADO ]],[1]!Tabla1[COSTO],,0,-1),"")</f>
        <v>2555.94</v>
      </c>
      <c r="R1816" s="42">
        <f>+IFERROR(INVENTARIO[[#This Row],[STOCK (BALANCE)]]*INVENTARIO[[#This Row],[COSTO UNITARIO]],"")</f>
        <v>0</v>
      </c>
    </row>
    <row r="1817" spans="1:18" x14ac:dyDescent="0.25">
      <c r="A1817" s="37" t="str">
        <f>+[1]DATA_PRODUCTO!A1817</f>
        <v xml:space="preserve"> SEG0005 (LINTERNA DE MANOS LED DE PILAS)</v>
      </c>
      <c r="B1817" s="38">
        <f>IFERROR(_xlfn.XLOOKUP(INVENTARIO[[#This Row],[CODIGO CONCATENADO]],[1]!Tabla1[[CODIGO CONCATENADO ]],[1]!Tabla1[FECHA],,0,-1),"")</f>
        <v>45700</v>
      </c>
      <c r="C1817" s="38">
        <f>IFERROR(_xlfn.XLOOKUP(INVENTARIO[[#This Row],[CODIGO CONCATENADO]],[1]!Tabla1[[CODIGO CONCATENADO ]],[1]!Tabla1[FECHA],,0,-1),"")</f>
        <v>45700</v>
      </c>
      <c r="D1817" s="39" t="str">
        <f>+[1]!Tabla3[[#This Row],[Secuencia]]</f>
        <v>SEG0005</v>
      </c>
      <c r="E1817" s="40" t="str">
        <f>+[1]!Tabla3[[#This Row],[Descripcion]]</f>
        <v>LINTERNA DE MANOS LED DE PILAS</v>
      </c>
      <c r="F1817" s="39" t="str">
        <f>+[1]!Tabla3[[#This Row],[Categoria]]</f>
        <v>SEGURIDAD VIAL</v>
      </c>
      <c r="G1817" s="50">
        <f>+[1]!Tabla3[[#This Row],[Almacen]]</f>
        <v>0</v>
      </c>
      <c r="H1817" s="39" t="str">
        <f>+[1]!Tabla3[[#This Row],[Unidad de medida]]</f>
        <v>UNIDAD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4</v>
      </c>
      <c r="N1817" s="44">
        <f>+SUMIF([1]!REQUISICIONES[CODIGO CONCATENADO],INVENTARIO[[#This Row],[CODIGO CONCATENADO]],[1]!REQUISICIONES[CANTIDAD])</f>
        <v>4</v>
      </c>
      <c r="O1817" s="42"/>
      <c r="P1817" s="44">
        <f>+INVENTARIO[[#This Row],[CANTIDAD INICIAL]]+INVENTARIO[[#This Row],[ENTRADAS]]-INVENTARIO[[#This Row],[SALIDAS]]+INVENTARIO[[#This Row],[AJUSTES]]</f>
        <v>0</v>
      </c>
      <c r="Q1817" s="42">
        <f>IFERROR(_xlfn.XLOOKUP(INVENTARIO[[#This Row],[CODIGO CONCATENADO]],[1]!Tabla1[[CODIGO CONCATENADO ]],[1]!Tabla1[COSTO],,0,-1),"")</f>
        <v>1236.0899999999999</v>
      </c>
      <c r="R1817" s="42">
        <f>+IFERROR(INVENTARIO[[#This Row],[STOCK (BALANCE)]]*INVENTARIO[[#This Row],[COSTO UNITARIO]],"")</f>
        <v>0</v>
      </c>
    </row>
    <row r="1818" spans="1:18" x14ac:dyDescent="0.25">
      <c r="A1818" s="37" t="str">
        <f>+[1]DATA_PRODUCTO!A1818</f>
        <v xml:space="preserve"> SEG0006 (LAMPARA LED DE CARPA RECARGABLE)</v>
      </c>
      <c r="B1818" s="38">
        <f>IFERROR(_xlfn.XLOOKUP(INVENTARIO[[#This Row],[CODIGO CONCATENADO]],[1]!Tabla1[[CODIGO CONCATENADO ]],[1]!Tabla1[FECHA],,0,-1),"")</f>
        <v>45700</v>
      </c>
      <c r="C1818" s="38">
        <f>IFERROR(_xlfn.XLOOKUP(INVENTARIO[[#This Row],[CODIGO CONCATENADO]],[1]!Tabla1[[CODIGO CONCATENADO ]],[1]!Tabla1[FECHA],,0,-1),"")</f>
        <v>45700</v>
      </c>
      <c r="D1818" s="39" t="str">
        <f>+[1]!Tabla3[[#This Row],[Secuencia]]</f>
        <v>SEG0006</v>
      </c>
      <c r="E1818" s="40" t="str">
        <f>+[1]!Tabla3[[#This Row],[Descripcion]]</f>
        <v>LAMPARA LED DE CARPA RECARGABLE</v>
      </c>
      <c r="F1818" s="39" t="str">
        <f>+[1]!Tabla3[[#This Row],[Categoria]]</f>
        <v>SEGURIDAD VIAL</v>
      </c>
      <c r="G1818" s="50">
        <f>+[1]!Tabla3[[#This Row],[Almacen]]</f>
        <v>0</v>
      </c>
      <c r="H1818" s="39" t="str">
        <f>+[1]!Tabla3[[#This Row],[Unidad de medida]]</f>
        <v>UNIDAD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2</v>
      </c>
      <c r="N1818" s="44">
        <f>+SUMIF([1]!REQUISICIONES[CODIGO CONCATENADO],INVENTARIO[[#This Row],[CODIGO CONCATENADO]],[1]!REQUISICIONES[CANTIDAD])</f>
        <v>2</v>
      </c>
      <c r="O1818" s="42"/>
      <c r="P1818" s="44">
        <f>+INVENTARIO[[#This Row],[CANTIDAD INICIAL]]+INVENTARIO[[#This Row],[ENTRADAS]]-INVENTARIO[[#This Row],[SALIDAS]]+INVENTARIO[[#This Row],[AJUSTES]]</f>
        <v>0</v>
      </c>
      <c r="Q1818" s="42">
        <f>IFERROR(_xlfn.XLOOKUP(INVENTARIO[[#This Row],[CODIGO CONCATENADO]],[1]!Tabla1[[CODIGO CONCATENADO ]],[1]!Tabla1[COSTO],,0,-1),"")</f>
        <v>1457</v>
      </c>
      <c r="R1818" s="42">
        <f>+IFERROR(INVENTARIO[[#This Row],[STOCK (BALANCE)]]*INVENTARIO[[#This Row],[COSTO UNITARIO]],"")</f>
        <v>0</v>
      </c>
    </row>
    <row r="1819" spans="1:18" x14ac:dyDescent="0.25">
      <c r="A1819" s="37" t="str">
        <f>+[1]DATA_PRODUCTO!A1819</f>
        <v xml:space="preserve"> SEG0007 (CARPAS 3X3)</v>
      </c>
      <c r="B1819" s="38">
        <f>IFERROR(_xlfn.XLOOKUP(INVENTARIO[[#This Row],[CODIGO CONCATENADO]],[1]!Tabla1[[CODIGO CONCATENADO ]],[1]!Tabla1[FECHA],,0,-1),"")</f>
        <v>45700</v>
      </c>
      <c r="C1819" s="38">
        <f>IFERROR(_xlfn.XLOOKUP(INVENTARIO[[#This Row],[CODIGO CONCATENADO]],[1]!Tabla1[[CODIGO CONCATENADO ]],[1]!Tabla1[FECHA],,0,-1),"")</f>
        <v>45700</v>
      </c>
      <c r="D1819" s="39" t="str">
        <f>+[1]!Tabla3[[#This Row],[Secuencia]]</f>
        <v>SEG0007</v>
      </c>
      <c r="E1819" s="40" t="str">
        <f>+[1]!Tabla3[[#This Row],[Descripcion]]</f>
        <v>CARPAS 3X3</v>
      </c>
      <c r="F1819" s="39" t="str">
        <f>+[1]!Tabla3[[#This Row],[Categoria]]</f>
        <v>SEGURIDAD VIAL</v>
      </c>
      <c r="G1819" s="50">
        <f>+[1]!Tabla3[[#This Row],[Almacen]]</f>
        <v>0</v>
      </c>
      <c r="H1819" s="39" t="str">
        <f>+[1]!Tabla3[[#This Row],[Unidad de medida]]</f>
        <v>UNIDAD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2</v>
      </c>
      <c r="N1819" s="44">
        <f>+SUMIF([1]!REQUISICIONES[CODIGO CONCATENADO],INVENTARIO[[#This Row],[CODIGO CONCATENADO]],[1]!REQUISICIONES[CANTIDAD])</f>
        <v>2</v>
      </c>
      <c r="O1819" s="42"/>
      <c r="P1819" s="44">
        <f>+INVENTARIO[[#This Row],[CANTIDAD INICIAL]]+INVENTARIO[[#This Row],[ENTRADAS]]-INVENTARIO[[#This Row],[SALIDAS]]+INVENTARIO[[#This Row],[AJUSTES]]</f>
        <v>0</v>
      </c>
      <c r="Q1819" s="42">
        <f>IFERROR(_xlfn.XLOOKUP(INVENTARIO[[#This Row],[CODIGO CONCATENADO]],[1]!Tabla1[[CODIGO CONCATENADO ]],[1]!Tabla1[COSTO],,0,-1),"")</f>
        <v>4423.3</v>
      </c>
      <c r="R1819" s="42">
        <f>+IFERROR(INVENTARIO[[#This Row],[STOCK (BALANCE)]]*INVENTARIO[[#This Row],[COSTO UNITARIO]],"")</f>
        <v>0</v>
      </c>
    </row>
    <row r="1820" spans="1:18" ht="30" x14ac:dyDescent="0.25">
      <c r="A1820" s="37" t="str">
        <f>+[1]DATA_PRODUCTO!A1820</f>
        <v xml:space="preserve"> COM0141 (BANNER IMPRESO, LETRAS CORTADAS EN VINIL REFLECTIVO (DOS CARAS))</v>
      </c>
      <c r="B1820" s="38">
        <f>IFERROR(_xlfn.XLOOKUP(INVENTARIO[[#This Row],[CODIGO CONCATENADO]],[1]!Tabla1[[CODIGO CONCATENADO ]],[1]!Tabla1[FECHA],,0,-1),"")</f>
        <v>45638</v>
      </c>
      <c r="C1820" s="38">
        <f>IFERROR(_xlfn.XLOOKUP(INVENTARIO[[#This Row],[CODIGO CONCATENADO]],[1]!Tabla1[[CODIGO CONCATENADO ]],[1]!Tabla1[FECHA],,0,-1),"")</f>
        <v>45638</v>
      </c>
      <c r="D1820" s="39" t="str">
        <f>+[1]!Tabla3[[#This Row],[Secuencia]]</f>
        <v>COM0141</v>
      </c>
      <c r="E1820" s="40" t="str">
        <f>+[1]!Tabla3[[#This Row],[Descripcion]]</f>
        <v>BANNER IMPRESO, LETRAS CORTADAS EN VINIL REFLECTIVO (DOS CARAS)</v>
      </c>
      <c r="F1820" s="39" t="str">
        <f>+[1]!Tabla3[[#This Row],[Categoria]]</f>
        <v>COMUNICACIONES</v>
      </c>
      <c r="G1820" s="50">
        <f>+[1]!Tabla3[[#This Row],[Almacen]]</f>
        <v>0</v>
      </c>
      <c r="H1820" s="39" t="str">
        <f>+[1]!Tabla3[[#This Row],[Unidad de medida]]</f>
        <v>UNIDAD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4</v>
      </c>
      <c r="N1820" s="44">
        <f>+SUMIF([1]!REQUISICIONES[CODIGO CONCATENADO],INVENTARIO[[#This Row],[CODIGO CONCATENADO]],[1]!REQUISICIONES[CANTIDAD])</f>
        <v>4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>
        <f>IFERROR(_xlfn.XLOOKUP(INVENTARIO[[#This Row],[CODIGO CONCATENADO]],[1]!Tabla1[[CODIGO CONCATENADO ]],[1]!Tabla1[COSTO],,0,-1),"")</f>
        <v>2500</v>
      </c>
      <c r="R1820" s="42">
        <f>+IFERROR(INVENTARIO[[#This Row],[STOCK (BALANCE)]]*INVENTARIO[[#This Row],[COSTO UNITARIO]],"")</f>
        <v>0</v>
      </c>
    </row>
    <row r="1821" spans="1:18" ht="30" x14ac:dyDescent="0.25">
      <c r="A1821" s="37" t="str">
        <f>+[1]DATA_PRODUCTO!A1821</f>
        <v xml:space="preserve"> COM0142 (SERIGRAFEADO PARA CHALECOS DE SEGURIDAD CON LOGO VOLUNTARIADO INTRANT)</v>
      </c>
      <c r="B1821" s="38">
        <f>IFERROR(_xlfn.XLOOKUP(INVENTARIO[[#This Row],[CODIGO CONCATENADO]],[1]!Tabla1[[CODIGO CONCATENADO ]],[1]!Tabla1[FECHA],,0,-1),"")</f>
        <v>45638</v>
      </c>
      <c r="C1821" s="38">
        <f>IFERROR(_xlfn.XLOOKUP(INVENTARIO[[#This Row],[CODIGO CONCATENADO]],[1]!Tabla1[[CODIGO CONCATENADO ]],[1]!Tabla1[FECHA],,0,-1),"")</f>
        <v>45638</v>
      </c>
      <c r="D1821" s="39" t="str">
        <f>+[1]!Tabla3[[#This Row],[Secuencia]]</f>
        <v>COM0142</v>
      </c>
      <c r="E1821" s="40" t="str">
        <f>+[1]!Tabla3[[#This Row],[Descripcion]]</f>
        <v>SERIGRAFEADO PARA CHALECOS DE SEGURIDAD CON LOGO VOLUNTARIADO INTRANT</v>
      </c>
      <c r="F1821" s="39" t="str">
        <f>+[1]!Tabla3[[#This Row],[Categoria]]</f>
        <v>COMUNICACIONES</v>
      </c>
      <c r="G1821" s="50">
        <f>+[1]!Tabla3[[#This Row],[Almacen]]</f>
        <v>0</v>
      </c>
      <c r="H1821" s="39" t="str">
        <f>+[1]!Tabla3[[#This Row],[Unidad de medida]]</f>
        <v>UNIDAD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95</v>
      </c>
      <c r="N1821" s="44">
        <f>+SUMIF([1]!REQUISICIONES[CODIGO CONCATENADO],INVENTARIO[[#This Row],[CODIGO CONCATENADO]],[1]!REQUISICIONES[CANTIDAD])</f>
        <v>95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>
        <f>IFERROR(_xlfn.XLOOKUP(INVENTARIO[[#This Row],[CODIGO CONCATENADO]],[1]!Tabla1[[CODIGO CONCATENADO ]],[1]!Tabla1[COSTO],,0,-1),"")</f>
        <v>127.12</v>
      </c>
      <c r="R1821" s="42">
        <f>+IFERROR(INVENTARIO[[#This Row],[STOCK (BALANCE)]]*INVENTARIO[[#This Row],[COSTO UNITARIO]],"")</f>
        <v>0</v>
      </c>
    </row>
    <row r="1822" spans="1:18" ht="30" x14ac:dyDescent="0.25">
      <c r="A1822" s="37" t="str">
        <f>+[1]DATA_PRODUCTO!A1822</f>
        <v xml:space="preserve"> MOS0012 (TOALLAS DE MICROFIBRA BORDADAS CON LOGO INSTITUCIONAL)</v>
      </c>
      <c r="B1822" s="38">
        <f>IFERROR(_xlfn.XLOOKUP(INVENTARIO[[#This Row],[CODIGO CONCATENADO]],[1]!Tabla1[[CODIGO CONCATENADO ]],[1]!Tabla1[FECHA],,0,-1),"")</f>
        <v>45721</v>
      </c>
      <c r="C1822" s="38">
        <f>IFERROR(_xlfn.XLOOKUP(INVENTARIO[[#This Row],[CODIGO CONCATENADO]],[1]!Tabla1[[CODIGO CONCATENADO ]],[1]!Tabla1[FECHA],,0,-1),"")</f>
        <v>45721</v>
      </c>
      <c r="D1822" s="39" t="str">
        <f>+[1]!Tabla3[[#This Row],[Secuencia]]</f>
        <v>MOS0012</v>
      </c>
      <c r="E1822" s="40" t="str">
        <f>+[1]!Tabla3[[#This Row],[Descripcion]]</f>
        <v>TOALLAS DE MICROFIBRA BORDADAS CON LOGO INSTITUCIONAL</v>
      </c>
      <c r="F1822" s="39" t="str">
        <f>+[1]!Tabla3[[#This Row],[Categoria]]</f>
        <v>MOVILIDAD SOSTENIBLE</v>
      </c>
      <c r="G1822" s="50">
        <f>+[1]!Tabla3[[#This Row],[Almacen]]</f>
        <v>0</v>
      </c>
      <c r="H1822" s="39" t="str">
        <f>+[1]!Tabla3[[#This Row],[Unidad de medida]]</f>
        <v>UNIDAD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300</v>
      </c>
      <c r="N1822" s="44">
        <f>+SUMIF([1]!REQUISICIONES[CODIGO CONCATENADO],INVENTARIO[[#This Row],[CODIGO CONCATENADO]],[1]!REQUISICIONES[CANTIDAD])</f>
        <v>300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>
        <f>IFERROR(_xlfn.XLOOKUP(INVENTARIO[[#This Row],[CODIGO CONCATENADO]],[1]!Tabla1[[CODIGO CONCATENADO ]],[1]!Tabla1[COSTO],,0,-1),"")</f>
        <v>350</v>
      </c>
      <c r="R1822" s="42">
        <f>+IFERROR(INVENTARIO[[#This Row],[STOCK (BALANCE)]]*INVENTARIO[[#This Row],[COSTO UNITARIO]],"")</f>
        <v>0</v>
      </c>
    </row>
    <row r="1823" spans="1:18" x14ac:dyDescent="0.25">
      <c r="A1823" s="37" t="str">
        <f>+[1]DATA_PRODUCTO!A1823</f>
        <v xml:space="preserve"> COM0143 (KIT DE REPARACION PORTATIL PARA BICICLETA)</v>
      </c>
      <c r="B1823" s="38">
        <f>IFERROR(_xlfn.XLOOKUP(INVENTARIO[[#This Row],[CODIGO CONCATENADO]],[1]!Tabla1[[CODIGO CONCATENADO ]],[1]!Tabla1[FECHA],,0,-1),"")</f>
        <v>45728</v>
      </c>
      <c r="C1823" s="38">
        <f>IFERROR(_xlfn.XLOOKUP(INVENTARIO[[#This Row],[CODIGO CONCATENADO]],[1]!Tabla1[[CODIGO CONCATENADO ]],[1]!Tabla1[FECHA],,0,-1),"")</f>
        <v>45728</v>
      </c>
      <c r="D1823" s="39" t="str">
        <f>+[1]!Tabla3[[#This Row],[Secuencia]]</f>
        <v>COM0143</v>
      </c>
      <c r="E1823" s="40" t="str">
        <f>+[1]!Tabla3[[#This Row],[Descripcion]]</f>
        <v>KIT DE REPARACION PORTATIL PARA BICICLETA</v>
      </c>
      <c r="F1823" s="39" t="str">
        <f>+[1]!Tabla3[[#This Row],[Categoria]]</f>
        <v>COMUNICACIONES</v>
      </c>
      <c r="G1823" s="50">
        <f>+[1]!Tabla3[[#This Row],[Almacen]]</f>
        <v>0</v>
      </c>
      <c r="H1823" s="39" t="str">
        <f>+[1]!Tabla3[[#This Row],[Unidad de medida]]</f>
        <v>UNIDAD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100</v>
      </c>
      <c r="N1823" s="44">
        <f>+SUMIF([1]!REQUISICIONES[CODIGO CONCATENADO],INVENTARIO[[#This Row],[CODIGO CONCATENADO]],[1]!REQUISICIONES[CANTIDAD])</f>
        <v>100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>
        <f>IFERROR(_xlfn.XLOOKUP(INVENTARIO[[#This Row],[CODIGO CONCATENADO]],[1]!Tabla1[[CODIGO CONCATENADO ]],[1]!Tabla1[COSTO],,0,-1),"")</f>
        <v>600</v>
      </c>
      <c r="R1823" s="42">
        <f>+IFERROR(INVENTARIO[[#This Row],[STOCK (BALANCE)]]*INVENTARIO[[#This Row],[COSTO UNITARIO]],"")</f>
        <v>0</v>
      </c>
    </row>
    <row r="1824" spans="1:18" x14ac:dyDescent="0.25">
      <c r="A1824" s="37" t="str">
        <f>+[1]DATA_PRODUCTO!A1824</f>
        <v xml:space="preserve"> COM0144 (CLIP MAGNETICO DE LUCES LED)</v>
      </c>
      <c r="B1824" s="38">
        <f>IFERROR(_xlfn.XLOOKUP(INVENTARIO[[#This Row],[CODIGO CONCATENADO]],[1]!Tabla1[[CODIGO CONCATENADO ]],[1]!Tabla1[FECHA],,0,-1),"")</f>
        <v>45728</v>
      </c>
      <c r="C1824" s="38">
        <f>IFERROR(_xlfn.XLOOKUP(INVENTARIO[[#This Row],[CODIGO CONCATENADO]],[1]!Tabla1[[CODIGO CONCATENADO ]],[1]!Tabla1[FECHA],,0,-1),"")</f>
        <v>45728</v>
      </c>
      <c r="D1824" s="39" t="str">
        <f>+[1]!Tabla3[[#This Row],[Secuencia]]</f>
        <v>COM0144</v>
      </c>
      <c r="E1824" s="40" t="str">
        <f>+[1]!Tabla3[[#This Row],[Descripcion]]</f>
        <v>CLIP MAGNETICO DE LUCES LED</v>
      </c>
      <c r="F1824" s="39" t="str">
        <f>+[1]!Tabla3[[#This Row],[Categoria]]</f>
        <v>COMUNICACIONES</v>
      </c>
      <c r="G1824" s="50">
        <f>+[1]!Tabla3[[#This Row],[Almacen]]</f>
        <v>0</v>
      </c>
      <c r="H1824" s="39" t="str">
        <f>+[1]!Tabla3[[#This Row],[Unidad de medida]]</f>
        <v>UNIDAD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300</v>
      </c>
      <c r="N1824" s="44">
        <f>+SUMIF([1]!REQUISICIONES[CODIGO CONCATENADO],INVENTARIO[[#This Row],[CODIGO CONCATENADO]],[1]!REQUISICIONES[CANTIDAD])</f>
        <v>300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>
        <f>IFERROR(_xlfn.XLOOKUP(INVENTARIO[[#This Row],[CODIGO CONCATENADO]],[1]!Tabla1[[CODIGO CONCATENADO ]],[1]!Tabla1[COSTO],,0,-1),"")</f>
        <v>900</v>
      </c>
      <c r="R1824" s="42">
        <f>+IFERROR(INVENTARIO[[#This Row],[STOCK (BALANCE)]]*INVENTARIO[[#This Row],[COSTO UNITARIO]],"")</f>
        <v>0</v>
      </c>
    </row>
    <row r="1825" spans="1:18" x14ac:dyDescent="0.25">
      <c r="A1825" s="37" t="str">
        <f>+[1]DATA_PRODUCTO!A1825</f>
        <v xml:space="preserve"> COM0145 (BANDAS DE SEGURIDADREFLECTIVAS AJUSTABLES )</v>
      </c>
      <c r="B1825" s="38">
        <f>IFERROR(_xlfn.XLOOKUP(INVENTARIO[[#This Row],[CODIGO CONCATENADO]],[1]!Tabla1[[CODIGO CONCATENADO ]],[1]!Tabla1[FECHA],,0,-1),"")</f>
        <v>45728</v>
      </c>
      <c r="C1825" s="38">
        <f>IFERROR(_xlfn.XLOOKUP(INVENTARIO[[#This Row],[CODIGO CONCATENADO]],[1]!Tabla1[[CODIGO CONCATENADO ]],[1]!Tabla1[FECHA],,0,-1),"")</f>
        <v>45728</v>
      </c>
      <c r="D1825" s="39" t="str">
        <f>+[1]!Tabla3[[#This Row],[Secuencia]]</f>
        <v>COM0145</v>
      </c>
      <c r="E1825" s="40" t="str">
        <f>+[1]!Tabla3[[#This Row],[Descripcion]]</f>
        <v xml:space="preserve">BANDAS DE SEGURIDADREFLECTIVAS AJUSTABLES </v>
      </c>
      <c r="F1825" s="39" t="str">
        <f>+[1]!Tabla3[[#This Row],[Categoria]]</f>
        <v>COMUNICACIONES</v>
      </c>
      <c r="G1825" s="50">
        <f>+[1]!Tabla3[[#This Row],[Almacen]]</f>
        <v>0</v>
      </c>
      <c r="H1825" s="39" t="str">
        <f>+[1]!Tabla3[[#This Row],[Unidad de medida]]</f>
        <v>UNIDAD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300</v>
      </c>
      <c r="N1825" s="44">
        <f>+SUMIF([1]!REQUISICIONES[CODIGO CONCATENADO],INVENTARIO[[#This Row],[CODIGO CONCATENADO]],[1]!REQUISICIONES[CANTIDAD])</f>
        <v>300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>
        <f>IFERROR(_xlfn.XLOOKUP(INVENTARIO[[#This Row],[CODIGO CONCATENADO]],[1]!Tabla1[[CODIGO CONCATENADO ]],[1]!Tabla1[COSTO],,0,-1),"")</f>
        <v>600</v>
      </c>
      <c r="R1825" s="42">
        <f>+IFERROR(INVENTARIO[[#This Row],[STOCK (BALANCE)]]*INVENTARIO[[#This Row],[COSTO UNITARIO]],"")</f>
        <v>0</v>
      </c>
    </row>
    <row r="1826" spans="1:18" x14ac:dyDescent="0.25">
      <c r="A1826" s="37" t="str">
        <f>+[1]DATA_PRODUCTO!A1826</f>
        <v xml:space="preserve"> COM0146 (ESTUCHE ECOLOGICO CON LOGO INSTITUCIONAL )</v>
      </c>
      <c r="B1826" s="38">
        <f>IFERROR(_xlfn.XLOOKUP(INVENTARIO[[#This Row],[CODIGO CONCATENADO]],[1]!Tabla1[[CODIGO CONCATENADO ]],[1]!Tabla1[FECHA],,0,-1),"")</f>
        <v>45728</v>
      </c>
      <c r="C1826" s="38">
        <f>IFERROR(_xlfn.XLOOKUP(INVENTARIO[[#This Row],[CODIGO CONCATENADO]],[1]!Tabla1[[CODIGO CONCATENADO ]],[1]!Tabla1[FECHA],,0,-1),"")</f>
        <v>45728</v>
      </c>
      <c r="D1826" s="39" t="str">
        <f>+[1]!Tabla3[[#This Row],[Secuencia]]</f>
        <v>COM0146</v>
      </c>
      <c r="E1826" s="40" t="str">
        <f>+[1]!Tabla3[[#This Row],[Descripcion]]</f>
        <v xml:space="preserve">ESTUCHE ECOLOGICO CON LOGO INSTITUCIONAL </v>
      </c>
      <c r="F1826" s="39" t="str">
        <f>+[1]!Tabla3[[#This Row],[Categoria]]</f>
        <v>COMUNICACIONES</v>
      </c>
      <c r="G1826" s="50">
        <f>+[1]!Tabla3[[#This Row],[Almacen]]</f>
        <v>0</v>
      </c>
      <c r="H1826" s="39" t="str">
        <f>+[1]!Tabla3[[#This Row],[Unidad de medida]]</f>
        <v>UNIDAD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300</v>
      </c>
      <c r="N1826" s="44">
        <f>+SUMIF([1]!REQUISICIONES[CODIGO CONCATENADO],INVENTARIO[[#This Row],[CODIGO CONCATENADO]],[1]!REQUISICIONES[CANTIDAD])</f>
        <v>300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>
        <f>IFERROR(_xlfn.XLOOKUP(INVENTARIO[[#This Row],[CODIGO CONCATENADO]],[1]!Tabla1[[CODIGO CONCATENADO ]],[1]!Tabla1[COSTO],,0,-1),"")</f>
        <v>325</v>
      </c>
      <c r="R1826" s="42">
        <f>+IFERROR(INVENTARIO[[#This Row],[STOCK (BALANCE)]]*INVENTARIO[[#This Row],[COSTO UNITARIO]],"")</f>
        <v>0</v>
      </c>
    </row>
    <row r="1827" spans="1:18" x14ac:dyDescent="0.25">
      <c r="A1827" s="37" t="str">
        <f>+[1]DATA_PRODUCTO!A1827</f>
        <v xml:space="preserve"> COM0147 (CHALECOS REFLETIVOS CON LOGO INSTITUCIONAL  )</v>
      </c>
      <c r="B1827" s="38">
        <f>IFERROR(_xlfn.XLOOKUP(INVENTARIO[[#This Row],[CODIGO CONCATENADO]],[1]!Tabla1[[CODIGO CONCATENADO ]],[1]!Tabla1[FECHA],,0,-1),"")</f>
        <v>45818</v>
      </c>
      <c r="C1827" s="38">
        <f>IFERROR(_xlfn.XLOOKUP(INVENTARIO[[#This Row],[CODIGO CONCATENADO]],[1]!Tabla1[[CODIGO CONCATENADO ]],[1]!Tabla1[FECHA],,0,-1),"")</f>
        <v>45818</v>
      </c>
      <c r="D1827" s="39" t="str">
        <f>+[1]!Tabla3[[#This Row],[Secuencia]]</f>
        <v>COM0147</v>
      </c>
      <c r="E1827" s="40" t="str">
        <f>+[1]!Tabla3[[#This Row],[Descripcion]]</f>
        <v xml:space="preserve">CHALECOS REFLETIVOS CON LOGO INSTITUCIONAL  </v>
      </c>
      <c r="F1827" s="39" t="str">
        <f>+[1]!Tabla3[[#This Row],[Categoria]]</f>
        <v>COMUNICACIONES</v>
      </c>
      <c r="G1827" s="50">
        <f>+[1]!Tabla3[[#This Row],[Almacen]]</f>
        <v>0</v>
      </c>
      <c r="H1827" s="39" t="str">
        <f>+[1]!Tabla3[[#This Row],[Unidad de medida]]</f>
        <v>UNIDAD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755</v>
      </c>
      <c r="N1827" s="44">
        <f>+SUMIF([1]!REQUISICIONES[CODIGO CONCATENADO],INVENTARIO[[#This Row],[CODIGO CONCATENADO]],[1]!REQUISICIONES[CANTIDAD])</f>
        <v>700</v>
      </c>
      <c r="O1827" s="42"/>
      <c r="P1827" s="44">
        <f>+INVENTARIO[[#This Row],[CANTIDAD INICIAL]]+INVENTARIO[[#This Row],[ENTRADAS]]-INVENTARIO[[#This Row],[SALIDAS]]+INVENTARIO[[#This Row],[AJUSTES]]</f>
        <v>55</v>
      </c>
      <c r="Q1827" s="42">
        <f>IFERROR(_xlfn.XLOOKUP(INVENTARIO[[#This Row],[CODIGO CONCATENADO]],[1]!Tabla1[[CODIGO CONCATENADO ]],[1]!Tabla1[COSTO],,0,-1),"")</f>
        <v>420</v>
      </c>
      <c r="R1827" s="42">
        <f>+IFERROR(INVENTARIO[[#This Row],[STOCK (BALANCE)]]*INVENTARIO[[#This Row],[COSTO UNITARIO]],"")</f>
        <v>23100</v>
      </c>
    </row>
    <row r="1828" spans="1:18" x14ac:dyDescent="0.25">
      <c r="A1828" s="37" t="str">
        <f>+[1]DATA_PRODUCTO!A1828</f>
        <v xml:space="preserve"> COM0148 (CARPETA EJECUTIVO CON LOGO INSTITUCINAL )</v>
      </c>
      <c r="B1828" s="38">
        <f>IFERROR(_xlfn.XLOOKUP(INVENTARIO[[#This Row],[CODIGO CONCATENADO]],[1]!Tabla1[[CODIGO CONCATENADO ]],[1]!Tabla1[FECHA],,0,-1),"")</f>
        <v>45728</v>
      </c>
      <c r="C1828" s="38">
        <f>IFERROR(_xlfn.XLOOKUP(INVENTARIO[[#This Row],[CODIGO CONCATENADO]],[1]!Tabla1[[CODIGO CONCATENADO ]],[1]!Tabla1[FECHA],,0,-1),"")</f>
        <v>45728</v>
      </c>
      <c r="D1828" s="39" t="str">
        <f>+[1]!Tabla3[[#This Row],[Secuencia]]</f>
        <v>COM0148</v>
      </c>
      <c r="E1828" s="40" t="str">
        <f>+[1]!Tabla3[[#This Row],[Descripcion]]</f>
        <v xml:space="preserve">CARPETA EJECUTIVO CON LOGO INSTITUCINAL </v>
      </c>
      <c r="F1828" s="39" t="str">
        <f>+[1]!Tabla3[[#This Row],[Categoria]]</f>
        <v>COMUNICACIONES</v>
      </c>
      <c r="G1828" s="50">
        <f>+[1]!Tabla3[[#This Row],[Almacen]]</f>
        <v>0</v>
      </c>
      <c r="H1828" s="39" t="str">
        <f>+[1]!Tabla3[[#This Row],[Unidad de medida]]</f>
        <v>UNIDAD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250</v>
      </c>
      <c r="N1828" s="44">
        <f>+SUMIF([1]!REQUISICIONES[CODIGO CONCATENADO],INVENTARIO[[#This Row],[CODIGO CONCATENADO]],[1]!REQUISICIONES[CANTIDAD])</f>
        <v>250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>
        <f>IFERROR(_xlfn.XLOOKUP(INVENTARIO[[#This Row],[CODIGO CONCATENADO]],[1]!Tabla1[[CODIGO CONCATENADO ]],[1]!Tabla1[COSTO],,0,-1),"")</f>
        <v>1600</v>
      </c>
      <c r="R1828" s="42">
        <f>+IFERROR(INVENTARIO[[#This Row],[STOCK (BALANCE)]]*INVENTARIO[[#This Row],[COSTO UNITARIO]],"")</f>
        <v>0</v>
      </c>
    </row>
    <row r="1829" spans="1:18" x14ac:dyDescent="0.25">
      <c r="A1829" s="37" t="str">
        <f>+[1]DATA_PRODUCTO!A1829</f>
        <v xml:space="preserve"> COM0149 (BOLIGRAFOS CON LOGO INSTITUCIONAL )</v>
      </c>
      <c r="B1829" s="38">
        <f>IFERROR(_xlfn.XLOOKUP(INVENTARIO[[#This Row],[CODIGO CONCATENADO]],[1]!Tabla1[[CODIGO CONCATENADO ]],[1]!Tabla1[FECHA],,0,-1),"")</f>
        <v>45728</v>
      </c>
      <c r="C1829" s="38">
        <f>IFERROR(_xlfn.XLOOKUP(INVENTARIO[[#This Row],[CODIGO CONCATENADO]],[1]!Tabla1[[CODIGO CONCATENADO ]],[1]!Tabla1[FECHA],,0,-1),"")</f>
        <v>45728</v>
      </c>
      <c r="D1829" s="39" t="str">
        <f>+[1]!Tabla3[[#This Row],[Secuencia]]</f>
        <v>COM0149</v>
      </c>
      <c r="E1829" s="40" t="str">
        <f>+[1]!Tabla3[[#This Row],[Descripcion]]</f>
        <v xml:space="preserve">BOLIGRAFOS CON LOGO INSTITUCIONAL </v>
      </c>
      <c r="F1829" s="39" t="str">
        <f>+[1]!Tabla3[[#This Row],[Categoria]]</f>
        <v>COMUNICACIONES</v>
      </c>
      <c r="G1829" s="50">
        <f>+[1]!Tabla3[[#This Row],[Almacen]]</f>
        <v>0</v>
      </c>
      <c r="H1829" s="39" t="str">
        <f>+[1]!Tabla3[[#This Row],[Unidad de medida]]</f>
        <v>UNIDAD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100</v>
      </c>
      <c r="N1829" s="44">
        <f>+SUMIF([1]!REQUISICIONES[CODIGO CONCATENADO],INVENTARIO[[#This Row],[CODIGO CONCATENADO]],[1]!REQUISICIONES[CANTIDAD])</f>
        <v>100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>
        <f>IFERROR(_xlfn.XLOOKUP(INVENTARIO[[#This Row],[CODIGO CONCATENADO]],[1]!Tabla1[[CODIGO CONCATENADO ]],[1]!Tabla1[COSTO],,0,-1),"")</f>
        <v>95</v>
      </c>
      <c r="R1829" s="42">
        <f>+IFERROR(INVENTARIO[[#This Row],[STOCK (BALANCE)]]*INVENTARIO[[#This Row],[COSTO UNITARIO]],"")</f>
        <v>0</v>
      </c>
    </row>
    <row r="1830" spans="1:18" x14ac:dyDescent="0.25">
      <c r="A1830" s="37" t="str">
        <f>+[1]DATA_PRODUCTO!A1830</f>
        <v xml:space="preserve"> COM0150 (GAFETES INSTITUCIONALES )</v>
      </c>
      <c r="B1830" s="38">
        <f>IFERROR(_xlfn.XLOOKUP(INVENTARIO[[#This Row],[CODIGO CONCATENADO]],[1]!Tabla1[[CODIGO CONCATENADO ]],[1]!Tabla1[FECHA],,0,-1),"")</f>
        <v>45728</v>
      </c>
      <c r="C1830" s="38">
        <f>IFERROR(_xlfn.XLOOKUP(INVENTARIO[[#This Row],[CODIGO CONCATENADO]],[1]!Tabla1[[CODIGO CONCATENADO ]],[1]!Tabla1[FECHA],,0,-1),"")</f>
        <v>45728</v>
      </c>
      <c r="D1830" s="39" t="str">
        <f>+[1]!Tabla3[[#This Row],[Secuencia]]</f>
        <v>COM0150</v>
      </c>
      <c r="E1830" s="40" t="str">
        <f>+[1]!Tabla3[[#This Row],[Descripcion]]</f>
        <v xml:space="preserve">GAFETES INSTITUCIONALES </v>
      </c>
      <c r="F1830" s="39" t="str">
        <f>+[1]!Tabla3[[#This Row],[Categoria]]</f>
        <v>COMUNICACIONES</v>
      </c>
      <c r="G1830" s="50">
        <f>+[1]!Tabla3[[#This Row],[Almacen]]</f>
        <v>0</v>
      </c>
      <c r="H1830" s="39" t="str">
        <f>+[1]!Tabla3[[#This Row],[Unidad de medida]]</f>
        <v>UNIDAD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250</v>
      </c>
      <c r="N1830" s="44">
        <f>+SUMIF([1]!REQUISICIONES[CODIGO CONCATENADO],INVENTARIO[[#This Row],[CODIGO CONCATENADO]],[1]!REQUISICIONES[CANTIDAD])</f>
        <v>250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>
        <f>IFERROR(_xlfn.XLOOKUP(INVENTARIO[[#This Row],[CODIGO CONCATENADO]],[1]!Tabla1[[CODIGO CONCATENADO ]],[1]!Tabla1[COSTO],,0,-1),"")</f>
        <v>150</v>
      </c>
      <c r="R1830" s="42">
        <f>+IFERROR(INVENTARIO[[#This Row],[STOCK (BALANCE)]]*INVENTARIO[[#This Row],[COSTO UNITARIO]],"")</f>
        <v>0</v>
      </c>
    </row>
    <row r="1831" spans="1:18" x14ac:dyDescent="0.25">
      <c r="A1831" s="37" t="str">
        <f>+[1]DATA_PRODUCTO!A1831</f>
        <v xml:space="preserve"> CC0156 (ALICATE DE PRESION DE 10 PULGADAS )</v>
      </c>
      <c r="B1831" s="38">
        <f>IFERROR(_xlfn.XLOOKUP(INVENTARIO[[#This Row],[CODIGO CONCATENADO]],[1]!Tabla1[[CODIGO CONCATENADO ]],[1]!Tabla1[FECHA],,0,-1),"")</f>
        <v>45737</v>
      </c>
      <c r="C1831" s="38">
        <f>IFERROR(_xlfn.XLOOKUP(INVENTARIO[[#This Row],[CODIGO CONCATENADO]],[1]!Tabla1[[CODIGO CONCATENADO ]],[1]!Tabla1[FECHA],,0,-1),"")</f>
        <v>45737</v>
      </c>
      <c r="D1831" s="39" t="str">
        <f>+[1]!Tabla3[[#This Row],[Secuencia]]</f>
        <v>CC0156</v>
      </c>
      <c r="E1831" s="40" t="str">
        <f>+[1]!Tabla3[[#This Row],[Descripcion]]</f>
        <v xml:space="preserve">ALICATE DE PRESION DE 10 PULGADAS </v>
      </c>
      <c r="F1831" s="39" t="str">
        <f>+[1]!Tabla3[[#This Row],[Categoria]]</f>
        <v>CENTRO CONTROL</v>
      </c>
      <c r="G1831" s="50">
        <f>+[1]!Tabla3[[#This Row],[Almacen]]</f>
        <v>0</v>
      </c>
      <c r="H1831" s="39" t="str">
        <f>+[1]!Tabla3[[#This Row],[Unidad de medida]]</f>
        <v>UNIDAD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5</v>
      </c>
      <c r="N1831" s="44">
        <f>+SUMIF([1]!REQUISICIONES[CODIGO CONCATENADO],INVENTARIO[[#This Row],[CODIGO CONCATENADO]],[1]!REQUISICIONES[CANTIDAD])</f>
        <v>5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>
        <f>IFERROR(_xlfn.XLOOKUP(INVENTARIO[[#This Row],[CODIGO CONCATENADO]],[1]!Tabla1[[CODIGO CONCATENADO ]],[1]!Tabla1[COSTO],,0,-1),"")</f>
        <v>328.81</v>
      </c>
      <c r="R1831" s="42">
        <f>+IFERROR(INVENTARIO[[#This Row],[STOCK (BALANCE)]]*INVENTARIO[[#This Row],[COSTO UNITARIO]],"")</f>
        <v>0</v>
      </c>
    </row>
    <row r="1832" spans="1:18" x14ac:dyDescent="0.25">
      <c r="A1832" s="37" t="str">
        <f>+[1]DATA_PRODUCTO!A1832</f>
        <v xml:space="preserve"> CC0157 (CINCEL DE PUNTA 1 X 12 )</v>
      </c>
      <c r="B1832" s="38">
        <f>IFERROR(_xlfn.XLOOKUP(INVENTARIO[[#This Row],[CODIGO CONCATENADO]],[1]!Tabla1[[CODIGO CONCATENADO ]],[1]!Tabla1[FECHA],,0,-1),"")</f>
        <v>45737</v>
      </c>
      <c r="C1832" s="38">
        <f>IFERROR(_xlfn.XLOOKUP(INVENTARIO[[#This Row],[CODIGO CONCATENADO]],[1]!Tabla1[[CODIGO CONCATENADO ]],[1]!Tabla1[FECHA],,0,-1),"")</f>
        <v>45737</v>
      </c>
      <c r="D1832" s="39" t="str">
        <f>+[1]!Tabla3[[#This Row],[Secuencia]]</f>
        <v>CC0157</v>
      </c>
      <c r="E1832" s="40" t="str">
        <f>+[1]!Tabla3[[#This Row],[Descripcion]]</f>
        <v xml:space="preserve">CINCEL DE PUNTA 1 X 12 </v>
      </c>
      <c r="F1832" s="39" t="str">
        <f>+[1]!Tabla3[[#This Row],[Categoria]]</f>
        <v>CENTRO CONTROL</v>
      </c>
      <c r="G1832" s="50">
        <f>+[1]!Tabla3[[#This Row],[Almacen]]</f>
        <v>0</v>
      </c>
      <c r="H1832" s="39" t="str">
        <f>+[1]!Tabla3[[#This Row],[Unidad de medida]]</f>
        <v>UNIDAD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2</v>
      </c>
      <c r="N1832" s="44">
        <f>+SUMIF([1]!REQUISICIONES[CODIGO CONCATENADO],INVENTARIO[[#This Row],[CODIGO CONCATENADO]],[1]!REQUISICIONES[CANTIDAD])</f>
        <v>2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>
        <f>IFERROR(_xlfn.XLOOKUP(INVENTARIO[[#This Row],[CODIGO CONCATENADO]],[1]!Tabla1[[CODIGO CONCATENADO ]],[1]!Tabla1[COSTO],,0,-1),"")</f>
        <v>331</v>
      </c>
      <c r="R1832" s="42">
        <f>+IFERROR(INVENTARIO[[#This Row],[STOCK (BALANCE)]]*INVENTARIO[[#This Row],[COSTO UNITARIO]],"")</f>
        <v>0</v>
      </c>
    </row>
    <row r="1833" spans="1:18" x14ac:dyDescent="0.25">
      <c r="A1833" s="37" t="str">
        <f>+[1]DATA_PRODUCTO!A1833</f>
        <v xml:space="preserve"> CC0158 (CINCEL PLANO 1 X 12)</v>
      </c>
      <c r="B1833" s="38">
        <f>IFERROR(_xlfn.XLOOKUP(INVENTARIO[[#This Row],[CODIGO CONCATENADO]],[1]!Tabla1[[CODIGO CONCATENADO ]],[1]!Tabla1[FECHA],,0,-1),"")</f>
        <v>45737</v>
      </c>
      <c r="C1833" s="38">
        <f>IFERROR(_xlfn.XLOOKUP(INVENTARIO[[#This Row],[CODIGO CONCATENADO]],[1]!Tabla1[[CODIGO CONCATENADO ]],[1]!Tabla1[FECHA],,0,-1),"")</f>
        <v>45737</v>
      </c>
      <c r="D1833" s="39" t="str">
        <f>+[1]!Tabla3[[#This Row],[Secuencia]]</f>
        <v>CC0158</v>
      </c>
      <c r="E1833" s="40" t="str">
        <f>+[1]!Tabla3[[#This Row],[Descripcion]]</f>
        <v>CINCEL PLANO 1 X 12</v>
      </c>
      <c r="F1833" s="39" t="str">
        <f>+[1]!Tabla3[[#This Row],[Categoria]]</f>
        <v>CENTRO CONTROL</v>
      </c>
      <c r="G1833" s="50">
        <f>+[1]!Tabla3[[#This Row],[Almacen]]</f>
        <v>0</v>
      </c>
      <c r="H1833" s="39" t="str">
        <f>+[1]!Tabla3[[#This Row],[Unidad de medida]]</f>
        <v>UNIDAD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2</v>
      </c>
      <c r="N1833" s="44">
        <f>+SUMIF([1]!REQUISICIONES[CODIGO CONCATENADO],INVENTARIO[[#This Row],[CODIGO CONCATENADO]],[1]!REQUISICIONES[CANTIDAD])</f>
        <v>2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>
        <f>IFERROR(_xlfn.XLOOKUP(INVENTARIO[[#This Row],[CODIGO CONCATENADO]],[1]!Tabla1[[CODIGO CONCATENADO ]],[1]!Tabla1[COSTO],,0,-1),"")</f>
        <v>417</v>
      </c>
      <c r="R1833" s="42">
        <f>+IFERROR(INVENTARIO[[#This Row],[STOCK (BALANCE)]]*INVENTARIO[[#This Row],[COSTO UNITARIO]],"")</f>
        <v>0</v>
      </c>
    </row>
    <row r="1834" spans="1:18" x14ac:dyDescent="0.25">
      <c r="A1834" s="37" t="str">
        <f>+[1]DATA_PRODUCTO!A1834</f>
        <v xml:space="preserve"> CC0159 (TIE WRAP NEGRO 7)</v>
      </c>
      <c r="B1834" s="38">
        <f>IFERROR(_xlfn.XLOOKUP(INVENTARIO[[#This Row],[CODIGO CONCATENADO]],[1]!Tabla1[[CODIGO CONCATENADO ]],[1]!Tabla1[FECHA],,0,-1),"")</f>
        <v>45737</v>
      </c>
      <c r="C1834" s="38">
        <f>IFERROR(_xlfn.XLOOKUP(INVENTARIO[[#This Row],[CODIGO CONCATENADO]],[1]!Tabla1[[CODIGO CONCATENADO ]],[1]!Tabla1[FECHA],,0,-1),"")</f>
        <v>45737</v>
      </c>
      <c r="D1834" s="39" t="str">
        <f>+[1]!Tabla3[[#This Row],[Secuencia]]</f>
        <v>CC0159</v>
      </c>
      <c r="E1834" s="40" t="str">
        <f>+[1]!Tabla3[[#This Row],[Descripcion]]</f>
        <v>TIE WRAP NEGRO 7</v>
      </c>
      <c r="F1834" s="39" t="str">
        <f>+[1]!Tabla3[[#This Row],[Categoria]]</f>
        <v>CENTRO CONTROL</v>
      </c>
      <c r="G1834" s="50">
        <f>+[1]!Tabla3[[#This Row],[Almacen]]</f>
        <v>0</v>
      </c>
      <c r="H1834" s="39" t="str">
        <f>+[1]!Tabla3[[#This Row],[Unidad de medida]]</f>
        <v>UNIDAD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2</v>
      </c>
      <c r="N1834" s="44">
        <f>+SUMIF([1]!REQUISICIONES[CODIGO CONCATENADO],INVENTARIO[[#This Row],[CODIGO CONCATENADO]],[1]!REQUISICIONES[CANTIDAD])</f>
        <v>2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>
        <f>IFERROR(_xlfn.XLOOKUP(INVENTARIO[[#This Row],[CODIGO CONCATENADO]],[1]!Tabla1[[CODIGO CONCATENADO ]],[1]!Tabla1[COSTO],,0,-1),"")</f>
        <v>105</v>
      </c>
      <c r="R1834" s="42">
        <f>+IFERROR(INVENTARIO[[#This Row],[STOCK (BALANCE)]]*INVENTARIO[[#This Row],[COSTO UNITARIO]],"")</f>
        <v>0</v>
      </c>
    </row>
    <row r="1835" spans="1:18" x14ac:dyDescent="0.25">
      <c r="A1835" s="37" t="str">
        <f>+[1]DATA_PRODUCTO!A1835</f>
        <v xml:space="preserve"> CC0160 (TIE WRAP NEGRO 11)</v>
      </c>
      <c r="B1835" s="38">
        <f>IFERROR(_xlfn.XLOOKUP(INVENTARIO[[#This Row],[CODIGO CONCATENADO]],[1]!Tabla1[[CODIGO CONCATENADO ]],[1]!Tabla1[FECHA],,0,-1),"")</f>
        <v>45737</v>
      </c>
      <c r="C1835" s="38">
        <f>IFERROR(_xlfn.XLOOKUP(INVENTARIO[[#This Row],[CODIGO CONCATENADO]],[1]!Tabla1[[CODIGO CONCATENADO ]],[1]!Tabla1[FECHA],,0,-1),"")</f>
        <v>45737</v>
      </c>
      <c r="D1835" s="39" t="str">
        <f>+[1]!Tabla3[[#This Row],[Secuencia]]</f>
        <v>CC0160</v>
      </c>
      <c r="E1835" s="40" t="str">
        <f>+[1]!Tabla3[[#This Row],[Descripcion]]</f>
        <v>TIE WRAP NEGRO 11</v>
      </c>
      <c r="F1835" s="39" t="str">
        <f>+[1]!Tabla3[[#This Row],[Categoria]]</f>
        <v>CENTRO CONTROL</v>
      </c>
      <c r="G1835" s="50">
        <f>+[1]!Tabla3[[#This Row],[Almacen]]</f>
        <v>0</v>
      </c>
      <c r="H1835" s="39" t="str">
        <f>+[1]!Tabla3[[#This Row],[Unidad de medida]]</f>
        <v>UNIDAD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2</v>
      </c>
      <c r="N1835" s="44">
        <f>+SUMIF([1]!REQUISICIONES[CODIGO CONCATENADO],INVENTARIO[[#This Row],[CODIGO CONCATENADO]],[1]!REQUISICIONES[CANTIDAD])</f>
        <v>2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>
        <f>IFERROR(_xlfn.XLOOKUP(INVENTARIO[[#This Row],[CODIGO CONCATENADO]],[1]!Tabla1[[CODIGO CONCATENADO ]],[1]!Tabla1[COSTO],,0,-1),"")</f>
        <v>137</v>
      </c>
      <c r="R1835" s="42">
        <f>+IFERROR(INVENTARIO[[#This Row],[STOCK (BALANCE)]]*INVENTARIO[[#This Row],[COSTO UNITARIO]],"")</f>
        <v>0</v>
      </c>
    </row>
    <row r="1836" spans="1:18" x14ac:dyDescent="0.25">
      <c r="A1836" s="37" t="str">
        <f>+[1]DATA_PRODUCTO!A1836</f>
        <v xml:space="preserve"> CC0161 (CHALECOS REFLETIVOS VERDES )</v>
      </c>
      <c r="B1836" s="38">
        <f>IFERROR(_xlfn.XLOOKUP(INVENTARIO[[#This Row],[CODIGO CONCATENADO]],[1]!Tabla1[[CODIGO CONCATENADO ]],[1]!Tabla1[FECHA],,0,-1),"")</f>
        <v>45737</v>
      </c>
      <c r="C1836" s="38">
        <f>IFERROR(_xlfn.XLOOKUP(INVENTARIO[[#This Row],[CODIGO CONCATENADO]],[1]!Tabla1[[CODIGO CONCATENADO ]],[1]!Tabla1[FECHA],,0,-1),"")</f>
        <v>45737</v>
      </c>
      <c r="D1836" s="39" t="str">
        <f>+[1]!Tabla3[[#This Row],[Secuencia]]</f>
        <v>CC0161</v>
      </c>
      <c r="E1836" s="40" t="str">
        <f>+[1]!Tabla3[[#This Row],[Descripcion]]</f>
        <v xml:space="preserve">CHALECOS REFLETIVOS VERDES </v>
      </c>
      <c r="F1836" s="39" t="str">
        <f>+[1]!Tabla3[[#This Row],[Categoria]]</f>
        <v>CENTRO CONTROL</v>
      </c>
      <c r="G1836" s="50">
        <f>+[1]!Tabla3[[#This Row],[Almacen]]</f>
        <v>0</v>
      </c>
      <c r="H1836" s="39" t="str">
        <f>+[1]!Tabla3[[#This Row],[Unidad de medida]]</f>
        <v>UNIDAD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30</v>
      </c>
      <c r="N1836" s="44">
        <f>+SUMIF([1]!REQUISICIONES[CODIGO CONCATENADO],INVENTARIO[[#This Row],[CODIGO CONCATENADO]],[1]!REQUISICIONES[CANTIDAD])</f>
        <v>30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>
        <f>IFERROR(_xlfn.XLOOKUP(INVENTARIO[[#This Row],[CODIGO CONCATENADO]],[1]!Tabla1[[CODIGO CONCATENADO ]],[1]!Tabla1[COSTO],,0,-1),"")</f>
        <v>260.51</v>
      </c>
      <c r="R1836" s="42">
        <f>+IFERROR(INVENTARIO[[#This Row],[STOCK (BALANCE)]]*INVENTARIO[[#This Row],[COSTO UNITARIO]],"")</f>
        <v>0</v>
      </c>
    </row>
    <row r="1837" spans="1:18" x14ac:dyDescent="0.25">
      <c r="A1837" s="37" t="str">
        <f>+[1]DATA_PRODUCTO!A1837</f>
        <v xml:space="preserve"> CC0162 (SOPLADORA ELECTRICA 600W)</v>
      </c>
      <c r="B1837" s="38">
        <f>IFERROR(_xlfn.XLOOKUP(INVENTARIO[[#This Row],[CODIGO CONCATENADO]],[1]!Tabla1[[CODIGO CONCATENADO ]],[1]!Tabla1[FECHA],,0,-1),"")</f>
        <v>45744</v>
      </c>
      <c r="C1837" s="38">
        <f>IFERROR(_xlfn.XLOOKUP(INVENTARIO[[#This Row],[CODIGO CONCATENADO]],[1]!Tabla1[[CODIGO CONCATENADO ]],[1]!Tabla1[FECHA],,0,-1),"")</f>
        <v>45744</v>
      </c>
      <c r="D1837" s="39" t="str">
        <f>+[1]!Tabla3[[#This Row],[Secuencia]]</f>
        <v>CC0162</v>
      </c>
      <c r="E1837" s="40" t="str">
        <f>+[1]!Tabla3[[#This Row],[Descripcion]]</f>
        <v>SOPLADORA ELECTRICA 600W</v>
      </c>
      <c r="F1837" s="39" t="str">
        <f>+[1]!Tabla3[[#This Row],[Categoria]]</f>
        <v>CENTRO CONTROL</v>
      </c>
      <c r="G1837" s="50">
        <f>+[1]!Tabla3[[#This Row],[Almacen]]</f>
        <v>0</v>
      </c>
      <c r="H1837" s="39" t="str">
        <f>+[1]!Tabla3[[#This Row],[Unidad de medida]]</f>
        <v>UNIDAD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2</v>
      </c>
      <c r="N1837" s="44">
        <f>+SUMIF([1]!REQUISICIONES[CODIGO CONCATENADO],INVENTARIO[[#This Row],[CODIGO CONCATENADO]],[1]!REQUISICIONES[CANTIDAD])</f>
        <v>2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>
        <f>IFERROR(_xlfn.XLOOKUP(INVENTARIO[[#This Row],[CODIGO CONCATENADO]],[1]!Tabla1[[CODIGO CONCATENADO ]],[1]!Tabla1[COSTO],,0,-1),"")</f>
        <v>4209.04</v>
      </c>
      <c r="R1837" s="42">
        <f>+IFERROR(INVENTARIO[[#This Row],[STOCK (BALANCE)]]*INVENTARIO[[#This Row],[COSTO UNITARIO]],"")</f>
        <v>0</v>
      </c>
    </row>
    <row r="1838" spans="1:18" x14ac:dyDescent="0.25">
      <c r="A1838" s="37" t="str">
        <f>+[1]DATA_PRODUCTO!A1838</f>
        <v xml:space="preserve"> CC0163 (CANDADO ANTICIZALLAS 60 MM)</v>
      </c>
      <c r="B1838" s="38">
        <f>IFERROR(_xlfn.XLOOKUP(INVENTARIO[[#This Row],[CODIGO CONCATENADO]],[1]!Tabla1[[CODIGO CONCATENADO ]],[1]!Tabla1[FECHA],,0,-1),"")</f>
        <v>45744</v>
      </c>
      <c r="C1838" s="38">
        <f>IFERROR(_xlfn.XLOOKUP(INVENTARIO[[#This Row],[CODIGO CONCATENADO]],[1]!Tabla1[[CODIGO CONCATENADO ]],[1]!Tabla1[FECHA],,0,-1),"")</f>
        <v>45744</v>
      </c>
      <c r="D1838" s="39" t="str">
        <f>+[1]!Tabla3[[#This Row],[Secuencia]]</f>
        <v>CC0163</v>
      </c>
      <c r="E1838" s="40" t="str">
        <f>+[1]!Tabla3[[#This Row],[Descripcion]]</f>
        <v>CANDADO ANTICIZALLAS 60 MM</v>
      </c>
      <c r="F1838" s="39" t="str">
        <f>+[1]!Tabla3[[#This Row],[Categoria]]</f>
        <v>CENTRO CONTROL</v>
      </c>
      <c r="G1838" s="50">
        <f>+[1]!Tabla3[[#This Row],[Almacen]]</f>
        <v>0</v>
      </c>
      <c r="H1838" s="39" t="str">
        <f>+[1]!Tabla3[[#This Row],[Unidad de medida]]</f>
        <v>UNIDAD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350</v>
      </c>
      <c r="N1838" s="44">
        <f>+SUMIF([1]!REQUISICIONES[CODIGO CONCATENADO],INVENTARIO[[#This Row],[CODIGO CONCATENADO]],[1]!REQUISICIONES[CANTIDAD])</f>
        <v>350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>
        <f>IFERROR(_xlfn.XLOOKUP(INVENTARIO[[#This Row],[CODIGO CONCATENADO]],[1]!Tabla1[[CODIGO CONCATENADO ]],[1]!Tabla1[COSTO],,0,-1),"")</f>
        <v>633.04999999999995</v>
      </c>
      <c r="R1838" s="42">
        <f>+IFERROR(INVENTARIO[[#This Row],[STOCK (BALANCE)]]*INVENTARIO[[#This Row],[COSTO UNITARIO]],"")</f>
        <v>0</v>
      </c>
    </row>
    <row r="1839" spans="1:18" x14ac:dyDescent="0.25">
      <c r="A1839" s="37" t="str">
        <f>+[1]DATA_PRODUCTO!A1839</f>
        <v xml:space="preserve"> CC0164 (MANDARRIA DE BOLA DE 4 LIBRAS PALO CORTO)</v>
      </c>
      <c r="B1839" s="38">
        <f>IFERROR(_xlfn.XLOOKUP(INVENTARIO[[#This Row],[CODIGO CONCATENADO]],[1]!Tabla1[[CODIGO CONCATENADO ]],[1]!Tabla1[FECHA],,0,-1),"")</f>
        <v>45744</v>
      </c>
      <c r="C1839" s="38">
        <f>IFERROR(_xlfn.XLOOKUP(INVENTARIO[[#This Row],[CODIGO CONCATENADO]],[1]!Tabla1[[CODIGO CONCATENADO ]],[1]!Tabla1[FECHA],,0,-1),"")</f>
        <v>45744</v>
      </c>
      <c r="D1839" s="39" t="str">
        <f>+[1]!Tabla3[[#This Row],[Secuencia]]</f>
        <v>CC0164</v>
      </c>
      <c r="E1839" s="40" t="str">
        <f>+[1]!Tabla3[[#This Row],[Descripcion]]</f>
        <v>MANDARRIA DE BOLA DE 4 LIBRAS PALO CORTO</v>
      </c>
      <c r="F1839" s="39" t="str">
        <f>+[1]!Tabla3[[#This Row],[Categoria]]</f>
        <v>CENTRO CONTROL</v>
      </c>
      <c r="G1839" s="50">
        <f>+[1]!Tabla3[[#This Row],[Almacen]]</f>
        <v>0</v>
      </c>
      <c r="H1839" s="39" t="str">
        <f>+[1]!Tabla3[[#This Row],[Unidad de medida]]</f>
        <v>UNIDAD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5</v>
      </c>
      <c r="N1839" s="44">
        <f>+SUMIF([1]!REQUISICIONES[CODIGO CONCATENADO],INVENTARIO[[#This Row],[CODIGO CONCATENADO]],[1]!REQUISICIONES[CANTIDAD])</f>
        <v>5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>
        <f>IFERROR(_xlfn.XLOOKUP(INVENTARIO[[#This Row],[CODIGO CONCATENADO]],[1]!Tabla1[[CODIGO CONCATENADO ]],[1]!Tabla1[COSTO],,0,-1),"")</f>
        <v>686.1</v>
      </c>
      <c r="R1839" s="42">
        <f>+IFERROR(INVENTARIO[[#This Row],[STOCK (BALANCE)]]*INVENTARIO[[#This Row],[COSTO UNITARIO]],"")</f>
        <v>0</v>
      </c>
    </row>
    <row r="1840" spans="1:18" x14ac:dyDescent="0.25">
      <c r="A1840" s="37" t="str">
        <f>+[1]DATA_PRODUCTO!A1840</f>
        <v xml:space="preserve"> CC0165 (DISCO DE CORTE DE METAL 4 PULGADA)</v>
      </c>
      <c r="B1840" s="38">
        <f>IFERROR(_xlfn.XLOOKUP(INVENTARIO[[#This Row],[CODIGO CONCATENADO]],[1]!Tabla1[[CODIGO CONCATENADO ]],[1]!Tabla1[FECHA],,0,-1),"")</f>
        <v>45737</v>
      </c>
      <c r="C1840" s="38">
        <f>IFERROR(_xlfn.XLOOKUP(INVENTARIO[[#This Row],[CODIGO CONCATENADO]],[1]!Tabla1[[CODIGO CONCATENADO ]],[1]!Tabla1[FECHA],,0,-1),"")</f>
        <v>45737</v>
      </c>
      <c r="D1840" s="39" t="str">
        <f>+[1]!Tabla3[[#This Row],[Secuencia]]</f>
        <v>CC0165</v>
      </c>
      <c r="E1840" s="40" t="str">
        <f>+[1]!Tabla3[[#This Row],[Descripcion]]</f>
        <v>DISCO DE CORTE DE METAL 4 PULGADA</v>
      </c>
      <c r="F1840" s="39" t="str">
        <f>+[1]!Tabla3[[#This Row],[Categoria]]</f>
        <v>CENTRO CONTROL</v>
      </c>
      <c r="G1840" s="50">
        <f>+[1]!Tabla3[[#This Row],[Almacen]]</f>
        <v>0</v>
      </c>
      <c r="H1840" s="39" t="str">
        <f>+[1]!Tabla3[[#This Row],[Unidad de medida]]</f>
        <v>UNIDAD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25</v>
      </c>
      <c r="N1840" s="44">
        <f>+SUMIF([1]!REQUISICIONES[CODIGO CONCATENADO],INVENTARIO[[#This Row],[CODIGO CONCATENADO]],[1]!REQUISICIONES[CANTIDAD])</f>
        <v>25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>
        <f>IFERROR(_xlfn.XLOOKUP(INVENTARIO[[#This Row],[CODIGO CONCATENADO]],[1]!Tabla1[[CODIGO CONCATENADO ]],[1]!Tabla1[COSTO],,0,-1),"")</f>
        <v>24.15</v>
      </c>
      <c r="R1840" s="42">
        <f>+IFERROR(INVENTARIO[[#This Row],[STOCK (BALANCE)]]*INVENTARIO[[#This Row],[COSTO UNITARIO]],"")</f>
        <v>0</v>
      </c>
    </row>
    <row r="1841" spans="1:18" ht="30" x14ac:dyDescent="0.25">
      <c r="A1841" s="37" t="str">
        <f>+[1]DATA_PRODUCTO!A1841</f>
        <v xml:space="preserve"> SEG0008 (CINTA DE PRECAUSION AMARILLA PREMIUM DE 3 PULGADAS X 1000 PIES)</v>
      </c>
      <c r="B1841" s="38">
        <f>IFERROR(_xlfn.XLOOKUP(INVENTARIO[[#This Row],[CODIGO CONCATENADO]],[1]!Tabla1[[CODIGO CONCATENADO ]],[1]!Tabla1[FECHA],,0,-1),"")</f>
        <v>45722</v>
      </c>
      <c r="C1841" s="38">
        <f>IFERROR(_xlfn.XLOOKUP(INVENTARIO[[#This Row],[CODIGO CONCATENADO]],[1]!Tabla1[[CODIGO CONCATENADO ]],[1]!Tabla1[FECHA],,0,-1),"")</f>
        <v>45722</v>
      </c>
      <c r="D1841" s="39" t="str">
        <f>+[1]!Tabla3[[#This Row],[Secuencia]]</f>
        <v>SEG0008</v>
      </c>
      <c r="E1841" s="40" t="str">
        <f>+[1]!Tabla3[[#This Row],[Descripcion]]</f>
        <v>CINTA DE PRECAUSION AMARILLA PREMIUM DE 3 PULGADAS X 1000 PIES</v>
      </c>
      <c r="F1841" s="39" t="str">
        <f>+[1]!Tabla3[[#This Row],[Categoria]]</f>
        <v>SEGURIDAD VIAL</v>
      </c>
      <c r="G1841" s="50">
        <f>+[1]!Tabla3[[#This Row],[Almacen]]</f>
        <v>0</v>
      </c>
      <c r="H1841" s="39" t="str">
        <f>+[1]!Tabla3[[#This Row],[Unidad de medida]]</f>
        <v>ROLLOS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3</v>
      </c>
      <c r="N1841" s="44">
        <f>+SUMIF([1]!REQUISICIONES[CODIGO CONCATENADO],INVENTARIO[[#This Row],[CODIGO CONCATENADO]],[1]!REQUISICIONES[CANTIDAD])</f>
        <v>3</v>
      </c>
      <c r="O1841" s="42"/>
      <c r="P1841" s="44">
        <f>+INVENTARIO[[#This Row],[CANTIDAD INICIAL]]+INVENTARIO[[#This Row],[ENTRADAS]]-INVENTARIO[[#This Row],[SALIDAS]]+INVENTARIO[[#This Row],[AJUSTES]]</f>
        <v>0</v>
      </c>
      <c r="Q1841" s="42">
        <f>IFERROR(_xlfn.XLOOKUP(INVENTARIO[[#This Row],[CODIGO CONCATENADO]],[1]!Tabla1[[CODIGO CONCATENADO ]],[1]!Tabla1[COSTO],,0,-1),"")</f>
        <v>450</v>
      </c>
      <c r="R1841" s="42">
        <f>+IFERROR(INVENTARIO[[#This Row],[STOCK (BALANCE)]]*INVENTARIO[[#This Row],[COSTO UNITARIO]],"")</f>
        <v>0</v>
      </c>
    </row>
    <row r="1842" spans="1:18" x14ac:dyDescent="0.25">
      <c r="A1842" s="37" t="str">
        <f>+[1]DATA_PRODUCTO!A1842</f>
        <v xml:space="preserve"> SEG0009 (PALETAS DE ALTO Y SIGA )</v>
      </c>
      <c r="B1842" s="38">
        <f>IFERROR(_xlfn.XLOOKUP(INVENTARIO[[#This Row],[CODIGO CONCATENADO]],[1]!Tabla1[[CODIGO CONCATENADO ]],[1]!Tabla1[FECHA],,0,-1),"")</f>
        <v>45722</v>
      </c>
      <c r="C1842" s="38">
        <f>IFERROR(_xlfn.XLOOKUP(INVENTARIO[[#This Row],[CODIGO CONCATENADO]],[1]!Tabla1[[CODIGO CONCATENADO ]],[1]!Tabla1[FECHA],,0,-1),"")</f>
        <v>45722</v>
      </c>
      <c r="D1842" s="39" t="str">
        <f>+[1]!Tabla3[[#This Row],[Secuencia]]</f>
        <v>SEG0009</v>
      </c>
      <c r="E1842" s="40" t="str">
        <f>+[1]!Tabla3[[#This Row],[Descripcion]]</f>
        <v xml:space="preserve">PALETAS DE ALTO Y SIGA </v>
      </c>
      <c r="F1842" s="39" t="str">
        <f>+[1]!Tabla3[[#This Row],[Categoria]]</f>
        <v>SEGURIDAD VIAL</v>
      </c>
      <c r="G1842" s="50">
        <f>+[1]!Tabla3[[#This Row],[Almacen]]</f>
        <v>0</v>
      </c>
      <c r="H1842" s="39" t="str">
        <f>+[1]!Tabla3[[#This Row],[Unidad de medida]]</f>
        <v>UNIDAD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8</v>
      </c>
      <c r="N1842" s="44">
        <f>+SUMIF([1]!REQUISICIONES[CODIGO CONCATENADO],INVENTARIO[[#This Row],[CODIGO CONCATENADO]],[1]!REQUISICIONES[CANTIDAD])</f>
        <v>8</v>
      </c>
      <c r="O1842" s="42"/>
      <c r="P1842" s="44">
        <f>+INVENTARIO[[#This Row],[CANTIDAD INICIAL]]+INVENTARIO[[#This Row],[ENTRADAS]]-INVENTARIO[[#This Row],[SALIDAS]]+INVENTARIO[[#This Row],[AJUSTES]]</f>
        <v>0</v>
      </c>
      <c r="Q1842" s="42">
        <f>IFERROR(_xlfn.XLOOKUP(INVENTARIO[[#This Row],[CODIGO CONCATENADO]],[1]!Tabla1[[CODIGO CONCATENADO ]],[1]!Tabla1[COSTO],,0,-1),"")</f>
        <v>850</v>
      </c>
      <c r="R1842" s="42">
        <f>+IFERROR(INVENTARIO[[#This Row],[STOCK (BALANCE)]]*INVENTARIO[[#This Row],[COSTO UNITARIO]],"")</f>
        <v>0</v>
      </c>
    </row>
    <row r="1843" spans="1:18" ht="30" x14ac:dyDescent="0.25">
      <c r="A1843" s="37" t="str">
        <f>+[1]DATA_PRODUCTO!A1843</f>
        <v xml:space="preserve"> COM0151 (DRON CONCENTRADOR DE CARGA DE BATERIA,3 HELICES DE BAJO RUIDO)</v>
      </c>
      <c r="B1843" s="38">
        <f>IFERROR(_xlfn.XLOOKUP(INVENTARIO[[#This Row],[CODIGO CONCATENADO]],[1]!Tabla1[[CODIGO CONCATENADO ]],[1]!Tabla1[FECHA],,0,-1),"")</f>
        <v>45750</v>
      </c>
      <c r="C1843" s="38">
        <f>IFERROR(_xlfn.XLOOKUP(INVENTARIO[[#This Row],[CODIGO CONCATENADO]],[1]!Tabla1[[CODIGO CONCATENADO ]],[1]!Tabla1[FECHA],,0,-1),"")</f>
        <v>45750</v>
      </c>
      <c r="D1843" s="39" t="str">
        <f>+[1]!Tabla3[[#This Row],[Secuencia]]</f>
        <v>COM0151</v>
      </c>
      <c r="E1843" s="40" t="str">
        <f>+[1]!Tabla3[[#This Row],[Descripcion]]</f>
        <v>DRON CONCENTRADOR DE CARGA DE BATERIA,3 HELICES DE BAJO RUIDO</v>
      </c>
      <c r="F1843" s="39" t="str">
        <f>+[1]!Tabla3[[#This Row],[Categoria]]</f>
        <v>COMUNICACIONES</v>
      </c>
      <c r="G1843" s="50">
        <f>+[1]!Tabla3[[#This Row],[Almacen]]</f>
        <v>0</v>
      </c>
      <c r="H1843" s="39" t="str">
        <f>+[1]!Tabla3[[#This Row],[Unidad de medida]]</f>
        <v>UNIDAD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1</v>
      </c>
      <c r="N1843" s="44">
        <f>+SUMIF([1]!REQUISICIONES[CODIGO CONCATENADO],INVENTARIO[[#This Row],[CODIGO CONCATENADO]],[1]!REQUISICIONES[CANTIDAD])</f>
        <v>1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>
        <f>IFERROR(_xlfn.XLOOKUP(INVENTARIO[[#This Row],[CODIGO CONCATENADO]],[1]!Tabla1[[CODIGO CONCATENADO ]],[1]!Tabla1[COSTO],,0,-1),"")</f>
        <v>180000</v>
      </c>
      <c r="R1843" s="42">
        <f>+IFERROR(INVENTARIO[[#This Row],[STOCK (BALANCE)]]*INVENTARIO[[#This Row],[COSTO UNITARIO]],"")</f>
        <v>0</v>
      </c>
    </row>
    <row r="1844" spans="1:18" x14ac:dyDescent="0.25">
      <c r="A1844" s="37" t="str">
        <f>+[1]DATA_PRODUCTO!A1844</f>
        <v xml:space="preserve"> EQU0076 (PALO TACTICO COLOR AZUL MARINO CON LOGO BORDADOS )</v>
      </c>
      <c r="B1844" s="38">
        <f>IFERROR(_xlfn.XLOOKUP(INVENTARIO[[#This Row],[CODIGO CONCATENADO]],[1]!Tabla1[[CODIGO CONCATENADO ]],[1]!Tabla1[FECHA],,0,-1),"")</f>
        <v>45751</v>
      </c>
      <c r="C1844" s="38">
        <f>IFERROR(_xlfn.XLOOKUP(INVENTARIO[[#This Row],[CODIGO CONCATENADO]],[1]!Tabla1[[CODIGO CONCATENADO ]],[1]!Tabla1[FECHA],,0,-1),"")</f>
        <v>45751</v>
      </c>
      <c r="D1844" s="39" t="str">
        <f>+[1]!Tabla3[[#This Row],[Secuencia]]</f>
        <v>EQU0076</v>
      </c>
      <c r="E1844" s="40" t="str">
        <f>+[1]!Tabla3[[#This Row],[Descripcion]]</f>
        <v xml:space="preserve">PALO TACTICO COLOR AZUL MARINO CON LOGO BORDADOS </v>
      </c>
      <c r="F1844" s="39" t="str">
        <f>+[1]!Tabla3[[#This Row],[Categoria]]</f>
        <v xml:space="preserve">EQUIPOS </v>
      </c>
      <c r="G1844" s="50">
        <f>+[1]!Tabla3[[#This Row],[Almacen]]</f>
        <v>0</v>
      </c>
      <c r="H1844" s="39" t="str">
        <f>+[1]!Tabla3[[#This Row],[Unidad de medida]]</f>
        <v>UNIDAD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50</v>
      </c>
      <c r="N1844" s="44">
        <f>+SUMIF([1]!REQUISICIONES[CODIGO CONCATENADO],INVENTARIO[[#This Row],[CODIGO CONCATENADO]],[1]!REQUISICIONES[CANTIDAD])</f>
        <v>50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>
        <f>IFERROR(_xlfn.XLOOKUP(INVENTARIO[[#This Row],[CODIGO CONCATENADO]],[1]!Tabla1[[CODIGO CONCATENADO ]],[1]!Tabla1[COSTO],,0,-1),"")</f>
        <v>932.2</v>
      </c>
      <c r="R1844" s="42">
        <f>+IFERROR(INVENTARIO[[#This Row],[STOCK (BALANCE)]]*INVENTARIO[[#This Row],[COSTO UNITARIO]],"")</f>
        <v>0</v>
      </c>
    </row>
    <row r="1845" spans="1:18" x14ac:dyDescent="0.25">
      <c r="A1845" s="37" t="str">
        <f>+[1]DATA_PRODUCTO!A1845</f>
        <v xml:space="preserve"> EQU0077 (PANTALON TACTICO COLOR AZUL MARINO EN TEJIDO RIPSTOP)</v>
      </c>
      <c r="B1845" s="38">
        <f>IFERROR(_xlfn.XLOOKUP(INVENTARIO[[#This Row],[CODIGO CONCATENADO]],[1]!Tabla1[[CODIGO CONCATENADO ]],[1]!Tabla1[FECHA],,0,-1),"")</f>
        <v>45751</v>
      </c>
      <c r="C1845" s="38">
        <f>IFERROR(_xlfn.XLOOKUP(INVENTARIO[[#This Row],[CODIGO CONCATENADO]],[1]!Tabla1[[CODIGO CONCATENADO ]],[1]!Tabla1[FECHA],,0,-1),"")</f>
        <v>45751</v>
      </c>
      <c r="D1845" s="39" t="str">
        <f>+[1]!Tabla3[[#This Row],[Secuencia]]</f>
        <v>EQU0077</v>
      </c>
      <c r="E1845" s="40" t="str">
        <f>+[1]!Tabla3[[#This Row],[Descripcion]]</f>
        <v>PANTALON TACTICO COLOR AZUL MARINO EN TEJIDO RIPSTOP</v>
      </c>
      <c r="F1845" s="39" t="str">
        <f>+[1]!Tabla3[[#This Row],[Categoria]]</f>
        <v xml:space="preserve">EQUIPOS </v>
      </c>
      <c r="G1845" s="50">
        <f>+[1]!Tabla3[[#This Row],[Almacen]]</f>
        <v>0</v>
      </c>
      <c r="H1845" s="39" t="str">
        <f>+[1]!Tabla3[[#This Row],[Unidad de medida]]</f>
        <v>UNIDAD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50</v>
      </c>
      <c r="N1845" s="44">
        <f>+SUMIF([1]!REQUISICIONES[CODIGO CONCATENADO],INVENTARIO[[#This Row],[CODIGO CONCATENADO]],[1]!REQUISICIONES[CANTIDAD])</f>
        <v>50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>
        <f>IFERROR(_xlfn.XLOOKUP(INVENTARIO[[#This Row],[CODIGO CONCATENADO]],[1]!Tabla1[[CODIGO CONCATENADO ]],[1]!Tabla1[COSTO],,0,-1),"")</f>
        <v>1525.42</v>
      </c>
      <c r="R1845" s="42">
        <f>+IFERROR(INVENTARIO[[#This Row],[STOCK (BALANCE)]]*INVENTARIO[[#This Row],[COSTO UNITARIO]],"")</f>
        <v>0</v>
      </c>
    </row>
    <row r="1846" spans="1:18" ht="30" x14ac:dyDescent="0.25">
      <c r="A1846" s="37" t="str">
        <f>+[1]DATA_PRODUCTO!A1846</f>
        <v xml:space="preserve"> EQU0078 (GORRAS TACTICA COLOR NEGRO AJUSTABLE CON LOGO BORDADO)</v>
      </c>
      <c r="B1846" s="38">
        <f>IFERROR(_xlfn.XLOOKUP(INVENTARIO[[#This Row],[CODIGO CONCATENADO]],[1]!Tabla1[[CODIGO CONCATENADO ]],[1]!Tabla1[FECHA],,0,-1),"")</f>
        <v>45751</v>
      </c>
      <c r="C1846" s="38">
        <f>IFERROR(_xlfn.XLOOKUP(INVENTARIO[[#This Row],[CODIGO CONCATENADO]],[1]!Tabla1[[CODIGO CONCATENADO ]],[1]!Tabla1[FECHA],,0,-1),"")</f>
        <v>45751</v>
      </c>
      <c r="D1846" s="39" t="str">
        <f>+[1]!Tabla3[[#This Row],[Secuencia]]</f>
        <v>EQU0078</v>
      </c>
      <c r="E1846" s="40" t="str">
        <f>+[1]!Tabla3[[#This Row],[Descripcion]]</f>
        <v>GORRAS TACTICA COLOR NEGRO AJUSTABLE CON LOGO BORDADO</v>
      </c>
      <c r="F1846" s="39" t="str">
        <f>+[1]!Tabla3[[#This Row],[Categoria]]</f>
        <v xml:space="preserve">EQUIPOS </v>
      </c>
      <c r="G1846" s="50">
        <f>+[1]!Tabla3[[#This Row],[Almacen]]</f>
        <v>0</v>
      </c>
      <c r="H1846" s="39" t="str">
        <f>+[1]!Tabla3[[#This Row],[Unidad de medida]]</f>
        <v>UNIDAD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50</v>
      </c>
      <c r="N1846" s="44">
        <f>+SUMIF([1]!REQUISICIONES[CODIGO CONCATENADO],INVENTARIO[[#This Row],[CODIGO CONCATENADO]],[1]!REQUISICIONES[CANTIDAD])</f>
        <v>50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>
        <f>IFERROR(_xlfn.XLOOKUP(INVENTARIO[[#This Row],[CODIGO CONCATENADO]],[1]!Tabla1[[CODIGO CONCATENADO ]],[1]!Tabla1[COSTO],,0,-1),"")</f>
        <v>741.52</v>
      </c>
      <c r="R1846" s="42">
        <f>+IFERROR(INVENTARIO[[#This Row],[STOCK (BALANCE)]]*INVENTARIO[[#This Row],[COSTO UNITARIO]],"")</f>
        <v>0</v>
      </c>
    </row>
    <row r="1847" spans="1:18" ht="30" x14ac:dyDescent="0.25">
      <c r="A1847" s="37" t="str">
        <f>+[1]DATA_PRODUCTO!A1847</f>
        <v xml:space="preserve"> MOF0045 (SILLON TECNICO, ESPALDA EN MALLA, ASIENTO EN TELA, ERGONOMICO COLOR NEGRO BRAZOS FIJOS)</v>
      </c>
      <c r="B1847" s="38">
        <f>IFERROR(_xlfn.XLOOKUP(INVENTARIO[[#This Row],[CODIGO CONCATENADO]],[1]!Tabla1[[CODIGO CONCATENADO ]],[1]!Tabla1[FECHA],,0,-1),"")</f>
        <v>45754</v>
      </c>
      <c r="C1847" s="38">
        <f>IFERROR(_xlfn.XLOOKUP(INVENTARIO[[#This Row],[CODIGO CONCATENADO]],[1]!Tabla1[[CODIGO CONCATENADO ]],[1]!Tabla1[FECHA],,0,-1),"")</f>
        <v>45754</v>
      </c>
      <c r="D1847" s="39" t="str">
        <f>+[1]!Tabla3[[#This Row],[Secuencia]]</f>
        <v>MOF0045</v>
      </c>
      <c r="E1847" s="40" t="str">
        <f>+[1]!Tabla3[[#This Row],[Descripcion]]</f>
        <v>SILLON TECNICO, ESPALDA EN MALLA, ASIENTO EN TELA, ERGONOMICO COLOR NEGRO BRAZOS FIJOS</v>
      </c>
      <c r="F1847" s="39" t="str">
        <f>+[1]!Tabla3[[#This Row],[Categoria]]</f>
        <v>MOBILIARIO DE OFICINA</v>
      </c>
      <c r="G1847" s="50">
        <f>+[1]!Tabla3[[#This Row],[Almacen]]</f>
        <v>0</v>
      </c>
      <c r="H1847" s="39" t="str">
        <f>+[1]!Tabla3[[#This Row],[Unidad de medida]]</f>
        <v>UNIDAD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1</v>
      </c>
      <c r="N1847" s="44">
        <f>+SUMIF([1]!REQUISICIONES[CODIGO CONCATENADO],INVENTARIO[[#This Row],[CODIGO CONCATENADO]],[1]!REQUISICIONES[CANTIDAD])</f>
        <v>1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>
        <f>IFERROR(_xlfn.XLOOKUP(INVENTARIO[[#This Row],[CODIGO CONCATENADO]],[1]!Tabla1[[CODIGO CONCATENADO ]],[1]!Tabla1[COSTO],,0,-1),"")</f>
        <v>3813.56</v>
      </c>
      <c r="R1847" s="42">
        <f>+IFERROR(INVENTARIO[[#This Row],[STOCK (BALANCE)]]*INVENTARIO[[#This Row],[COSTO UNITARIO]],"")</f>
        <v>0</v>
      </c>
    </row>
    <row r="1848" spans="1:18" ht="30" x14ac:dyDescent="0.25">
      <c r="A1848" s="37" t="str">
        <f>+[1]DATA_PRODUCTO!A1848</f>
        <v xml:space="preserve"> MOF0046 (SILLON EJECUTIVO ERGONOMICO, SOPORTE LUMBAR, ESPALDA EN MALLA BRAZO AJUSTABLES)</v>
      </c>
      <c r="B1848" s="38">
        <f>IFERROR(_xlfn.XLOOKUP(INVENTARIO[[#This Row],[CODIGO CONCATENADO]],[1]!Tabla1[[CODIGO CONCATENADO ]],[1]!Tabla1[FECHA],,0,-1),"")</f>
        <v>45754</v>
      </c>
      <c r="C1848" s="38">
        <f>IFERROR(_xlfn.XLOOKUP(INVENTARIO[[#This Row],[CODIGO CONCATENADO]],[1]!Tabla1[[CODIGO CONCATENADO ]],[1]!Tabla1[FECHA],,0,-1),"")</f>
        <v>45754</v>
      </c>
      <c r="D1848" s="39" t="str">
        <f>+[1]!Tabla3[[#This Row],[Secuencia]]</f>
        <v>MOF0046</v>
      </c>
      <c r="E1848" s="40" t="str">
        <f>+[1]!Tabla3[[#This Row],[Descripcion]]</f>
        <v>SILLON EJECUTIVO ERGONOMICO, SOPORTE LUMBAR, ESPALDA EN MALLA BRAZO AJUSTABLES</v>
      </c>
      <c r="F1848" s="39" t="str">
        <f>+[1]!Tabla3[[#This Row],[Categoria]]</f>
        <v>MOBILIARIO DE OFICINA</v>
      </c>
      <c r="G1848" s="50">
        <f>+[1]!Tabla3[[#This Row],[Almacen]]</f>
        <v>0</v>
      </c>
      <c r="H1848" s="39" t="str">
        <f>+[1]!Tabla3[[#This Row],[Unidad de medida]]</f>
        <v>UNIDAD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1</v>
      </c>
      <c r="N1848" s="44">
        <f>+SUMIF([1]!REQUISICIONES[CODIGO CONCATENADO],INVENTARIO[[#This Row],[CODIGO CONCATENADO]],[1]!REQUISICIONES[CANTIDAD])</f>
        <v>1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>
        <f>IFERROR(_xlfn.XLOOKUP(INVENTARIO[[#This Row],[CODIGO CONCATENADO]],[1]!Tabla1[[CODIGO CONCATENADO ]],[1]!Tabla1[COSTO],,0,-1),"")</f>
        <v>5762.71</v>
      </c>
      <c r="R1848" s="42">
        <f>+IFERROR(INVENTARIO[[#This Row],[STOCK (BALANCE)]]*INVENTARIO[[#This Row],[COSTO UNITARIO]],"")</f>
        <v>0</v>
      </c>
    </row>
    <row r="1849" spans="1:18" ht="30" x14ac:dyDescent="0.25">
      <c r="A1849" s="37" t="str">
        <f>+[1]DATA_PRODUCTO!A1849</f>
        <v xml:space="preserve"> MOF0047 (BANCADA PARA TRES PERSONAS MEDIDA 27X72X 31 ASIENTO CROMADO RESIENTE)</v>
      </c>
      <c r="B1849" s="38">
        <f>IFERROR(_xlfn.XLOOKUP(INVENTARIO[[#This Row],[CODIGO CONCATENADO]],[1]!Tabla1[[CODIGO CONCATENADO ]],[1]!Tabla1[FECHA],,0,-1),"")</f>
        <v>45754</v>
      </c>
      <c r="C1849" s="38">
        <f>IFERROR(_xlfn.XLOOKUP(INVENTARIO[[#This Row],[CODIGO CONCATENADO]],[1]!Tabla1[[CODIGO CONCATENADO ]],[1]!Tabla1[FECHA],,0,-1),"")</f>
        <v>45754</v>
      </c>
      <c r="D1849" s="39" t="str">
        <f>+[1]!Tabla3[[#This Row],[Secuencia]]</f>
        <v>MOF0047</v>
      </c>
      <c r="E1849" s="40" t="str">
        <f>+[1]!Tabla3[[#This Row],[Descripcion]]</f>
        <v>BANCADA PARA TRES PERSONAS MEDIDA 27X72X 31 ASIENTO CROMADO RESIENTE</v>
      </c>
      <c r="F1849" s="39" t="str">
        <f>+[1]!Tabla3[[#This Row],[Categoria]]</f>
        <v>MOBILIARIO DE OFICINA</v>
      </c>
      <c r="G1849" s="50">
        <f>+[1]!Tabla3[[#This Row],[Almacen]]</f>
        <v>0</v>
      </c>
      <c r="H1849" s="39" t="str">
        <f>+[1]!Tabla3[[#This Row],[Unidad de medida]]</f>
        <v>UNIDAD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1</v>
      </c>
      <c r="N1849" s="44">
        <f>+SUMIF([1]!REQUISICIONES[CODIGO CONCATENADO],INVENTARIO[[#This Row],[CODIGO CONCATENADO]],[1]!REQUISICIONES[CANTIDAD])</f>
        <v>1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>
        <f>IFERROR(_xlfn.XLOOKUP(INVENTARIO[[#This Row],[CODIGO CONCATENADO]],[1]!Tabla1[[CODIGO CONCATENADO ]],[1]!Tabla1[COSTO],,0,-1),"")</f>
        <v>6355.93</v>
      </c>
      <c r="R1849" s="42">
        <f>+IFERROR(INVENTARIO[[#This Row],[STOCK (BALANCE)]]*INVENTARIO[[#This Row],[COSTO UNITARIO]],"")</f>
        <v>0</v>
      </c>
    </row>
    <row r="1850" spans="1:18" x14ac:dyDescent="0.25">
      <c r="A1850" s="37" t="str">
        <f>+[1]DATA_PRODUCTO!A1850</f>
        <v xml:space="preserve"> MOF0048 (CREDENZA 16 X 63 X 29)</v>
      </c>
      <c r="B1850" s="38">
        <f>IFERROR(_xlfn.XLOOKUP(INVENTARIO[[#This Row],[CODIGO CONCATENADO]],[1]!Tabla1[[CODIGO CONCATENADO ]],[1]!Tabla1[FECHA],,0,-1),"")</f>
        <v>45756</v>
      </c>
      <c r="C1850" s="38">
        <f>IFERROR(_xlfn.XLOOKUP(INVENTARIO[[#This Row],[CODIGO CONCATENADO]],[1]!Tabla1[[CODIGO CONCATENADO ]],[1]!Tabla1[FECHA],,0,-1),"")</f>
        <v>45756</v>
      </c>
      <c r="D1850" s="39" t="str">
        <f>+[1]!Tabla3[[#This Row],[Secuencia]]</f>
        <v>MOF0048</v>
      </c>
      <c r="E1850" s="40" t="str">
        <f>+[1]!Tabla3[[#This Row],[Descripcion]]</f>
        <v>CREDENZA 16 X 63 X 29</v>
      </c>
      <c r="F1850" s="39" t="str">
        <f>+[1]!Tabla3[[#This Row],[Categoria]]</f>
        <v>MOBILIARIO DE OFICINA</v>
      </c>
      <c r="G1850" s="50">
        <f>+[1]!Tabla3[[#This Row],[Almacen]]</f>
        <v>0</v>
      </c>
      <c r="H1850" s="39" t="str">
        <f>+[1]!Tabla3[[#This Row],[Unidad de medida]]</f>
        <v>UNIDAD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1</v>
      </c>
      <c r="N1850" s="44">
        <f>+SUMIF([1]!REQUISICIONES[CODIGO CONCATENADO],INVENTARIO[[#This Row],[CODIGO CONCATENADO]],[1]!REQUISICIONES[CANTIDAD])</f>
        <v>1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>
        <f>IFERROR(_xlfn.XLOOKUP(INVENTARIO[[#This Row],[CODIGO CONCATENADO]],[1]!Tabla1[[CODIGO CONCATENADO ]],[1]!Tabla1[COSTO],,0,-1),"")</f>
        <v>3929.12</v>
      </c>
      <c r="R1850" s="42">
        <f>+IFERROR(INVENTARIO[[#This Row],[STOCK (BALANCE)]]*INVENTARIO[[#This Row],[COSTO UNITARIO]],"")</f>
        <v>0</v>
      </c>
    </row>
    <row r="1851" spans="1:18" x14ac:dyDescent="0.25">
      <c r="A1851" s="37" t="str">
        <f>+[1]DATA_PRODUCTO!A1851</f>
        <v xml:space="preserve"> MOF0049 (CORTINA ENRROLLABE 120X120)</v>
      </c>
      <c r="B1851" s="38">
        <f>IFERROR(_xlfn.XLOOKUP(INVENTARIO[[#This Row],[CODIGO CONCATENADO]],[1]!Tabla1[[CODIGO CONCATENADO ]],[1]!Tabla1[FECHA],,0,-1),"")</f>
        <v>45756</v>
      </c>
      <c r="C1851" s="38">
        <f>IFERROR(_xlfn.XLOOKUP(INVENTARIO[[#This Row],[CODIGO CONCATENADO]],[1]!Tabla1[[CODIGO CONCATENADO ]],[1]!Tabla1[FECHA],,0,-1),"")</f>
        <v>45756</v>
      </c>
      <c r="D1851" s="39" t="str">
        <f>+[1]!Tabla3[[#This Row],[Secuencia]]</f>
        <v>MOF0049</v>
      </c>
      <c r="E1851" s="40" t="str">
        <f>+[1]!Tabla3[[#This Row],[Descripcion]]</f>
        <v>CORTINA ENRROLLABE 120X120</v>
      </c>
      <c r="F1851" s="39" t="str">
        <f>+[1]!Tabla3[[#This Row],[Categoria]]</f>
        <v>MOBILIARIO DE OFICINA</v>
      </c>
      <c r="G1851" s="50">
        <f>+[1]!Tabla3[[#This Row],[Almacen]]</f>
        <v>0</v>
      </c>
      <c r="H1851" s="39" t="str">
        <f>+[1]!Tabla3[[#This Row],[Unidad de medida]]</f>
        <v>UNIDAD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1</v>
      </c>
      <c r="N1851" s="44">
        <f>+SUMIF([1]!REQUISICIONES[CODIGO CONCATENADO],INVENTARIO[[#This Row],[CODIGO CONCATENADO]],[1]!REQUISICIONES[CANTIDAD])</f>
        <v>1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>
        <f>IFERROR(_xlfn.XLOOKUP(INVENTARIO[[#This Row],[CODIGO CONCATENADO]],[1]!Tabla1[[CODIGO CONCATENADO ]],[1]!Tabla1[COSTO],,0,-1),"")</f>
        <v>3929.12</v>
      </c>
      <c r="R1851" s="42">
        <f>+IFERROR(INVENTARIO[[#This Row],[STOCK (BALANCE)]]*INVENTARIO[[#This Row],[COSTO UNITARIO]],"")</f>
        <v>0</v>
      </c>
    </row>
    <row r="1852" spans="1:18" x14ac:dyDescent="0.25">
      <c r="A1852" s="37" t="str">
        <f>+[1]DATA_PRODUCTO!A1852</f>
        <v xml:space="preserve"> MOF0050 (MESA DE CENTRO CUADRADA 46 1/2 X 30 1/2)</v>
      </c>
      <c r="B1852" s="38">
        <f>IFERROR(_xlfn.XLOOKUP(INVENTARIO[[#This Row],[CODIGO CONCATENADO]],[1]!Tabla1[[CODIGO CONCATENADO ]],[1]!Tabla1[FECHA],,0,-1),"")</f>
        <v>45757</v>
      </c>
      <c r="C1852" s="38">
        <f>IFERROR(_xlfn.XLOOKUP(INVENTARIO[[#This Row],[CODIGO CONCATENADO]],[1]!Tabla1[[CODIGO CONCATENADO ]],[1]!Tabla1[FECHA],,0,-1),"")</f>
        <v>45757</v>
      </c>
      <c r="D1852" s="39" t="str">
        <f>+[1]!Tabla3[[#This Row],[Secuencia]]</f>
        <v>MOF0050</v>
      </c>
      <c r="E1852" s="40" t="str">
        <f>+[1]!Tabla3[[#This Row],[Descripcion]]</f>
        <v>MESA DE CENTRO CUADRADA 46 1/2 X 30 1/2</v>
      </c>
      <c r="F1852" s="39" t="str">
        <f>+[1]!Tabla3[[#This Row],[Categoria]]</f>
        <v>MOBILIARIO DE OFICINA</v>
      </c>
      <c r="G1852" s="50">
        <f>+[1]!Tabla3[[#This Row],[Almacen]]</f>
        <v>0</v>
      </c>
      <c r="H1852" s="39" t="str">
        <f>+[1]!Tabla3[[#This Row],[Unidad de medida]]</f>
        <v>UNIDAD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1</v>
      </c>
      <c r="N1852" s="44">
        <f>+SUMIF([1]!REQUISICIONES[CODIGO CONCATENADO],INVENTARIO[[#This Row],[CODIGO CONCATENADO]],[1]!REQUISICIONES[CANTIDAD])</f>
        <v>1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>
        <f>IFERROR(_xlfn.XLOOKUP(INVENTARIO[[#This Row],[CODIGO CONCATENADO]],[1]!Tabla1[[CODIGO CONCATENADO ]],[1]!Tabla1[COSTO],,0,-1),"")</f>
        <v>5593.22</v>
      </c>
      <c r="R1852" s="42">
        <f>+IFERROR(INVENTARIO[[#This Row],[STOCK (BALANCE)]]*INVENTARIO[[#This Row],[COSTO UNITARIO]],"")</f>
        <v>0</v>
      </c>
    </row>
    <row r="1853" spans="1:18" x14ac:dyDescent="0.25">
      <c r="A1853" s="37" t="str">
        <f>+[1]DATA_PRODUCTO!A1853</f>
        <v xml:space="preserve"> COM0152 (CARPAS CON LOGO INSTITUCIONAL)</v>
      </c>
      <c r="B1853" s="38">
        <f>IFERROR(_xlfn.XLOOKUP(INVENTARIO[[#This Row],[CODIGO CONCATENADO]],[1]!Tabla1[[CODIGO CONCATENADO ]],[1]!Tabla1[FECHA],,0,-1),"")</f>
        <v>45751</v>
      </c>
      <c r="C1853" s="38">
        <f>IFERROR(_xlfn.XLOOKUP(INVENTARIO[[#This Row],[CODIGO CONCATENADO]],[1]!Tabla1[[CODIGO CONCATENADO ]],[1]!Tabla1[FECHA],,0,-1),"")</f>
        <v>45751</v>
      </c>
      <c r="D1853" s="39" t="str">
        <f>+[1]!Tabla3[[#This Row],[Secuencia]]</f>
        <v>COM0152</v>
      </c>
      <c r="E1853" s="40" t="str">
        <f>+[1]!Tabla3[[#This Row],[Descripcion]]</f>
        <v>CARPAS CON LOGO INSTITUCIONAL</v>
      </c>
      <c r="F1853" s="39" t="str">
        <f>+[1]!Tabla3[[#This Row],[Categoria]]</f>
        <v>COMUNICACIONES</v>
      </c>
      <c r="G1853" s="50">
        <f>+[1]!Tabla3[[#This Row],[Almacen]]</f>
        <v>0</v>
      </c>
      <c r="H1853" s="39" t="str">
        <f>+[1]!Tabla3[[#This Row],[Unidad de medida]]</f>
        <v>UNIDAD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3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3</v>
      </c>
      <c r="Q1853" s="42">
        <f>IFERROR(_xlfn.XLOOKUP(INVENTARIO[[#This Row],[CODIGO CONCATENADO]],[1]!Tabla1[[CODIGO CONCATENADO ]],[1]!Tabla1[COSTO],,0,-1),"")</f>
        <v>25000</v>
      </c>
      <c r="R1853" s="42">
        <f>+IFERROR(INVENTARIO[[#This Row],[STOCK (BALANCE)]]*INVENTARIO[[#This Row],[COSTO UNITARIO]],"")</f>
        <v>75000</v>
      </c>
    </row>
    <row r="1854" spans="1:18" x14ac:dyDescent="0.25">
      <c r="A1854" s="37" t="str">
        <f>+[1]DATA_PRODUCTO!A1854</f>
        <v xml:space="preserve"> AAC0041 (ROLLO DE CINTA DECORATIVA)</v>
      </c>
      <c r="B1854" s="38">
        <f>IFERROR(_xlfn.XLOOKUP(INVENTARIO[[#This Row],[CODIGO CONCATENADO]],[1]!Tabla1[[CODIGO CONCATENADO ]],[1]!Tabla1[FECHA],,0,-1),"")</f>
        <v>45681</v>
      </c>
      <c r="C1854" s="38">
        <f>IFERROR(_xlfn.XLOOKUP(INVENTARIO[[#This Row],[CODIGO CONCATENADO]],[1]!Tabla1[[CODIGO CONCATENADO ]],[1]!Tabla1[FECHA],,0,-1),"")</f>
        <v>45681</v>
      </c>
      <c r="D1854" s="39" t="str">
        <f>+[1]!Tabla3[[#This Row],[Secuencia]]</f>
        <v>AAC0041</v>
      </c>
      <c r="E1854" s="40" t="str">
        <f>+[1]!Tabla3[[#This Row],[Descripcion]]</f>
        <v>ROLLO DE CINTA DECORATIVA</v>
      </c>
      <c r="F1854" s="39" t="str">
        <f>+[1]!Tabla3[[#This Row],[Categoria]]</f>
        <v>AIRE ACONDICIONADO</v>
      </c>
      <c r="G1854" s="50">
        <f>+[1]!Tabla3[[#This Row],[Almacen]]</f>
        <v>0</v>
      </c>
      <c r="H1854" s="39" t="str">
        <f>+[1]!Tabla3[[#This Row],[Unidad de medida]]</f>
        <v>ROLLOS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2</v>
      </c>
      <c r="N1854" s="44">
        <f>+SUMIF([1]!REQUISICIONES[CODIGO CONCATENADO],INVENTARIO[[#This Row],[CODIGO CONCATENADO]],[1]!REQUISICIONES[CANTIDAD])</f>
        <v>2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>
        <f>IFERROR(_xlfn.XLOOKUP(INVENTARIO[[#This Row],[CODIGO CONCATENADO]],[1]!Tabla1[[CODIGO CONCATENADO ]],[1]!Tabla1[COSTO],,0,-1),"")</f>
        <v>127.12</v>
      </c>
      <c r="R1854" s="42">
        <f>+IFERROR(INVENTARIO[[#This Row],[STOCK (BALANCE)]]*INVENTARIO[[#This Row],[COSTO UNITARIO]],"")</f>
        <v>0</v>
      </c>
    </row>
    <row r="1855" spans="1:18" x14ac:dyDescent="0.25">
      <c r="A1855" s="37" t="str">
        <f>+[1]DATA_PRODUCTO!A1855</f>
        <v xml:space="preserve"> INS0096 (CREMA PARA EL CAFÉ MONODOSIS 200/1)</v>
      </c>
      <c r="B1855" s="38">
        <f>IFERROR(_xlfn.XLOOKUP(INVENTARIO[[#This Row],[CODIGO CONCATENADO]],[1]!Tabla1[[CODIGO CONCATENADO ]],[1]!Tabla1[FECHA],,0,-1),"")</f>
        <v>45775</v>
      </c>
      <c r="C1855" s="38">
        <f>IFERROR(_xlfn.XLOOKUP(INVENTARIO[[#This Row],[CODIGO CONCATENADO]],[1]!Tabla1[[CODIGO CONCATENADO ]],[1]!Tabla1[FECHA],,0,-1),"")</f>
        <v>45775</v>
      </c>
      <c r="D1855" s="39" t="str">
        <f>+[1]!Tabla3[[#This Row],[Secuencia]]</f>
        <v>INS0096</v>
      </c>
      <c r="E1855" s="40" t="str">
        <f>+[1]!Tabla3[[#This Row],[Descripcion]]</f>
        <v>CREMA PARA EL CAFÉ MONODOSIS 200/1</v>
      </c>
      <c r="F1855" s="39" t="str">
        <f>+[1]!Tabla3[[#This Row],[Categoria]]</f>
        <v>INSUMOS</v>
      </c>
      <c r="G1855" s="50">
        <f>+[1]!Tabla3[[#This Row],[Almacen]]</f>
        <v>0</v>
      </c>
      <c r="H1855" s="39" t="str">
        <f>+[1]!Tabla3[[#This Row],[Unidad de medida]]</f>
        <v>PAQUETES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30</v>
      </c>
      <c r="N1855" s="44">
        <f>+SUMIF([1]!REQUISICIONES[CODIGO CONCATENADO],INVENTARIO[[#This Row],[CODIGO CONCATENADO]],[1]!REQUISICIONES[CANTIDAD])</f>
        <v>29</v>
      </c>
      <c r="O1855" s="42"/>
      <c r="P1855" s="44">
        <f>+INVENTARIO[[#This Row],[CANTIDAD INICIAL]]+INVENTARIO[[#This Row],[ENTRADAS]]-INVENTARIO[[#This Row],[SALIDAS]]+INVENTARIO[[#This Row],[AJUSTES]]</f>
        <v>1</v>
      </c>
      <c r="Q1855" s="42">
        <f>IFERROR(_xlfn.XLOOKUP(INVENTARIO[[#This Row],[CODIGO CONCATENADO]],[1]!Tabla1[[CODIGO CONCATENADO ]],[1]!Tabla1[COSTO],,0,-1),"")</f>
        <v>450</v>
      </c>
      <c r="R1855" s="42">
        <f>+IFERROR(INVENTARIO[[#This Row],[STOCK (BALANCE)]]*INVENTARIO[[#This Row],[COSTO UNITARIO]],"")</f>
        <v>450</v>
      </c>
    </row>
    <row r="1856" spans="1:18" x14ac:dyDescent="0.25">
      <c r="A1856" s="37" t="str">
        <f>+[1]DATA_PRODUCTO!A1856</f>
        <v xml:space="preserve"> INS0097 (TE CALIENTE MANZANILLA  MONDAISA 20/1)</v>
      </c>
      <c r="B1856" s="38">
        <f>IFERROR(_xlfn.XLOOKUP(INVENTARIO[[#This Row],[CODIGO CONCATENADO]],[1]!Tabla1[[CODIGO CONCATENADO ]],[1]!Tabla1[FECHA],,0,-1),"")</f>
        <v>46013</v>
      </c>
      <c r="C1856" s="38">
        <f>IFERROR(_xlfn.XLOOKUP(INVENTARIO[[#This Row],[CODIGO CONCATENADO]],[1]!Tabla1[[CODIGO CONCATENADO ]],[1]!Tabla1[FECHA],,0,-1),"")</f>
        <v>46013</v>
      </c>
      <c r="D1856" s="39" t="str">
        <f>+[1]!Tabla3[[#This Row],[Secuencia]]</f>
        <v>INS0097</v>
      </c>
      <c r="E1856" s="40" t="str">
        <f>+[1]!Tabla3[[#This Row],[Descripcion]]</f>
        <v>TE CALIENTE MANZANILLA  MONDAISA 20/1</v>
      </c>
      <c r="F1856" s="39" t="str">
        <f>+[1]!Tabla3[[#This Row],[Categoria]]</f>
        <v>INSUMOS</v>
      </c>
      <c r="G1856" s="50">
        <f>+[1]!Tabla3[[#This Row],[Almacen]]</f>
        <v>0</v>
      </c>
      <c r="H1856" s="39" t="str">
        <f>+[1]!Tabla3[[#This Row],[Unidad de medida]]</f>
        <v>CAJAS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151</v>
      </c>
      <c r="N1856" s="44">
        <f>+SUMIF([1]!REQUISICIONES[CODIGO CONCATENADO],INVENTARIO[[#This Row],[CODIGO CONCATENADO]],[1]!REQUISICIONES[CANTIDAD])</f>
        <v>76</v>
      </c>
      <c r="O1856" s="42"/>
      <c r="P1856" s="44">
        <f>+INVENTARIO[[#This Row],[CANTIDAD INICIAL]]+INVENTARIO[[#This Row],[ENTRADAS]]-INVENTARIO[[#This Row],[SALIDAS]]+INVENTARIO[[#This Row],[AJUSTES]]</f>
        <v>75</v>
      </c>
      <c r="Q1856" s="42">
        <f>IFERROR(_xlfn.XLOOKUP(INVENTARIO[[#This Row],[CODIGO CONCATENADO]],[1]!Tabla1[[CODIGO CONCATENADO ]],[1]!Tabla1[COSTO],,0,-1),"")</f>
        <v>110</v>
      </c>
      <c r="R1856" s="42">
        <f>+IFERROR(INVENTARIO[[#This Row],[STOCK (BALANCE)]]*INVENTARIO[[#This Row],[COSTO UNITARIO]],"")</f>
        <v>8250</v>
      </c>
    </row>
    <row r="1857" spans="1:18" x14ac:dyDescent="0.25">
      <c r="A1857" s="37" t="str">
        <f>+[1]DATA_PRODUCTO!A1857</f>
        <v xml:space="preserve"> INS0098 (TE CALIENTE JENGIBRE CON LIMON MONDAISA 20/1)</v>
      </c>
      <c r="B1857" s="38">
        <f>IFERROR(_xlfn.XLOOKUP(INVENTARIO[[#This Row],[CODIGO CONCATENADO]],[1]!Tabla1[[CODIGO CONCATENADO ]],[1]!Tabla1[FECHA],,0,-1),"")</f>
        <v>45776</v>
      </c>
      <c r="C1857" s="38">
        <f>IFERROR(_xlfn.XLOOKUP(INVENTARIO[[#This Row],[CODIGO CONCATENADO]],[1]!Tabla1[[CODIGO CONCATENADO ]],[1]!Tabla1[FECHA],,0,-1),"")</f>
        <v>45776</v>
      </c>
      <c r="D1857" s="39" t="str">
        <f>+[1]!Tabla3[[#This Row],[Secuencia]]</f>
        <v>INS0098</v>
      </c>
      <c r="E1857" s="40" t="str">
        <f>+[1]!Tabla3[[#This Row],[Descripcion]]</f>
        <v>TE CALIENTE JENGIBRE CON LIMON MONDAISA 20/1</v>
      </c>
      <c r="F1857" s="39" t="str">
        <f>+[1]!Tabla3[[#This Row],[Categoria]]</f>
        <v>INSUMOS</v>
      </c>
      <c r="G1857" s="50">
        <f>+[1]!Tabla3[[#This Row],[Almacen]]</f>
        <v>0</v>
      </c>
      <c r="H1857" s="39" t="str">
        <f>+[1]!Tabla3[[#This Row],[Unidad de medida]]</f>
        <v>CAJAS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150</v>
      </c>
      <c r="N1857" s="44">
        <f>+SUMIF([1]!REQUISICIONES[CODIGO CONCATENADO],INVENTARIO[[#This Row],[CODIGO CONCATENADO]],[1]!REQUISICIONES[CANTIDAD])</f>
        <v>89</v>
      </c>
      <c r="O1857" s="42"/>
      <c r="P1857" s="44">
        <f>+INVENTARIO[[#This Row],[CANTIDAD INICIAL]]+INVENTARIO[[#This Row],[ENTRADAS]]-INVENTARIO[[#This Row],[SALIDAS]]+INVENTARIO[[#This Row],[AJUSTES]]</f>
        <v>61</v>
      </c>
      <c r="Q1857" s="42">
        <f>IFERROR(_xlfn.XLOOKUP(INVENTARIO[[#This Row],[CODIGO CONCATENADO]],[1]!Tabla1[[CODIGO CONCATENADO ]],[1]!Tabla1[COSTO],,0,-1),"")</f>
        <v>110</v>
      </c>
      <c r="R1857" s="42">
        <f>+IFERROR(INVENTARIO[[#This Row],[STOCK (BALANCE)]]*INVENTARIO[[#This Row],[COSTO UNITARIO]],"")</f>
        <v>6710</v>
      </c>
    </row>
    <row r="1858" spans="1:18" x14ac:dyDescent="0.25">
      <c r="A1858" s="37" t="str">
        <f>+[1]DATA_PRODUCTO!A1858</f>
        <v xml:space="preserve"> TEG0026 (LAPTOP PORTATIL, ADAPTADORES,MOUSE Y BULTOS)</v>
      </c>
      <c r="B1858" s="38">
        <f>IFERROR(_xlfn.XLOOKUP(INVENTARIO[[#This Row],[CODIGO CONCATENADO]],[1]!Tabla1[[CODIGO CONCATENADO ]],[1]!Tabla1[FECHA],,0,-1),"")</f>
        <v>45796</v>
      </c>
      <c r="C1858" s="38">
        <f>IFERROR(_xlfn.XLOOKUP(INVENTARIO[[#This Row],[CODIGO CONCATENADO]],[1]!Tabla1[[CODIGO CONCATENADO ]],[1]!Tabla1[FECHA],,0,-1),"")</f>
        <v>45796</v>
      </c>
      <c r="D1858" s="39" t="str">
        <f>+[1]!Tabla3[[#This Row],[Secuencia]]</f>
        <v>TEG0026</v>
      </c>
      <c r="E1858" s="40" t="str">
        <f>+[1]!Tabla3[[#This Row],[Descripcion]]</f>
        <v>LAPTOP PORTATIL, ADAPTADORES,MOUSE Y BULTOS</v>
      </c>
      <c r="F1858" s="39" t="str">
        <f>+[1]!Tabla3[[#This Row],[Categoria]]</f>
        <v>TEGNOLOGIA</v>
      </c>
      <c r="G1858" s="50">
        <f>+[1]!Tabla3[[#This Row],[Almacen]]</f>
        <v>0</v>
      </c>
      <c r="H1858" s="39" t="str">
        <f>+[1]!Tabla3[[#This Row],[Unidad de medida]]</f>
        <v>UNIDAD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4</v>
      </c>
      <c r="N1858" s="44">
        <f>+SUMIF([1]!REQUISICIONES[CODIGO CONCATENADO],INVENTARIO[[#This Row],[CODIGO CONCATENADO]],[1]!REQUISICIONES[CANTIDAD])</f>
        <v>4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>
        <f>IFERROR(_xlfn.XLOOKUP(INVENTARIO[[#This Row],[CODIGO CONCATENADO]],[1]!Tabla1[[CODIGO CONCATENADO ]],[1]!Tabla1[COSTO],,0,-1),"")</f>
        <v>60471</v>
      </c>
      <c r="R1858" s="42">
        <f>+IFERROR(INVENTARIO[[#This Row],[STOCK (BALANCE)]]*INVENTARIO[[#This Row],[COSTO UNITARIO]],"")</f>
        <v>0</v>
      </c>
    </row>
    <row r="1859" spans="1:18" x14ac:dyDescent="0.25">
      <c r="A1859" s="37" t="str">
        <f>+[1]DATA_PRODUCTO!A1859</f>
        <v xml:space="preserve"> MOS0013 (BANDAS REFLECTIVAS PARA BICICLETA)</v>
      </c>
      <c r="B1859" s="38">
        <f>IFERROR(_xlfn.XLOOKUP(INVENTARIO[[#This Row],[CODIGO CONCATENADO]],[1]!Tabla1[[CODIGO CONCATENADO ]],[1]!Tabla1[FECHA],,0,-1),"")</f>
        <v>45798</v>
      </c>
      <c r="C1859" s="38">
        <f>IFERROR(_xlfn.XLOOKUP(INVENTARIO[[#This Row],[CODIGO CONCATENADO]],[1]!Tabla1[[CODIGO CONCATENADO ]],[1]!Tabla1[FECHA],,0,-1),"")</f>
        <v>45798</v>
      </c>
      <c r="D1859" s="39" t="str">
        <f>+[1]!Tabla3[[#This Row],[Secuencia]]</f>
        <v>MOS0013</v>
      </c>
      <c r="E1859" s="40" t="str">
        <f>+[1]!Tabla3[[#This Row],[Descripcion]]</f>
        <v>BANDAS REFLECTIVAS PARA BICICLETA</v>
      </c>
      <c r="F1859" s="39" t="str">
        <f>+[1]!Tabla3[[#This Row],[Categoria]]</f>
        <v>MOVILIDAD SOSTENIBLE</v>
      </c>
      <c r="G1859" s="50">
        <f>+[1]!Tabla3[[#This Row],[Almacen]]</f>
        <v>0</v>
      </c>
      <c r="H1859" s="39" t="str">
        <f>+[1]!Tabla3[[#This Row],[Unidad de medida]]</f>
        <v>UNIDAD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300</v>
      </c>
      <c r="N1859" s="44">
        <f>+SUMIF([1]!REQUISICIONES[CODIGO CONCATENADO],INVENTARIO[[#This Row],[CODIGO CONCATENADO]],[1]!REQUISICIONES[CANTIDAD])</f>
        <v>300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>
        <f>IFERROR(_xlfn.XLOOKUP(INVENTARIO[[#This Row],[CODIGO CONCATENADO]],[1]!Tabla1[[CODIGO CONCATENADO ]],[1]!Tabla1[COSTO],,0,-1),"")</f>
        <v>600</v>
      </c>
      <c r="R1859" s="42">
        <f>+IFERROR(INVENTARIO[[#This Row],[STOCK (BALANCE)]]*INVENTARIO[[#This Row],[COSTO UNITARIO]],"")</f>
        <v>0</v>
      </c>
    </row>
    <row r="1860" spans="1:18" x14ac:dyDescent="0.25">
      <c r="A1860" s="37" t="str">
        <f>+[1]DATA_PRODUCTO!A1860</f>
        <v xml:space="preserve"> COM0153 (KIT PRIMEROS AUXILIOS)</v>
      </c>
      <c r="B1860" s="38">
        <f>IFERROR(_xlfn.XLOOKUP(INVENTARIO[[#This Row],[CODIGO CONCATENADO]],[1]!Tabla1[[CODIGO CONCATENADO ]],[1]!Tabla1[FECHA],,0,-1),"")</f>
        <v>45798</v>
      </c>
      <c r="C1860" s="38">
        <f>IFERROR(_xlfn.XLOOKUP(INVENTARIO[[#This Row],[CODIGO CONCATENADO]],[1]!Tabla1[[CODIGO CONCATENADO ]],[1]!Tabla1[FECHA],,0,-1),"")</f>
        <v>45798</v>
      </c>
      <c r="D1860" s="39" t="str">
        <f>+[1]!Tabla3[[#This Row],[Secuencia]]</f>
        <v>COM0153</v>
      </c>
      <c r="E1860" s="40" t="str">
        <f>+[1]!Tabla3[[#This Row],[Descripcion]]</f>
        <v>KIT PRIMEROS AUXILIOS</v>
      </c>
      <c r="F1860" s="39" t="str">
        <f>+[1]!Tabla3[[#This Row],[Categoria]]</f>
        <v>COMUNICACIONES</v>
      </c>
      <c r="G1860" s="50">
        <f>+[1]!Tabla3[[#This Row],[Almacen]]</f>
        <v>0</v>
      </c>
      <c r="H1860" s="39" t="str">
        <f>+[1]!Tabla3[[#This Row],[Unidad de medida]]</f>
        <v>UNIDAD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300</v>
      </c>
      <c r="N1860" s="44">
        <f>+SUMIF([1]!REQUISICIONES[CODIGO CONCATENADO],INVENTARIO[[#This Row],[CODIGO CONCATENADO]],[1]!REQUISICIONES[CANTIDAD])</f>
        <v>300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>
        <f>IFERROR(_xlfn.XLOOKUP(INVENTARIO[[#This Row],[CODIGO CONCATENADO]],[1]!Tabla1[[CODIGO CONCATENADO ]],[1]!Tabla1[COSTO],,0,-1),"")</f>
        <v>400</v>
      </c>
      <c r="R1860" s="42">
        <f>+IFERROR(INVENTARIO[[#This Row],[STOCK (BALANCE)]]*INVENTARIO[[#This Row],[COSTO UNITARIO]],"")</f>
        <v>0</v>
      </c>
    </row>
    <row r="1861" spans="1:18" ht="30" x14ac:dyDescent="0.25">
      <c r="A1861" s="37" t="str">
        <f>+[1]DATA_PRODUCTO!A1861</f>
        <v xml:space="preserve"> INT0096 (AGENDAS EN ESPIRAL 100 HOJAS. PORTADA 6*6 DE LA NO VIOLENCIA CONTRA LA MUJER)</v>
      </c>
      <c r="B1861" s="38">
        <f>IFERROR(_xlfn.XLOOKUP(INVENTARIO[[#This Row],[CODIGO CONCATENADO]],[1]!Tabla1[[CODIGO CONCATENADO ]],[1]!Tabla1[FECHA],,0,-1),"")</f>
        <v>45804</v>
      </c>
      <c r="C1861" s="38">
        <f>IFERROR(_xlfn.XLOOKUP(INVENTARIO[[#This Row],[CODIGO CONCATENADO]],[1]!Tabla1[[CODIGO CONCATENADO ]],[1]!Tabla1[FECHA],,0,-1),"")</f>
        <v>45804</v>
      </c>
      <c r="D1861" s="39" t="str">
        <f>+[1]!Tabla3[[#This Row],[Secuencia]]</f>
        <v>INT0096</v>
      </c>
      <c r="E1861" s="40" t="str">
        <f>+[1]!Tabla3[[#This Row],[Descripcion]]</f>
        <v>AGENDAS EN ESPIRAL 100 HOJAS. PORTADA 6*6 DE LA NO VIOLENCIA CONTRA LA MUJER</v>
      </c>
      <c r="F1861" s="39" t="str">
        <f>+[1]!Tabla3[[#This Row],[Categoria]]</f>
        <v>INSTITUCIONALES</v>
      </c>
      <c r="G1861" s="50">
        <f>+[1]!Tabla3[[#This Row],[Almacen]]</f>
        <v>0</v>
      </c>
      <c r="H1861" s="39" t="str">
        <f>+[1]!Tabla3[[#This Row],[Unidad de medida]]</f>
        <v>UNIDAD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200</v>
      </c>
      <c r="N1861" s="44">
        <f>+SUMIF([1]!REQUISICIONES[CODIGO CONCATENADO],INVENTARIO[[#This Row],[CODIGO CONCATENADO]],[1]!REQUISICIONES[CANTIDAD])</f>
        <v>200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>
        <f>IFERROR(_xlfn.XLOOKUP(INVENTARIO[[#This Row],[CODIGO CONCATENADO]],[1]!Tabla1[[CODIGO CONCATENADO ]],[1]!Tabla1[COSTO],,0,-1),"")</f>
        <v>340</v>
      </c>
      <c r="R1861" s="42">
        <f>+IFERROR(INVENTARIO[[#This Row],[STOCK (BALANCE)]]*INVENTARIO[[#This Row],[COSTO UNITARIO]],"")</f>
        <v>0</v>
      </c>
    </row>
    <row r="1862" spans="1:18" x14ac:dyDescent="0.25">
      <c r="A1862" s="37" t="str">
        <f>+[1]DATA_PRODUCTO!A1862</f>
        <v xml:space="preserve"> TEG0027 (COMPUTADORES DE ESCRITORIO COMPLETA)</v>
      </c>
      <c r="B1862" s="38">
        <f>IFERROR(_xlfn.XLOOKUP(INVENTARIO[[#This Row],[CODIGO CONCATENADO]],[1]!Tabla1[[CODIGO CONCATENADO ]],[1]!Tabla1[FECHA],,0,-1),"")</f>
        <v>45791</v>
      </c>
      <c r="C1862" s="38">
        <f>IFERROR(_xlfn.XLOOKUP(INVENTARIO[[#This Row],[CODIGO CONCATENADO]],[1]!Tabla1[[CODIGO CONCATENADO ]],[1]!Tabla1[FECHA],,0,-1),"")</f>
        <v>45791</v>
      </c>
      <c r="D1862" s="39" t="str">
        <f>+[1]!Tabla3[[#This Row],[Secuencia]]</f>
        <v>TEG0027</v>
      </c>
      <c r="E1862" s="40" t="str">
        <f>+[1]!Tabla3[[#This Row],[Descripcion]]</f>
        <v>COMPUTADORES DE ESCRITORIO COMPLETA</v>
      </c>
      <c r="F1862" s="39" t="str">
        <f>+[1]!Tabla3[[#This Row],[Categoria]]</f>
        <v>TEGNOLOGIA</v>
      </c>
      <c r="G1862" s="50">
        <f>+[1]!Tabla3[[#This Row],[Almacen]]</f>
        <v>0</v>
      </c>
      <c r="H1862" s="39" t="str">
        <f>+[1]!Tabla3[[#This Row],[Unidad de medida]]</f>
        <v>UNIDAD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35</v>
      </c>
      <c r="N1862" s="44">
        <f>+SUMIF([1]!REQUISICIONES[CODIGO CONCATENADO],INVENTARIO[[#This Row],[CODIGO CONCATENADO]],[1]!REQUISICIONES[CANTIDAD])</f>
        <v>35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>
        <f>IFERROR(_xlfn.XLOOKUP(INVENTARIO[[#This Row],[CODIGO CONCATENADO]],[1]!Tabla1[[CODIGO CONCATENADO ]],[1]!Tabla1[COSTO],,0,-1),"")</f>
        <v>51229.74</v>
      </c>
      <c r="R1862" s="42">
        <f>+IFERROR(INVENTARIO[[#This Row],[STOCK (BALANCE)]]*INVENTARIO[[#This Row],[COSTO UNITARIO]],"")</f>
        <v>0</v>
      </c>
    </row>
    <row r="1863" spans="1:18" x14ac:dyDescent="0.25">
      <c r="A1863" s="37" t="str">
        <f>+[1]DATA_PRODUCTO!A1863</f>
        <v xml:space="preserve"> TEG0028 (COMPUTADORES PORTATIL )</v>
      </c>
      <c r="B1863" s="38">
        <f>IFERROR(_xlfn.XLOOKUP(INVENTARIO[[#This Row],[CODIGO CONCATENADO]],[1]!Tabla1[[CODIGO CONCATENADO ]],[1]!Tabla1[FECHA],,0,-1),"")</f>
        <v>45791</v>
      </c>
      <c r="C1863" s="38">
        <f>IFERROR(_xlfn.XLOOKUP(INVENTARIO[[#This Row],[CODIGO CONCATENADO]],[1]!Tabla1[[CODIGO CONCATENADO ]],[1]!Tabla1[FECHA],,0,-1),"")</f>
        <v>45791</v>
      </c>
      <c r="D1863" s="39" t="str">
        <f>+[1]!Tabla3[[#This Row],[Secuencia]]</f>
        <v>TEG0028</v>
      </c>
      <c r="E1863" s="40" t="str">
        <f>+[1]!Tabla3[[#This Row],[Descripcion]]</f>
        <v xml:space="preserve">COMPUTADORES PORTATIL </v>
      </c>
      <c r="F1863" s="39" t="str">
        <f>+[1]!Tabla3[[#This Row],[Categoria]]</f>
        <v>TEGNOLOGIA</v>
      </c>
      <c r="G1863" s="50">
        <f>+[1]!Tabla3[[#This Row],[Almacen]]</f>
        <v>0</v>
      </c>
      <c r="H1863" s="39" t="str">
        <f>+[1]!Tabla3[[#This Row],[Unidad de medida]]</f>
        <v>UNIDAD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27</v>
      </c>
      <c r="N1863" s="44">
        <f>+SUMIF([1]!REQUISICIONES[CODIGO CONCATENADO],INVENTARIO[[#This Row],[CODIGO CONCATENADO]],[1]!REQUISICIONES[CANTIDAD])</f>
        <v>27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>
        <f>IFERROR(_xlfn.XLOOKUP(INVENTARIO[[#This Row],[CODIGO CONCATENADO]],[1]!Tabla1[[CODIGO CONCATENADO ]],[1]!Tabla1[COSTO],,0,-1),"")</f>
        <v>54560.79</v>
      </c>
      <c r="R1863" s="42">
        <f>+IFERROR(INVENTARIO[[#This Row],[STOCK (BALANCE)]]*INVENTARIO[[#This Row],[COSTO UNITARIO]],"")</f>
        <v>0</v>
      </c>
    </row>
    <row r="1864" spans="1:18" x14ac:dyDescent="0.25">
      <c r="A1864" s="37" t="str">
        <f>+[1]DATA_PRODUCTO!A1864</f>
        <v xml:space="preserve"> INS0099 (VASOS BIODEGRADABLES DE 10 ONZAS )</v>
      </c>
      <c r="B1864" s="38">
        <f>IFERROR(_xlfn.XLOOKUP(INVENTARIO[[#This Row],[CODIGO CONCATENADO]],[1]!Tabla1[[CODIGO CONCATENADO ]],[1]!Tabla1[FECHA],,0,-1),"")</f>
        <v>45819</v>
      </c>
      <c r="C1864" s="38">
        <f>IFERROR(_xlfn.XLOOKUP(INVENTARIO[[#This Row],[CODIGO CONCATENADO]],[1]!Tabla1[[CODIGO CONCATENADO ]],[1]!Tabla1[FECHA],,0,-1),"")</f>
        <v>45819</v>
      </c>
      <c r="D1864" s="39" t="str">
        <f>+[1]!Tabla3[[#This Row],[Secuencia]]</f>
        <v>INS0099</v>
      </c>
      <c r="E1864" s="40" t="str">
        <f>+[1]!Tabla3[[#This Row],[Descripcion]]</f>
        <v xml:space="preserve">VASOS BIODEGRADABLES DE 10 ONZAS </v>
      </c>
      <c r="F1864" s="39" t="str">
        <f>+[1]!Tabla3[[#This Row],[Categoria]]</f>
        <v>INSUMOS</v>
      </c>
      <c r="G1864" s="50">
        <f>+[1]!Tabla3[[#This Row],[Almacen]]</f>
        <v>0</v>
      </c>
      <c r="H1864" s="39" t="str">
        <f>+[1]!Tabla3[[#This Row],[Unidad de medida]]</f>
        <v>PAQUETES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2000</v>
      </c>
      <c r="N1864" s="44">
        <f>+SUMIF([1]!REQUISICIONES[CODIGO CONCATENADO],INVENTARIO[[#This Row],[CODIGO CONCATENADO]],[1]!REQUISICIONES[CANTIDAD])</f>
        <v>19</v>
      </c>
      <c r="O1864" s="42"/>
      <c r="P1864" s="44">
        <f>+INVENTARIO[[#This Row],[CANTIDAD INICIAL]]+INVENTARIO[[#This Row],[ENTRADAS]]-INVENTARIO[[#This Row],[SALIDAS]]+INVENTARIO[[#This Row],[AJUSTES]]</f>
        <v>1981</v>
      </c>
      <c r="Q1864" s="42">
        <f>IFERROR(_xlfn.XLOOKUP(INVENTARIO[[#This Row],[CODIGO CONCATENADO]],[1]!Tabla1[[CODIGO CONCATENADO ]],[1]!Tabla1[COSTO],,0,-1),"")</f>
        <v>79</v>
      </c>
      <c r="R1864" s="42">
        <f>+IFERROR(INVENTARIO[[#This Row],[STOCK (BALANCE)]]*INVENTARIO[[#This Row],[COSTO UNITARIO]],"")</f>
        <v>156499</v>
      </c>
    </row>
    <row r="1865" spans="1:18" x14ac:dyDescent="0.25">
      <c r="A1865" s="37" t="str">
        <f>+[1]DATA_PRODUCTO!A1865</f>
        <v xml:space="preserve"> TRA0156 (ACEITE DE TRANSMISION ATF)</v>
      </c>
      <c r="B1865" s="38">
        <f>IFERROR(_xlfn.XLOOKUP(INVENTARIO[[#This Row],[CODIGO CONCATENADO]],[1]!Tabla1[[CODIGO CONCATENADO ]],[1]!Tabla1[FECHA],,0,-1),"")</f>
        <v>45819</v>
      </c>
      <c r="C1865" s="38">
        <f>IFERROR(_xlfn.XLOOKUP(INVENTARIO[[#This Row],[CODIGO CONCATENADO]],[1]!Tabla1[[CODIGO CONCATENADO ]],[1]!Tabla1[FECHA],,0,-1),"")</f>
        <v>45819</v>
      </c>
      <c r="D1865" s="39" t="str">
        <f>+[1]!Tabla3[[#This Row],[Secuencia]]</f>
        <v>TRA0156</v>
      </c>
      <c r="E1865" s="40" t="str">
        <f>+[1]!Tabla3[[#This Row],[Descripcion]]</f>
        <v>ACEITE DE TRANSMISION ATF</v>
      </c>
      <c r="F1865" s="39" t="str">
        <f>+[1]!Tabla3[[#This Row],[Categoria]]</f>
        <v>TRANSPORTACIÒN</v>
      </c>
      <c r="G1865" s="50">
        <f>+[1]!Tabla3[[#This Row],[Almacen]]</f>
        <v>0</v>
      </c>
      <c r="H1865" s="39" t="str">
        <f>+[1]!Tabla3[[#This Row],[Unidad de medida]]</f>
        <v>UNIDAD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5</v>
      </c>
      <c r="N1865" s="44">
        <f>+SUMIF([1]!REQUISICIONES[CODIGO CONCATENADO],INVENTARIO[[#This Row],[CODIGO CONCATENADO]],[1]!REQUISICIONES[CANTIDAD])</f>
        <v>5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>
        <f>IFERROR(_xlfn.XLOOKUP(INVENTARIO[[#This Row],[CODIGO CONCATENADO]],[1]!Tabla1[[CODIGO CONCATENADO ]],[1]!Tabla1[COSTO],,0,-1),"")</f>
        <v>600</v>
      </c>
      <c r="R1865" s="42">
        <f>+IFERROR(INVENTARIO[[#This Row],[STOCK (BALANCE)]]*INVENTARIO[[#This Row],[COSTO UNITARIO]],"")</f>
        <v>0</v>
      </c>
    </row>
    <row r="1866" spans="1:18" x14ac:dyDescent="0.25">
      <c r="A1866" s="37" t="str">
        <f>+[1]DATA_PRODUCTO!A1866</f>
        <v xml:space="preserve"> TRA0157 (CORREA DOBLEEN V)</v>
      </c>
      <c r="B1866" s="38">
        <f>IFERROR(_xlfn.XLOOKUP(INVENTARIO[[#This Row],[CODIGO CONCATENADO]],[1]!Tabla1[[CODIGO CONCATENADO ]],[1]!Tabla1[FECHA],,0,-1),"")</f>
        <v>45819</v>
      </c>
      <c r="C1866" s="38">
        <f>IFERROR(_xlfn.XLOOKUP(INVENTARIO[[#This Row],[CODIGO CONCATENADO]],[1]!Tabla1[[CODIGO CONCATENADO ]],[1]!Tabla1[FECHA],,0,-1),"")</f>
        <v>45819</v>
      </c>
      <c r="D1866" s="39" t="str">
        <f>+[1]!Tabla3[[#This Row],[Secuencia]]</f>
        <v>TRA0157</v>
      </c>
      <c r="E1866" s="40" t="str">
        <f>+[1]!Tabla3[[#This Row],[Descripcion]]</f>
        <v>CORREA DOBLEEN V</v>
      </c>
      <c r="F1866" s="39" t="str">
        <f>+[1]!Tabla3[[#This Row],[Categoria]]</f>
        <v>TRANSPORTACIÒN</v>
      </c>
      <c r="G1866" s="50">
        <f>+[1]!Tabla3[[#This Row],[Almacen]]</f>
        <v>0</v>
      </c>
      <c r="H1866" s="39" t="str">
        <f>+[1]!Tabla3[[#This Row],[Unidad de medida]]</f>
        <v>UNIDAD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2</v>
      </c>
      <c r="N1866" s="44">
        <f>+SUMIF([1]!REQUISICIONES[CODIGO CONCATENADO],INVENTARIO[[#This Row],[CODIGO CONCATENADO]],[1]!REQUISICIONES[CANTIDAD])</f>
        <v>2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>
        <f>IFERROR(_xlfn.XLOOKUP(INVENTARIO[[#This Row],[CODIGO CONCATENADO]],[1]!Tabla1[[CODIGO CONCATENADO ]],[1]!Tabla1[COSTO],,0,-1),"")</f>
        <v>1500</v>
      </c>
      <c r="R1866" s="42">
        <f>+IFERROR(INVENTARIO[[#This Row],[STOCK (BALANCE)]]*INVENTARIO[[#This Row],[COSTO UNITARIO]],"")</f>
        <v>0</v>
      </c>
    </row>
    <row r="1867" spans="1:18" x14ac:dyDescent="0.25">
      <c r="A1867" s="37" t="str">
        <f>+[1]DATA_PRODUCTO!A1867</f>
        <v xml:space="preserve"> TRA0158 (CORREA BX51)</v>
      </c>
      <c r="B1867" s="38">
        <f>IFERROR(_xlfn.XLOOKUP(INVENTARIO[[#This Row],[CODIGO CONCATENADO]],[1]!Tabla1[[CODIGO CONCATENADO ]],[1]!Tabla1[FECHA],,0,-1),"")</f>
        <v>45819</v>
      </c>
      <c r="C1867" s="38">
        <f>IFERROR(_xlfn.XLOOKUP(INVENTARIO[[#This Row],[CODIGO CONCATENADO]],[1]!Tabla1[[CODIGO CONCATENADO ]],[1]!Tabla1[FECHA],,0,-1),"")</f>
        <v>45819</v>
      </c>
      <c r="D1867" s="39" t="str">
        <f>+[1]!Tabla3[[#This Row],[Secuencia]]</f>
        <v>TRA0158</v>
      </c>
      <c r="E1867" s="40" t="str">
        <f>+[1]!Tabla3[[#This Row],[Descripcion]]</f>
        <v>CORREA BX51</v>
      </c>
      <c r="F1867" s="39" t="str">
        <f>+[1]!Tabla3[[#This Row],[Categoria]]</f>
        <v>TRANSPORTACIÒN</v>
      </c>
      <c r="G1867" s="50">
        <f>+[1]!Tabla3[[#This Row],[Almacen]]</f>
        <v>0</v>
      </c>
      <c r="H1867" s="39" t="str">
        <f>+[1]!Tabla3[[#This Row],[Unidad de medida]]</f>
        <v>UNIDAD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2</v>
      </c>
      <c r="N1867" s="44">
        <f>+SUMIF([1]!REQUISICIONES[CODIGO CONCATENADO],INVENTARIO[[#This Row],[CODIGO CONCATENADO]],[1]!REQUISICIONES[CANTIDAD])</f>
        <v>2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>
        <f>IFERROR(_xlfn.XLOOKUP(INVENTARIO[[#This Row],[CODIGO CONCATENADO]],[1]!Tabla1[[CODIGO CONCATENADO ]],[1]!Tabla1[COSTO],,0,-1),"")</f>
        <v>1150</v>
      </c>
      <c r="R1867" s="42">
        <f>+IFERROR(INVENTARIO[[#This Row],[STOCK (BALANCE)]]*INVENTARIO[[#This Row],[COSTO UNITARIO]],"")</f>
        <v>0</v>
      </c>
    </row>
    <row r="1868" spans="1:18" x14ac:dyDescent="0.25">
      <c r="A1868" s="37" t="str">
        <f>+[1]DATA_PRODUCTO!A1868</f>
        <v xml:space="preserve"> TRA0159 (FILTRO AIRE A-8548)</v>
      </c>
      <c r="B1868" s="38">
        <f>IFERROR(_xlfn.XLOOKUP(INVENTARIO[[#This Row],[CODIGO CONCATENADO]],[1]!Tabla1[[CODIGO CONCATENADO ]],[1]!Tabla1[FECHA],,0,-1),"")</f>
        <v>45819</v>
      </c>
      <c r="C1868" s="38">
        <f>IFERROR(_xlfn.XLOOKUP(INVENTARIO[[#This Row],[CODIGO CONCATENADO]],[1]!Tabla1[[CODIGO CONCATENADO ]],[1]!Tabla1[FECHA],,0,-1),"")</f>
        <v>45819</v>
      </c>
      <c r="D1868" s="39" t="str">
        <f>+[1]!Tabla3[[#This Row],[Secuencia]]</f>
        <v>TRA0159</v>
      </c>
      <c r="E1868" s="40" t="str">
        <f>+[1]!Tabla3[[#This Row],[Descripcion]]</f>
        <v>FILTRO AIRE A-8548</v>
      </c>
      <c r="F1868" s="39" t="str">
        <f>+[1]!Tabla3[[#This Row],[Categoria]]</f>
        <v>TRANSPORTACIÒN</v>
      </c>
      <c r="G1868" s="50">
        <f>+[1]!Tabla3[[#This Row],[Almacen]]</f>
        <v>0</v>
      </c>
      <c r="H1868" s="39" t="str">
        <f>+[1]!Tabla3[[#This Row],[Unidad de medida]]</f>
        <v>UNIDAD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10</v>
      </c>
      <c r="N1868" s="44">
        <f>+SUMIF([1]!REQUISICIONES[CODIGO CONCATENADO],INVENTARIO[[#This Row],[CODIGO CONCATENADO]],[1]!REQUISICIONES[CANTIDAD])</f>
        <v>10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>
        <f>IFERROR(_xlfn.XLOOKUP(INVENTARIO[[#This Row],[CODIGO CONCATENADO]],[1]!Tabla1[[CODIGO CONCATENADO ]],[1]!Tabla1[COSTO],,0,-1),"")</f>
        <v>1080</v>
      </c>
      <c r="R1868" s="42">
        <f>+IFERROR(INVENTARIO[[#This Row],[STOCK (BALANCE)]]*INVENTARIO[[#This Row],[COSTO UNITARIO]],"")</f>
        <v>0</v>
      </c>
    </row>
    <row r="1869" spans="1:18" x14ac:dyDescent="0.25">
      <c r="A1869" s="37" t="str">
        <f>+[1]DATA_PRODUCTO!A1869</f>
        <v xml:space="preserve"> TRA0160 (FILTRO AIRE 17801-540)</v>
      </c>
      <c r="B1869" s="38">
        <f>IFERROR(_xlfn.XLOOKUP(INVENTARIO[[#This Row],[CODIGO CONCATENADO]],[1]!Tabla1[[CODIGO CONCATENADO ]],[1]!Tabla1[FECHA],,0,-1),"")</f>
        <v>45819</v>
      </c>
      <c r="C1869" s="38">
        <f>IFERROR(_xlfn.XLOOKUP(INVENTARIO[[#This Row],[CODIGO CONCATENADO]],[1]!Tabla1[[CODIGO CONCATENADO ]],[1]!Tabla1[FECHA],,0,-1),"")</f>
        <v>45819</v>
      </c>
      <c r="D1869" s="39" t="str">
        <f>+[1]!Tabla3[[#This Row],[Secuencia]]</f>
        <v>TRA0160</v>
      </c>
      <c r="E1869" s="40" t="str">
        <f>+[1]!Tabla3[[#This Row],[Descripcion]]</f>
        <v>FILTRO AIRE 17801-540</v>
      </c>
      <c r="F1869" s="39" t="str">
        <f>+[1]!Tabla3[[#This Row],[Categoria]]</f>
        <v>TRANSPORTACIÒN</v>
      </c>
      <c r="G1869" s="50">
        <f>+[1]!Tabla3[[#This Row],[Almacen]]</f>
        <v>0</v>
      </c>
      <c r="H1869" s="39" t="str">
        <f>+[1]!Tabla3[[#This Row],[Unidad de medida]]</f>
        <v>UNIDAD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5</v>
      </c>
      <c r="N1869" s="44">
        <f>+SUMIF([1]!REQUISICIONES[CODIGO CONCATENADO],INVENTARIO[[#This Row],[CODIGO CONCATENADO]],[1]!REQUISICIONES[CANTIDAD])</f>
        <v>5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>
        <f>IFERROR(_xlfn.XLOOKUP(INVENTARIO[[#This Row],[CODIGO CONCATENADO]],[1]!Tabla1[[CODIGO CONCATENADO ]],[1]!Tabla1[COSTO],,0,-1),"")</f>
        <v>420</v>
      </c>
      <c r="R1869" s="42">
        <f>+IFERROR(INVENTARIO[[#This Row],[STOCK (BALANCE)]]*INVENTARIO[[#This Row],[COSTO UNITARIO]],"")</f>
        <v>0</v>
      </c>
    </row>
    <row r="1870" spans="1:18" x14ac:dyDescent="0.25">
      <c r="A1870" s="37" t="str">
        <f>+[1]DATA_PRODUCTO!A1870</f>
        <v xml:space="preserve"> TRA0161 (ESCOBILLA L/V # 18)</v>
      </c>
      <c r="B1870" s="38">
        <f>IFERROR(_xlfn.XLOOKUP(INVENTARIO[[#This Row],[CODIGO CONCATENADO]],[1]!Tabla1[[CODIGO CONCATENADO ]],[1]!Tabla1[FECHA],,0,-1),"")</f>
        <v>45819</v>
      </c>
      <c r="C1870" s="38">
        <f>IFERROR(_xlfn.XLOOKUP(INVENTARIO[[#This Row],[CODIGO CONCATENADO]],[1]!Tabla1[[CODIGO CONCATENADO ]],[1]!Tabla1[FECHA],,0,-1),"")</f>
        <v>45819</v>
      </c>
      <c r="D1870" s="39" t="str">
        <f>+[1]!Tabla3[[#This Row],[Secuencia]]</f>
        <v>TRA0161</v>
      </c>
      <c r="E1870" s="40" t="str">
        <f>+[1]!Tabla3[[#This Row],[Descripcion]]</f>
        <v>ESCOBILLA L/V # 18</v>
      </c>
      <c r="F1870" s="39" t="str">
        <f>+[1]!Tabla3[[#This Row],[Categoria]]</f>
        <v>TRANSPORTACIÒN</v>
      </c>
      <c r="G1870" s="50">
        <f>+[1]!Tabla3[[#This Row],[Almacen]]</f>
        <v>0</v>
      </c>
      <c r="H1870" s="39" t="str">
        <f>+[1]!Tabla3[[#This Row],[Unidad de medida]]</f>
        <v>UNIDAD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20</v>
      </c>
      <c r="N1870" s="44">
        <f>+SUMIF([1]!REQUISICIONES[CODIGO CONCATENADO],INVENTARIO[[#This Row],[CODIGO CONCATENADO]],[1]!REQUISICIONES[CANTIDAD])</f>
        <v>20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>
        <f>IFERROR(_xlfn.XLOOKUP(INVENTARIO[[#This Row],[CODIGO CONCATENADO]],[1]!Tabla1[[CODIGO CONCATENADO ]],[1]!Tabla1[COSTO],,0,-1),"")</f>
        <v>250</v>
      </c>
      <c r="R1870" s="42">
        <f>+IFERROR(INVENTARIO[[#This Row],[STOCK (BALANCE)]]*INVENTARIO[[#This Row],[COSTO UNITARIO]],"")</f>
        <v>0</v>
      </c>
    </row>
    <row r="1871" spans="1:18" x14ac:dyDescent="0.25">
      <c r="A1871" s="37" t="str">
        <f>+[1]DATA_PRODUCTO!A1871</f>
        <v xml:space="preserve"> TRA0162 (ESCOBILLA L/V # 20)</v>
      </c>
      <c r="B1871" s="38">
        <f>IFERROR(_xlfn.XLOOKUP(INVENTARIO[[#This Row],[CODIGO CONCATENADO]],[1]!Tabla1[[CODIGO CONCATENADO ]],[1]!Tabla1[FECHA],,0,-1),"")</f>
        <v>45819</v>
      </c>
      <c r="C1871" s="38">
        <f>IFERROR(_xlfn.XLOOKUP(INVENTARIO[[#This Row],[CODIGO CONCATENADO]],[1]!Tabla1[[CODIGO CONCATENADO ]],[1]!Tabla1[FECHA],,0,-1),"")</f>
        <v>45819</v>
      </c>
      <c r="D1871" s="39" t="str">
        <f>+[1]!Tabla3[[#This Row],[Secuencia]]</f>
        <v>TRA0162</v>
      </c>
      <c r="E1871" s="40" t="str">
        <f>+[1]!Tabla3[[#This Row],[Descripcion]]</f>
        <v>ESCOBILLA L/V # 20</v>
      </c>
      <c r="F1871" s="39" t="str">
        <f>+[1]!Tabla3[[#This Row],[Categoria]]</f>
        <v>TRANSPORTACIÒN</v>
      </c>
      <c r="G1871" s="50">
        <f>+[1]!Tabla3[[#This Row],[Almacen]]</f>
        <v>0</v>
      </c>
      <c r="H1871" s="39" t="str">
        <f>+[1]!Tabla3[[#This Row],[Unidad de medida]]</f>
        <v>UNIDAD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20</v>
      </c>
      <c r="N1871" s="44">
        <f>+SUMIF([1]!REQUISICIONES[CODIGO CONCATENADO],INVENTARIO[[#This Row],[CODIGO CONCATENADO]],[1]!REQUISICIONES[CANTIDAD])</f>
        <v>20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>
        <f>IFERROR(_xlfn.XLOOKUP(INVENTARIO[[#This Row],[CODIGO CONCATENADO]],[1]!Tabla1[[CODIGO CONCATENADO ]],[1]!Tabla1[COSTO],,0,-1),"")</f>
        <v>350</v>
      </c>
      <c r="R1871" s="42">
        <f>+IFERROR(INVENTARIO[[#This Row],[STOCK (BALANCE)]]*INVENTARIO[[#This Row],[COSTO UNITARIO]],"")</f>
        <v>0</v>
      </c>
    </row>
    <row r="1872" spans="1:18" x14ac:dyDescent="0.25">
      <c r="A1872" s="37" t="str">
        <f>+[1]DATA_PRODUCTO!A1872</f>
        <v xml:space="preserve"> TRA0163 (BOMBA CLUTH BOOSTER )</v>
      </c>
      <c r="B1872" s="38">
        <f>IFERROR(_xlfn.XLOOKUP(INVENTARIO[[#This Row],[CODIGO CONCATENADO]],[1]!Tabla1[[CODIGO CONCATENADO ]],[1]!Tabla1[FECHA],,0,-1),"")</f>
        <v>45819</v>
      </c>
      <c r="C1872" s="38">
        <f>IFERROR(_xlfn.XLOOKUP(INVENTARIO[[#This Row],[CODIGO CONCATENADO]],[1]!Tabla1[[CODIGO CONCATENADO ]],[1]!Tabla1[FECHA],,0,-1),"")</f>
        <v>45819</v>
      </c>
      <c r="D1872" s="39" t="str">
        <f>+[1]!Tabla3[[#This Row],[Secuencia]]</f>
        <v>TRA0163</v>
      </c>
      <c r="E1872" s="40" t="str">
        <f>+[1]!Tabla3[[#This Row],[Descripcion]]</f>
        <v xml:space="preserve">BOMBA CLUTH BOOSTER </v>
      </c>
      <c r="F1872" s="39" t="str">
        <f>+[1]!Tabla3[[#This Row],[Categoria]]</f>
        <v>TRANSPORTACIÒN</v>
      </c>
      <c r="G1872" s="50">
        <f>+[1]!Tabla3[[#This Row],[Almacen]]</f>
        <v>0</v>
      </c>
      <c r="H1872" s="39" t="str">
        <f>+[1]!Tabla3[[#This Row],[Unidad de medida]]</f>
        <v>UNIDAD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1</v>
      </c>
      <c r="N1872" s="44">
        <f>+SUMIF([1]!REQUISICIONES[CODIGO CONCATENADO],INVENTARIO[[#This Row],[CODIGO CONCATENADO]],[1]!REQUISICIONES[CANTIDAD])</f>
        <v>1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>
        <f>IFERROR(_xlfn.XLOOKUP(INVENTARIO[[#This Row],[CODIGO CONCATENADO]],[1]!Tabla1[[CODIGO CONCATENADO ]],[1]!Tabla1[COSTO],,0,-1),"")</f>
        <v>30000</v>
      </c>
      <c r="R1872" s="42">
        <f>+IFERROR(INVENTARIO[[#This Row],[STOCK (BALANCE)]]*INVENTARIO[[#This Row],[COSTO UNITARIO]],"")</f>
        <v>0</v>
      </c>
    </row>
    <row r="1873" spans="1:18" x14ac:dyDescent="0.25">
      <c r="A1873" s="37" t="str">
        <f>+[1]DATA_PRODUCTO!A1873</f>
        <v xml:space="preserve"> INS0100 (540/1)</v>
      </c>
      <c r="B1873" s="38">
        <f>IFERROR(_xlfn.XLOOKUP(INVENTARIO[[#This Row],[CODIGO CONCATENADO]],[1]!Tabla1[[CODIGO CONCATENADO ]],[1]!Tabla1[FECHA],,0,-1),"")</f>
        <v>45826</v>
      </c>
      <c r="C1873" s="38">
        <f>IFERROR(_xlfn.XLOOKUP(INVENTARIO[[#This Row],[CODIGO CONCATENADO]],[1]!Tabla1[[CODIGO CONCATENADO ]],[1]!Tabla1[FECHA],,0,-1),"")</f>
        <v>45826</v>
      </c>
      <c r="D1873" s="39" t="str">
        <f>+[1]!Tabla3[[#This Row],[Secuencia]]</f>
        <v>INS0100</v>
      </c>
      <c r="E1873" s="40" t="str">
        <f>+[1]!Tabla3[[#This Row],[Descripcion]]</f>
        <v>SERVILLETAS DE PAPEL CUADRADA BLANCAS 100/1</v>
      </c>
      <c r="F1873" s="39" t="str">
        <f>+[1]!Tabla3[[#This Row],[Categoria]]</f>
        <v>INSUMOS</v>
      </c>
      <c r="G1873" s="50">
        <f>+[1]!Tabla3[[#This Row],[Almacen]]</f>
        <v>0</v>
      </c>
      <c r="H1873" s="39" t="str">
        <f>+[1]!Tabla3[[#This Row],[Unidad de medida]]</f>
        <v>PAQUETES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540</v>
      </c>
      <c r="N1873" s="44">
        <f>+SUMIF([1]!REQUISICIONES[CODIGO CONCATENADO],INVENTARIO[[#This Row],[CODIGO CONCATENADO]],[1]!REQUISICIONES[CANTIDAD])</f>
        <v>118</v>
      </c>
      <c r="O1873" s="42"/>
      <c r="P1873" s="44">
        <f>+INVENTARIO[[#This Row],[CANTIDAD INICIAL]]+INVENTARIO[[#This Row],[ENTRADAS]]-INVENTARIO[[#This Row],[SALIDAS]]+INVENTARIO[[#This Row],[AJUSTES]]</f>
        <v>422</v>
      </c>
      <c r="Q1873" s="42">
        <f>IFERROR(_xlfn.XLOOKUP(INVENTARIO[[#This Row],[CODIGO CONCATENADO]],[1]!Tabla1[[CODIGO CONCATENADO ]],[1]!Tabla1[COSTO],,0,-1),"")</f>
        <v>46</v>
      </c>
      <c r="R1873" s="42">
        <f>+IFERROR(INVENTARIO[[#This Row],[STOCK (BALANCE)]]*INVENTARIO[[#This Row],[COSTO UNITARIO]],"")</f>
        <v>19412</v>
      </c>
    </row>
    <row r="1874" spans="1:18" x14ac:dyDescent="0.25">
      <c r="A1874" s="37" t="str">
        <f>+[1]DATA_PRODUCTO!A1874</f>
        <v xml:space="preserve"> TRA0164 (BATERIA PARA VEHICULOS 24F)</v>
      </c>
      <c r="B1874" s="38">
        <f>IFERROR(_xlfn.XLOOKUP(INVENTARIO[[#This Row],[CODIGO CONCATENADO]],[1]!Tabla1[[CODIGO CONCATENADO ]],[1]!Tabla1[FECHA],,0,-1),"")</f>
        <v>45824</v>
      </c>
      <c r="C1874" s="38">
        <f>IFERROR(_xlfn.XLOOKUP(INVENTARIO[[#This Row],[CODIGO CONCATENADO]],[1]!Tabla1[[CODIGO CONCATENADO ]],[1]!Tabla1[FECHA],,0,-1),"")</f>
        <v>45824</v>
      </c>
      <c r="D1874" s="39" t="str">
        <f>+[1]!Tabla3[[#This Row],[Secuencia]]</f>
        <v>TRA0164</v>
      </c>
      <c r="E1874" s="40" t="str">
        <f>+[1]!Tabla3[[#This Row],[Descripcion]]</f>
        <v>BATERIA PARA VEHICULOS 24F</v>
      </c>
      <c r="F1874" s="39" t="str">
        <f>+[1]!Tabla3[[#This Row],[Categoria]]</f>
        <v>TRANSPORTACIÒN</v>
      </c>
      <c r="G1874" s="50">
        <f>+[1]!Tabla3[[#This Row],[Almacen]]</f>
        <v>0</v>
      </c>
      <c r="H1874" s="39" t="str">
        <f>+[1]!Tabla3[[#This Row],[Unidad de medida]]</f>
        <v>UNIDAD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20</v>
      </c>
      <c r="N1874" s="44">
        <f>+SUMIF([1]!REQUISICIONES[CODIGO CONCATENADO],INVENTARIO[[#This Row],[CODIGO CONCATENADO]],[1]!REQUISICIONES[CANTIDAD])</f>
        <v>20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>
        <f>IFERROR(_xlfn.XLOOKUP(INVENTARIO[[#This Row],[CODIGO CONCATENADO]],[1]!Tabla1[[CODIGO CONCATENADO ]],[1]!Tabla1[COSTO],,0,-1),"")</f>
        <v>6364</v>
      </c>
      <c r="R1874" s="42">
        <f>+IFERROR(INVENTARIO[[#This Row],[STOCK (BALANCE)]]*INVENTARIO[[#This Row],[COSTO UNITARIO]],"")</f>
        <v>0</v>
      </c>
    </row>
    <row r="1875" spans="1:18" x14ac:dyDescent="0.25">
      <c r="A1875" s="37" t="str">
        <f>+[1]DATA_PRODUCTO!A1875</f>
        <v xml:space="preserve"> TRA0165 (BATERIA PARA VEHICULOS 27F)</v>
      </c>
      <c r="B1875" s="38">
        <f>IFERROR(_xlfn.XLOOKUP(INVENTARIO[[#This Row],[CODIGO CONCATENADO]],[1]!Tabla1[[CODIGO CONCATENADO ]],[1]!Tabla1[FECHA],,0,-1),"")</f>
        <v>45824</v>
      </c>
      <c r="C1875" s="38">
        <f>IFERROR(_xlfn.XLOOKUP(INVENTARIO[[#This Row],[CODIGO CONCATENADO]],[1]!Tabla1[[CODIGO CONCATENADO ]],[1]!Tabla1[FECHA],,0,-1),"")</f>
        <v>45824</v>
      </c>
      <c r="D1875" s="39" t="str">
        <f>+[1]!Tabla3[[#This Row],[Secuencia]]</f>
        <v>TRA0165</v>
      </c>
      <c r="E1875" s="40" t="str">
        <f>+[1]!Tabla3[[#This Row],[Descripcion]]</f>
        <v>BATERIA PARA VEHICULOS 27F</v>
      </c>
      <c r="F1875" s="39" t="str">
        <f>+[1]!Tabla3[[#This Row],[Categoria]]</f>
        <v>TRANSPORTACIÒN</v>
      </c>
      <c r="G1875" s="50">
        <f>+[1]!Tabla3[[#This Row],[Almacen]]</f>
        <v>0</v>
      </c>
      <c r="H1875" s="39" t="str">
        <f>+[1]!Tabla3[[#This Row],[Unidad de medida]]</f>
        <v>UNIDAD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20</v>
      </c>
      <c r="N1875" s="44">
        <f>+SUMIF([1]!REQUISICIONES[CODIGO CONCATENADO],INVENTARIO[[#This Row],[CODIGO CONCATENADO]],[1]!REQUISICIONES[CANTIDAD])</f>
        <v>20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>
        <f>IFERROR(_xlfn.XLOOKUP(INVENTARIO[[#This Row],[CODIGO CONCATENADO]],[1]!Tabla1[[CODIGO CONCATENADO ]],[1]!Tabla1[COSTO],,0,-1),"")</f>
        <v>7624</v>
      </c>
      <c r="R1875" s="42">
        <f>+IFERROR(INVENTARIO[[#This Row],[STOCK (BALANCE)]]*INVENTARIO[[#This Row],[COSTO UNITARIO]],"")</f>
        <v>0</v>
      </c>
    </row>
    <row r="1876" spans="1:18" x14ac:dyDescent="0.25">
      <c r="A1876" s="37" t="str">
        <f>+[1]DATA_PRODUCTO!A1876</f>
        <v xml:space="preserve"> ELC0026 (LICUADORA DAIWA DIA DE LAS MADRES)</v>
      </c>
      <c r="B1876" s="38">
        <f>IFERROR(_xlfn.XLOOKUP(INVENTARIO[[#This Row],[CODIGO CONCATENADO]],[1]!Tabla1[[CODIGO CONCATENADO ]],[1]!Tabla1[FECHA],,0,-1),"")</f>
        <v>45831</v>
      </c>
      <c r="C1876" s="38">
        <f>IFERROR(_xlfn.XLOOKUP(INVENTARIO[[#This Row],[CODIGO CONCATENADO]],[1]!Tabla1[[CODIGO CONCATENADO ]],[1]!Tabla1[FECHA],,0,-1),"")</f>
        <v>45831</v>
      </c>
      <c r="D1876" s="39" t="str">
        <f>+[1]!Tabla3[[#This Row],[Secuencia]]</f>
        <v>ELC0026</v>
      </c>
      <c r="E1876" s="40" t="str">
        <f>+[1]!Tabla3[[#This Row],[Descripcion]]</f>
        <v>LICUADORA DAIWA DIA DE LAS MADRES</v>
      </c>
      <c r="F1876" s="39" t="str">
        <f>+[1]!Tabla3[[#This Row],[Categoria]]</f>
        <v>ELECTRODOMÉSTICOS</v>
      </c>
      <c r="G1876" s="50">
        <f>+[1]!Tabla3[[#This Row],[Almacen]]</f>
        <v>0</v>
      </c>
      <c r="H1876" s="39" t="str">
        <f>+[1]!Tabla3[[#This Row],[Unidad de medida]]</f>
        <v>UNIDAD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10</v>
      </c>
      <c r="N1876" s="44">
        <f>+SUMIF([1]!REQUISICIONES[CODIGO CONCATENADO],INVENTARIO[[#This Row],[CODIGO CONCATENADO]],[1]!REQUISICIONES[CANTIDAD])</f>
        <v>10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>
        <f>IFERROR(_xlfn.XLOOKUP(INVENTARIO[[#This Row],[CODIGO CONCATENADO]],[1]!Tabla1[[CODIGO CONCATENADO ]],[1]!Tabla1[COSTO],,0,-1),"")</f>
        <v>2451.4699999999998</v>
      </c>
      <c r="R1876" s="42">
        <f>+IFERROR(INVENTARIO[[#This Row],[STOCK (BALANCE)]]*INVENTARIO[[#This Row],[COSTO UNITARIO]],"")</f>
        <v>0</v>
      </c>
    </row>
    <row r="1877" spans="1:18" x14ac:dyDescent="0.25">
      <c r="A1877" s="37" t="str">
        <f>+[1]DATA_PRODUCTO!A1877</f>
        <v xml:space="preserve"> ELC0027 (TELEVISOR 32 PULGADAS DAIWA DIA DE LAS MADRES)</v>
      </c>
      <c r="B1877" s="38">
        <f>IFERROR(_xlfn.XLOOKUP(INVENTARIO[[#This Row],[CODIGO CONCATENADO]],[1]!Tabla1[[CODIGO CONCATENADO ]],[1]!Tabla1[FECHA],,0,-1),"")</f>
        <v>45831</v>
      </c>
      <c r="C1877" s="38">
        <f>IFERROR(_xlfn.XLOOKUP(INVENTARIO[[#This Row],[CODIGO CONCATENADO]],[1]!Tabla1[[CODIGO CONCATENADO ]],[1]!Tabla1[FECHA],,0,-1),"")</f>
        <v>45831</v>
      </c>
      <c r="D1877" s="39" t="str">
        <f>+[1]!Tabla3[[#This Row],[Secuencia]]</f>
        <v>ELC0027</v>
      </c>
      <c r="E1877" s="40" t="str">
        <f>+[1]!Tabla3[[#This Row],[Descripcion]]</f>
        <v>TELEVISOR 32 PULGADAS DAIWA DIA DE LAS MADRES</v>
      </c>
      <c r="F1877" s="39" t="str">
        <f>+[1]!Tabla3[[#This Row],[Categoria]]</f>
        <v>ELECTRODOMÉSTICOS</v>
      </c>
      <c r="G1877" s="50">
        <f>+[1]!Tabla3[[#This Row],[Almacen]]</f>
        <v>0</v>
      </c>
      <c r="H1877" s="39" t="str">
        <f>+[1]!Tabla3[[#This Row],[Unidad de medida]]</f>
        <v>UNIDAD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2</v>
      </c>
      <c r="N1877" s="44">
        <f>+SUMIF([1]!REQUISICIONES[CODIGO CONCATENADO],INVENTARIO[[#This Row],[CODIGO CONCATENADO]],[1]!REQUISICIONES[CANTIDAD])</f>
        <v>2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>
        <f>IFERROR(_xlfn.XLOOKUP(INVENTARIO[[#This Row],[CODIGO CONCATENADO]],[1]!Tabla1[[CODIGO CONCATENADO ]],[1]!Tabla1[COSTO],,0,-1),"")</f>
        <v>18813.75</v>
      </c>
      <c r="R1877" s="42">
        <f>+IFERROR(INVENTARIO[[#This Row],[STOCK (BALANCE)]]*INVENTARIO[[#This Row],[COSTO UNITARIO]],"")</f>
        <v>0</v>
      </c>
    </row>
    <row r="1878" spans="1:18" x14ac:dyDescent="0.25">
      <c r="A1878" s="37" t="str">
        <f>+[1]DATA_PRODUCTO!A1878</f>
        <v xml:space="preserve"> ELC0028 (NEVERA DE 10 PIES DIA DE LAS MADRES)</v>
      </c>
      <c r="B1878" s="38">
        <f>IFERROR(_xlfn.XLOOKUP(INVENTARIO[[#This Row],[CODIGO CONCATENADO]],[1]!Tabla1[[CODIGO CONCATENADO ]],[1]!Tabla1[FECHA],,0,-1),"")</f>
        <v>45831</v>
      </c>
      <c r="C1878" s="38">
        <f>IFERROR(_xlfn.XLOOKUP(INVENTARIO[[#This Row],[CODIGO CONCATENADO]],[1]!Tabla1[[CODIGO CONCATENADO ]],[1]!Tabla1[FECHA],,0,-1),"")</f>
        <v>45831</v>
      </c>
      <c r="D1878" s="39" t="str">
        <f>+[1]!Tabla3[[#This Row],[Secuencia]]</f>
        <v>ELC0028</v>
      </c>
      <c r="E1878" s="40" t="str">
        <f>+[1]!Tabla3[[#This Row],[Descripcion]]</f>
        <v>NEVERA DE 10 PIES DIA DE LAS MADRES</v>
      </c>
      <c r="F1878" s="39" t="str">
        <f>+[1]!Tabla3[[#This Row],[Categoria]]</f>
        <v>ELECTRODOMÉSTICOS</v>
      </c>
      <c r="G1878" s="50">
        <f>+[1]!Tabla3[[#This Row],[Almacen]]</f>
        <v>0</v>
      </c>
      <c r="H1878" s="39" t="str">
        <f>+[1]!Tabla3[[#This Row],[Unidad de medida]]</f>
        <v>UNIDAD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1</v>
      </c>
      <c r="N1878" s="44">
        <f>+SUMIF([1]!REQUISICIONES[CODIGO CONCATENADO],INVENTARIO[[#This Row],[CODIGO CONCATENADO]],[1]!REQUISICIONES[CANTIDAD])</f>
        <v>1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>
        <f>IFERROR(_xlfn.XLOOKUP(INVENTARIO[[#This Row],[CODIGO CONCATENADO]],[1]!Tabla1[[CODIGO CONCATENADO ]],[1]!Tabla1[COSTO],,0,-1),"")</f>
        <v>31175</v>
      </c>
      <c r="R1878" s="42">
        <f>+IFERROR(INVENTARIO[[#This Row],[STOCK (BALANCE)]]*INVENTARIO[[#This Row],[COSTO UNITARIO]],"")</f>
        <v>0</v>
      </c>
    </row>
    <row r="1879" spans="1:18" x14ac:dyDescent="0.25">
      <c r="A1879" s="37" t="str">
        <f>+[1]DATA_PRODUCTO!A1879</f>
        <v xml:space="preserve"> ELC0029 (SANWICHERA BLACK &amp; DECKER DIA DE LAS MADRES)</v>
      </c>
      <c r="B1879" s="38">
        <f>IFERROR(_xlfn.XLOOKUP(INVENTARIO[[#This Row],[CODIGO CONCATENADO]],[1]!Tabla1[[CODIGO CONCATENADO ]],[1]!Tabla1[FECHA],,0,-1),"")</f>
        <v>45831</v>
      </c>
      <c r="C1879" s="38">
        <f>IFERROR(_xlfn.XLOOKUP(INVENTARIO[[#This Row],[CODIGO CONCATENADO]],[1]!Tabla1[[CODIGO CONCATENADO ]],[1]!Tabla1[FECHA],,0,-1),"")</f>
        <v>45831</v>
      </c>
      <c r="D1879" s="39" t="str">
        <f>+[1]!Tabla3[[#This Row],[Secuencia]]</f>
        <v>ELC0029</v>
      </c>
      <c r="E1879" s="40" t="str">
        <f>+[1]!Tabla3[[#This Row],[Descripcion]]</f>
        <v>SANWICHERA BLACK &amp; DECKER DIA DE LAS MADRES</v>
      </c>
      <c r="F1879" s="39" t="str">
        <f>+[1]!Tabla3[[#This Row],[Categoria]]</f>
        <v>ELECTRODOMÉSTICOS</v>
      </c>
      <c r="G1879" s="50">
        <f>+[1]!Tabla3[[#This Row],[Almacen]]</f>
        <v>0</v>
      </c>
      <c r="H1879" s="39" t="str">
        <f>+[1]!Tabla3[[#This Row],[Unidad de medida]]</f>
        <v>UNIDAD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2</v>
      </c>
      <c r="N1879" s="44">
        <f>+SUMIF([1]!REQUISICIONES[CODIGO CONCATENADO],INVENTARIO[[#This Row],[CODIGO CONCATENADO]],[1]!REQUISICIONES[CANTIDAD])</f>
        <v>2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>
        <f>IFERROR(_xlfn.XLOOKUP(INVENTARIO[[#This Row],[CODIGO CONCATENADO]],[1]!Tabla1[[CODIGO CONCATENADO ]],[1]!Tabla1[COSTO],,0,-1),"")</f>
        <v>2641.94</v>
      </c>
      <c r="R1879" s="42">
        <f>+IFERROR(INVENTARIO[[#This Row],[STOCK (BALANCE)]]*INVENTARIO[[#This Row],[COSTO UNITARIO]],"")</f>
        <v>0</v>
      </c>
    </row>
    <row r="1880" spans="1:18" x14ac:dyDescent="0.25">
      <c r="A1880" s="37" t="str">
        <f>+[1]DATA_PRODUCTO!A1880</f>
        <v xml:space="preserve"> ELC0030 (FREIDORA DE AIRE DECAKILA NEGRA DIA DE LAD MADRES)</v>
      </c>
      <c r="B1880" s="38">
        <f>IFERROR(_xlfn.XLOOKUP(INVENTARIO[[#This Row],[CODIGO CONCATENADO]],[1]!Tabla1[[CODIGO CONCATENADO ]],[1]!Tabla1[FECHA],,0,-1),"")</f>
        <v>45831</v>
      </c>
      <c r="C1880" s="38">
        <f>IFERROR(_xlfn.XLOOKUP(INVENTARIO[[#This Row],[CODIGO CONCATENADO]],[1]!Tabla1[[CODIGO CONCATENADO ]],[1]!Tabla1[FECHA],,0,-1),"")</f>
        <v>45831</v>
      </c>
      <c r="D1880" s="39" t="str">
        <f>+[1]!Tabla3[[#This Row],[Secuencia]]</f>
        <v>ELC0030</v>
      </c>
      <c r="E1880" s="40" t="str">
        <f>+[1]!Tabla3[[#This Row],[Descripcion]]</f>
        <v>FREIDORA DE AIRE DECAKILA NEGRA DIA DE LAD MADRES</v>
      </c>
      <c r="F1880" s="39" t="str">
        <f>+[1]!Tabla3[[#This Row],[Categoria]]</f>
        <v>ELECTRODOMÉSTICOS</v>
      </c>
      <c r="G1880" s="50">
        <f>+[1]!Tabla3[[#This Row],[Almacen]]</f>
        <v>0</v>
      </c>
      <c r="H1880" s="39" t="str">
        <f>+[1]!Tabla3[[#This Row],[Unidad de medida]]</f>
        <v>UNIDAD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5</v>
      </c>
      <c r="N1880" s="44">
        <f>+SUMIF([1]!REQUISICIONES[CODIGO CONCATENADO],INVENTARIO[[#This Row],[CODIGO CONCATENADO]],[1]!REQUISICIONES[CANTIDAD])</f>
        <v>5</v>
      </c>
      <c r="O1880" s="42"/>
      <c r="P1880" s="44">
        <f>+INVENTARIO[[#This Row],[CANTIDAD INICIAL]]+INVENTARIO[[#This Row],[ENTRADAS]]-INVENTARIO[[#This Row],[SALIDAS]]+INVENTARIO[[#This Row],[AJUSTES]]</f>
        <v>0</v>
      </c>
      <c r="Q1880" s="42">
        <f>IFERROR(_xlfn.XLOOKUP(INVENTARIO[[#This Row],[CODIGO CONCATENADO]],[1]!Tabla1[[CODIGO CONCATENADO ]],[1]!Tabla1[COSTO],,0,-1),"")</f>
        <v>5213.4799999999996</v>
      </c>
      <c r="R1880" s="42">
        <f>+IFERROR(INVENTARIO[[#This Row],[STOCK (BALANCE)]]*INVENTARIO[[#This Row],[COSTO UNITARIO]],"")</f>
        <v>0</v>
      </c>
    </row>
    <row r="1881" spans="1:18" x14ac:dyDescent="0.25">
      <c r="A1881" s="37" t="str">
        <f>+[1]DATA_PRODUCTO!A1881</f>
        <v xml:space="preserve"> ELC0031 (ABANICO DE PEDESTAL AMERICA DIA DE LAS MADRES)</v>
      </c>
      <c r="B1881" s="38">
        <f>IFERROR(_xlfn.XLOOKUP(INVENTARIO[[#This Row],[CODIGO CONCATENADO]],[1]!Tabla1[[CODIGO CONCATENADO ]],[1]!Tabla1[FECHA],,0,-1),"")</f>
        <v>45831</v>
      </c>
      <c r="C1881" s="38">
        <f>IFERROR(_xlfn.XLOOKUP(INVENTARIO[[#This Row],[CODIGO CONCATENADO]],[1]!Tabla1[[CODIGO CONCATENADO ]],[1]!Tabla1[FECHA],,0,-1),"")</f>
        <v>45831</v>
      </c>
      <c r="D1881" s="39" t="str">
        <f>+[1]!Tabla3[[#This Row],[Secuencia]]</f>
        <v>ELC0031</v>
      </c>
      <c r="E1881" s="40" t="str">
        <f>+[1]!Tabla3[[#This Row],[Descripcion]]</f>
        <v>ABANICO DE PEDESTAL AMERICA DIA DE LAS MADRES</v>
      </c>
      <c r="F1881" s="39" t="str">
        <f>+[1]!Tabla3[[#This Row],[Categoria]]</f>
        <v>ELECTRODOMÉSTICOS</v>
      </c>
      <c r="G1881" s="50">
        <f>+[1]!Tabla3[[#This Row],[Almacen]]</f>
        <v>0</v>
      </c>
      <c r="H1881" s="39" t="str">
        <f>+[1]!Tabla3[[#This Row],[Unidad de medida]]</f>
        <v>UNIDAD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10</v>
      </c>
      <c r="N1881" s="44">
        <f>+SUMIF([1]!REQUISICIONES[CODIGO CONCATENADO],INVENTARIO[[#This Row],[CODIGO CONCATENADO]],[1]!REQUISICIONES[CANTIDAD])</f>
        <v>10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>
        <f>IFERROR(_xlfn.XLOOKUP(INVENTARIO[[#This Row],[CODIGO CONCATENADO]],[1]!Tabla1[[CODIGO CONCATENADO ]],[1]!Tabla1[COSTO],,0,-1),"")</f>
        <v>2262</v>
      </c>
      <c r="R1881" s="42">
        <f>+IFERROR(INVENTARIO[[#This Row],[STOCK (BALANCE)]]*INVENTARIO[[#This Row],[COSTO UNITARIO]],"")</f>
        <v>0</v>
      </c>
    </row>
    <row r="1882" spans="1:18" x14ac:dyDescent="0.25">
      <c r="A1882" s="37" t="str">
        <f>+[1]DATA_PRODUCTO!A1882</f>
        <v xml:space="preserve"> COM0154 (PLACAS DE RECONOCIMIENTO)</v>
      </c>
      <c r="B1882" s="38">
        <f>IFERROR(_xlfn.XLOOKUP(INVENTARIO[[#This Row],[CODIGO CONCATENADO]],[1]!Tabla1[[CODIGO CONCATENADO ]],[1]!Tabla1[FECHA],,0,-1),"")</f>
        <v>45979</v>
      </c>
      <c r="C1882" s="38">
        <f>IFERROR(_xlfn.XLOOKUP(INVENTARIO[[#This Row],[CODIGO CONCATENADO]],[1]!Tabla1[[CODIGO CONCATENADO ]],[1]!Tabla1[FECHA],,0,-1),"")</f>
        <v>45979</v>
      </c>
      <c r="D1882" s="39" t="str">
        <f>+[1]!Tabla3[[#This Row],[Secuencia]]</f>
        <v>COM0154</v>
      </c>
      <c r="E1882" s="40" t="str">
        <f>+[1]!Tabla3[[#This Row],[Descripcion]]</f>
        <v>PLACAS DE RECONOCIMIENTO</v>
      </c>
      <c r="F1882" s="39" t="str">
        <f>+[1]!Tabla3[[#This Row],[Categoria]]</f>
        <v>COMUNICACIONES</v>
      </c>
      <c r="G1882" s="50">
        <f>+[1]!Tabla3[[#This Row],[Almacen]]</f>
        <v>0</v>
      </c>
      <c r="H1882" s="39" t="str">
        <f>+[1]!Tabla3[[#This Row],[Unidad de medida]]</f>
        <v>UNIDAD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25</v>
      </c>
      <c r="N1882" s="44">
        <f>+SUMIF([1]!REQUISICIONES[CODIGO CONCATENADO],INVENTARIO[[#This Row],[CODIGO CONCATENADO]],[1]!REQUISICIONES[CANTIDAD])</f>
        <v>25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>
        <f>IFERROR(_xlfn.XLOOKUP(INVENTARIO[[#This Row],[CODIGO CONCATENADO]],[1]!Tabla1[[CODIGO CONCATENADO ]],[1]!Tabla1[COSTO],,0,-1),"")</f>
        <v>2500</v>
      </c>
      <c r="R1882" s="42">
        <f>+IFERROR(INVENTARIO[[#This Row],[STOCK (BALANCE)]]*INVENTARIO[[#This Row],[COSTO UNITARIO]],"")</f>
        <v>0</v>
      </c>
    </row>
    <row r="1883" spans="1:18" x14ac:dyDescent="0.25">
      <c r="A1883" s="37" t="str">
        <f>+[1]DATA_PRODUCTO!A1883</f>
        <v xml:space="preserve"> MOF0051 (SOFA PIEL SINTETICA DOS PLAZAS COLOR NEGRO)</v>
      </c>
      <c r="B1883" s="38">
        <f>IFERROR(_xlfn.XLOOKUP(INVENTARIO[[#This Row],[CODIGO CONCATENADO]],[1]!Tabla1[[CODIGO CONCATENADO ]],[1]!Tabla1[FECHA],,0,-1),"")</f>
        <v>45840</v>
      </c>
      <c r="C1883" s="38">
        <f>IFERROR(_xlfn.XLOOKUP(INVENTARIO[[#This Row],[CODIGO CONCATENADO]],[1]!Tabla1[[CODIGO CONCATENADO ]],[1]!Tabla1[FECHA],,0,-1),"")</f>
        <v>45840</v>
      </c>
      <c r="D1883" s="39" t="str">
        <f>+[1]!Tabla3[[#This Row],[Secuencia]]</f>
        <v>MOF0051</v>
      </c>
      <c r="E1883" s="40" t="str">
        <f>+[1]!Tabla3[[#This Row],[Descripcion]]</f>
        <v>SOFA PIEL SINTETICA DOS PLAZAS COLOR NEGRO</v>
      </c>
      <c r="F1883" s="39" t="str">
        <f>+[1]!Tabla3[[#This Row],[Categoria]]</f>
        <v>MOBILIARIO DE OFICINA</v>
      </c>
      <c r="G1883" s="50">
        <f>+[1]!Tabla3[[#This Row],[Almacen]]</f>
        <v>0</v>
      </c>
      <c r="H1883" s="39" t="str">
        <f>+[1]!Tabla3[[#This Row],[Unidad de medida]]</f>
        <v>UNIDAD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2</v>
      </c>
      <c r="N1883" s="44">
        <f>+SUMIF([1]!REQUISICIONES[CODIGO CONCATENADO],INVENTARIO[[#This Row],[CODIGO CONCATENADO]],[1]!REQUISICIONES[CANTIDAD])</f>
        <v>2</v>
      </c>
      <c r="O1883" s="42"/>
      <c r="P1883" s="44">
        <f>+INVENTARIO[[#This Row],[CANTIDAD INICIAL]]+INVENTARIO[[#This Row],[ENTRADAS]]-INVENTARIO[[#This Row],[SALIDAS]]+INVENTARIO[[#This Row],[AJUSTES]]</f>
        <v>0</v>
      </c>
      <c r="Q1883" s="42">
        <f>IFERROR(_xlfn.XLOOKUP(INVENTARIO[[#This Row],[CODIGO CONCATENADO]],[1]!Tabla1[[CODIGO CONCATENADO ]],[1]!Tabla1[COSTO],,0,-1),"")</f>
        <v>17372.88</v>
      </c>
      <c r="R1883" s="42">
        <f>+IFERROR(INVENTARIO[[#This Row],[STOCK (BALANCE)]]*INVENTARIO[[#This Row],[COSTO UNITARIO]],"")</f>
        <v>0</v>
      </c>
    </row>
    <row r="1884" spans="1:18" x14ac:dyDescent="0.25">
      <c r="A1884" s="37" t="str">
        <f>+[1]DATA_PRODUCTO!A1884</f>
        <v xml:space="preserve"> MOF0052 (MESA PLEGABLE PLASTICA TIPO MALETINCOLOR BLANCO)</v>
      </c>
      <c r="B1884" s="38">
        <f>IFERROR(_xlfn.XLOOKUP(INVENTARIO[[#This Row],[CODIGO CONCATENADO]],[1]!Tabla1[[CODIGO CONCATENADO ]],[1]!Tabla1[FECHA],,0,-1),"")</f>
        <v>45840</v>
      </c>
      <c r="C1884" s="38">
        <f>IFERROR(_xlfn.XLOOKUP(INVENTARIO[[#This Row],[CODIGO CONCATENADO]],[1]!Tabla1[[CODIGO CONCATENADO ]],[1]!Tabla1[FECHA],,0,-1),"")</f>
        <v>45840</v>
      </c>
      <c r="D1884" s="39" t="str">
        <f>+[1]!Tabla3[[#This Row],[Secuencia]]</f>
        <v>MOF0052</v>
      </c>
      <c r="E1884" s="40" t="str">
        <f>+[1]!Tabla3[[#This Row],[Descripcion]]</f>
        <v>MESA PLEGABLE PLASTICA TIPO MALETINCOLOR BLANCO</v>
      </c>
      <c r="F1884" s="39" t="str">
        <f>+[1]!Tabla3[[#This Row],[Categoria]]</f>
        <v>MOBILIARIO DE OFICINA</v>
      </c>
      <c r="G1884" s="50">
        <f>+[1]!Tabla3[[#This Row],[Almacen]]</f>
        <v>0</v>
      </c>
      <c r="H1884" s="39" t="str">
        <f>+[1]!Tabla3[[#This Row],[Unidad de medida]]</f>
        <v>UNIDAD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12</v>
      </c>
      <c r="N1884" s="44">
        <f>+SUMIF([1]!REQUISICIONES[CODIGO CONCATENADO],INVENTARIO[[#This Row],[CODIGO CONCATENADO]],[1]!REQUISICIONES[CANTIDAD])</f>
        <v>12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>
        <f>IFERROR(_xlfn.XLOOKUP(INVENTARIO[[#This Row],[CODIGO CONCATENADO]],[1]!Tabla1[[CODIGO CONCATENADO ]],[1]!Tabla1[COSTO],,0,-1),"")</f>
        <v>3813.55</v>
      </c>
      <c r="R1884" s="42">
        <f>+IFERROR(INVENTARIO[[#This Row],[STOCK (BALANCE)]]*INVENTARIO[[#This Row],[COSTO UNITARIO]],"")</f>
        <v>0</v>
      </c>
    </row>
    <row r="1885" spans="1:18" x14ac:dyDescent="0.25">
      <c r="A1885" s="37" t="str">
        <f>+[1]DATA_PRODUCTO!A1885</f>
        <v xml:space="preserve"> SEG0010 (SEÑAL VERTICAL TIPO BURRITO TAMAÑO 48X32 )</v>
      </c>
      <c r="B1885" s="38">
        <f>IFERROR(_xlfn.XLOOKUP(INVENTARIO[[#This Row],[CODIGO CONCATENADO]],[1]!Tabla1[[CODIGO CONCATENADO ]],[1]!Tabla1[FECHA],,0,-1),"")</f>
        <v>45841</v>
      </c>
      <c r="C1885" s="38">
        <f>IFERROR(_xlfn.XLOOKUP(INVENTARIO[[#This Row],[CODIGO CONCATENADO]],[1]!Tabla1[[CODIGO CONCATENADO ]],[1]!Tabla1[FECHA],,0,-1),"")</f>
        <v>45841</v>
      </c>
      <c r="D1885" s="39" t="str">
        <f>+[1]!Tabla3[[#This Row],[Secuencia]]</f>
        <v>SEG0010</v>
      </c>
      <c r="E1885" s="40" t="str">
        <f>+[1]!Tabla3[[#This Row],[Descripcion]]</f>
        <v xml:space="preserve">SEÑAL VERTICAL TIPO BURRITO TAMAÑO 48X32 </v>
      </c>
      <c r="F1885" s="39" t="str">
        <f>+[1]!Tabla3[[#This Row],[Categoria]]</f>
        <v>SEGURIDAD VIAL</v>
      </c>
      <c r="G1885" s="50">
        <f>+[1]!Tabla3[[#This Row],[Almacen]]</f>
        <v>0</v>
      </c>
      <c r="H1885" s="39" t="str">
        <f>+[1]!Tabla3[[#This Row],[Unidad de medida]]</f>
        <v>UNIDAD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4</v>
      </c>
      <c r="N1885" s="44">
        <f>+SUMIF([1]!REQUISICIONES[CODIGO CONCATENADO],INVENTARIO[[#This Row],[CODIGO CONCATENADO]],[1]!REQUISICIONES[CANTIDAD])</f>
        <v>4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>
        <f>IFERROR(_xlfn.XLOOKUP(INVENTARIO[[#This Row],[CODIGO CONCATENADO]],[1]!Tabla1[[CODIGO CONCATENADO ]],[1]!Tabla1[COSTO],,0,-1),"")</f>
        <v>10500</v>
      </c>
      <c r="R1885" s="42">
        <f>+IFERROR(INVENTARIO[[#This Row],[STOCK (BALANCE)]]*INVENTARIO[[#This Row],[COSTO UNITARIO]],"")</f>
        <v>0</v>
      </c>
    </row>
    <row r="1886" spans="1:18" x14ac:dyDescent="0.25">
      <c r="A1886" s="37" t="str">
        <f>+[1]DATA_PRODUCTO!A1886</f>
        <v xml:space="preserve"> MG0197 (BOLIGRAFOS EN GEL IMPACT T 207 SIGNO)</v>
      </c>
      <c r="B1886" s="38">
        <f>IFERROR(_xlfn.XLOOKUP(INVENTARIO[[#This Row],[CODIGO CONCATENADO]],[1]!Tabla1[[CODIGO CONCATENADO ]],[1]!Tabla1[FECHA],,0,-1),"")</f>
        <v>45842</v>
      </c>
      <c r="C1886" s="38">
        <f>IFERROR(_xlfn.XLOOKUP(INVENTARIO[[#This Row],[CODIGO CONCATENADO]],[1]!Tabla1[[CODIGO CONCATENADO ]],[1]!Tabla1[FECHA],,0,-1),"")</f>
        <v>45842</v>
      </c>
      <c r="D1886" s="39" t="str">
        <f>+[1]!Tabla3[[#This Row],[Secuencia]]</f>
        <v>MG0197</v>
      </c>
      <c r="E1886" s="40" t="str">
        <f>+[1]!Tabla3[[#This Row],[Descripcion]]</f>
        <v>BOLIGRAFOS EN GEL IMPACT T 207 SIGNO</v>
      </c>
      <c r="F1886" s="39" t="str">
        <f>+[1]!Tabla3[[#This Row],[Categoria]]</f>
        <v>MATERIALES GASTABLE</v>
      </c>
      <c r="G1886" s="50">
        <f>+[1]!Tabla3[[#This Row],[Almacen]]</f>
        <v>0</v>
      </c>
      <c r="H1886" s="39" t="str">
        <f>+[1]!Tabla3[[#This Row],[Unidad de medida]]</f>
        <v>UNIDAD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10</v>
      </c>
      <c r="N1886" s="44">
        <f>+SUMIF([1]!REQUISICIONES[CODIGO CONCATENADO],INVENTARIO[[#This Row],[CODIGO CONCATENADO]],[1]!REQUISICIONES[CANTIDAD])</f>
        <v>10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>
        <f>IFERROR(_xlfn.XLOOKUP(INVENTARIO[[#This Row],[CODIGO CONCATENADO]],[1]!Tabla1[[CODIGO CONCATENADO ]],[1]!Tabla1[COSTO],,0,-1),"")</f>
        <v>110.7</v>
      </c>
      <c r="R1886" s="42">
        <f>+IFERROR(INVENTARIO[[#This Row],[STOCK (BALANCE)]]*INVENTARIO[[#This Row],[COSTO UNITARIO]],"")</f>
        <v>0</v>
      </c>
    </row>
    <row r="1887" spans="1:18" x14ac:dyDescent="0.25">
      <c r="A1887" s="37" t="str">
        <f>+[1]DATA_PRODUCTO!A1887</f>
        <v xml:space="preserve"> PRO0036 (GORROS BLANCO TIPO ACORDEON )</v>
      </c>
      <c r="B1887" s="38">
        <f>IFERROR(_xlfn.XLOOKUP(INVENTARIO[[#This Row],[CODIGO CONCATENADO]],[1]!Tabla1[[CODIGO CONCATENADO ]],[1]!Tabla1[FECHA],,0,-1),"")</f>
        <v>45842</v>
      </c>
      <c r="C1887" s="38">
        <f>IFERROR(_xlfn.XLOOKUP(INVENTARIO[[#This Row],[CODIGO CONCATENADO]],[1]!Tabla1[[CODIGO CONCATENADO ]],[1]!Tabla1[FECHA],,0,-1),"")</f>
        <v>45842</v>
      </c>
      <c r="D1887" s="39" t="str">
        <f>+[1]!Tabla3[[#This Row],[Secuencia]]</f>
        <v>PRO0036</v>
      </c>
      <c r="E1887" s="40" t="str">
        <f>+[1]!Tabla3[[#This Row],[Descripcion]]</f>
        <v xml:space="preserve">GORROS BLANCO TIPO ACORDEON </v>
      </c>
      <c r="F1887" s="39" t="str">
        <f>+[1]!Tabla3[[#This Row],[Categoria]]</f>
        <v>PROTOCOLO</v>
      </c>
      <c r="G1887" s="50">
        <f>+[1]!Tabla3[[#This Row],[Almacen]]</f>
        <v>0</v>
      </c>
      <c r="H1887" s="39" t="str">
        <f>+[1]!Tabla3[[#This Row],[Unidad de medida]]</f>
        <v>PAQUETE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1</v>
      </c>
      <c r="N1887" s="44">
        <f>+SUMIF([1]!REQUISICIONES[CODIGO CONCATENADO],INVENTARIO[[#This Row],[CODIGO CONCATENADO]],[1]!REQUISICIONES[CANTIDAD])</f>
        <v>1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>
        <f>IFERROR(_xlfn.XLOOKUP(INVENTARIO[[#This Row],[CODIGO CONCATENADO]],[1]!Tabla1[[CODIGO CONCATENADO ]],[1]!Tabla1[COSTO],,0,-1),"")</f>
        <v>254.25</v>
      </c>
      <c r="R1887" s="42">
        <f>+IFERROR(INVENTARIO[[#This Row],[STOCK (BALANCE)]]*INVENTARIO[[#This Row],[COSTO UNITARIO]],"")</f>
        <v>0</v>
      </c>
    </row>
    <row r="1888" spans="1:18" x14ac:dyDescent="0.25">
      <c r="A1888" s="37" t="str">
        <f>+[1]DATA_PRODUCTO!A1888</f>
        <v xml:space="preserve"> MOF0053 (BUTACA DE 1 PERSONA DE 31X31X31 )</v>
      </c>
      <c r="B1888" s="38">
        <f>IFERROR(_xlfn.XLOOKUP(INVENTARIO[[#This Row],[CODIGO CONCATENADO]],[1]!Tabla1[[CODIGO CONCATENADO ]],[1]!Tabla1[FECHA],,0,-1),"")</f>
        <v>45849</v>
      </c>
      <c r="C1888" s="38">
        <f>IFERROR(_xlfn.XLOOKUP(INVENTARIO[[#This Row],[CODIGO CONCATENADO]],[1]!Tabla1[[CODIGO CONCATENADO ]],[1]!Tabla1[FECHA],,0,-1),"")</f>
        <v>45849</v>
      </c>
      <c r="D1888" s="39" t="str">
        <f>+[1]!Tabla3[[#This Row],[Secuencia]]</f>
        <v>MOF0053</v>
      </c>
      <c r="E1888" s="40" t="str">
        <f>+[1]!Tabla3[[#This Row],[Descripcion]]</f>
        <v xml:space="preserve">BUTACA DE 1 PERSONA DE 31X31X31 </v>
      </c>
      <c r="F1888" s="39" t="str">
        <f>+[1]!Tabla3[[#This Row],[Categoria]]</f>
        <v>MOBILIARIO DE OFICINA</v>
      </c>
      <c r="G1888" s="50">
        <f>+[1]!Tabla3[[#This Row],[Almacen]]</f>
        <v>0</v>
      </c>
      <c r="H1888" s="39" t="str">
        <f>+[1]!Tabla3[[#This Row],[Unidad de medida]]</f>
        <v>UNIDAD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1</v>
      </c>
      <c r="N1888" s="44">
        <f>+SUMIF([1]!REQUISICIONES[CODIGO CONCATENADO],INVENTARIO[[#This Row],[CODIGO CONCATENADO]],[1]!REQUISICIONES[CANTIDAD])</f>
        <v>1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>
        <f>IFERROR(_xlfn.XLOOKUP(INVENTARIO[[#This Row],[CODIGO CONCATENADO]],[1]!Tabla1[[CODIGO CONCATENADO ]],[1]!Tabla1[COSTO],,0,-1),"")</f>
        <v>15813.56</v>
      </c>
      <c r="R1888" s="42">
        <f>+IFERROR(INVENTARIO[[#This Row],[STOCK (BALANCE)]]*INVENTARIO[[#This Row],[COSTO UNITARIO]],"")</f>
        <v>0</v>
      </c>
    </row>
    <row r="1889" spans="1:18" x14ac:dyDescent="0.25">
      <c r="A1889" s="37" t="str">
        <f>+[1]DATA_PRODUCTO!A1889</f>
        <v xml:space="preserve"> MOF0054 (ESCRITORIO GERENCIAL DE 20X40X29)</v>
      </c>
      <c r="B1889" s="38">
        <f>IFERROR(_xlfn.XLOOKUP(INVENTARIO[[#This Row],[CODIGO CONCATENADO]],[1]!Tabla1[[CODIGO CONCATENADO ]],[1]!Tabla1[FECHA],,0,-1),"")</f>
        <v>45849</v>
      </c>
      <c r="C1889" s="38">
        <f>IFERROR(_xlfn.XLOOKUP(INVENTARIO[[#This Row],[CODIGO CONCATENADO]],[1]!Tabla1[[CODIGO CONCATENADO ]],[1]!Tabla1[FECHA],,0,-1),"")</f>
        <v>45849</v>
      </c>
      <c r="D1889" s="39" t="str">
        <f>+[1]!Tabla3[[#This Row],[Secuencia]]</f>
        <v>MOF0054</v>
      </c>
      <c r="E1889" s="40" t="str">
        <f>+[1]!Tabla3[[#This Row],[Descripcion]]</f>
        <v>ESCRITORIO GERENCIAL DE 20X40X29</v>
      </c>
      <c r="F1889" s="39" t="str">
        <f>+[1]!Tabla3[[#This Row],[Categoria]]</f>
        <v>MOBILIARIO DE OFICINA</v>
      </c>
      <c r="G1889" s="50">
        <f>+[1]!Tabla3[[#This Row],[Almacen]]</f>
        <v>0</v>
      </c>
      <c r="H1889" s="39" t="str">
        <f>+[1]!Tabla3[[#This Row],[Unidad de medida]]</f>
        <v>UNIDAD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1</v>
      </c>
      <c r="N1889" s="44">
        <f>+SUMIF([1]!REQUISICIONES[CODIGO CONCATENADO],INVENTARIO[[#This Row],[CODIGO CONCATENADO]],[1]!REQUISICIONES[CANTIDAD])</f>
        <v>1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>
        <f>IFERROR(_xlfn.XLOOKUP(INVENTARIO[[#This Row],[CODIGO CONCATENADO]],[1]!Tabla1[[CODIGO CONCATENADO ]],[1]!Tabla1[COSTO],,0,-1),"")</f>
        <v>9803.39</v>
      </c>
      <c r="R1889" s="42">
        <f>+IFERROR(INVENTARIO[[#This Row],[STOCK (BALANCE)]]*INVENTARIO[[#This Row],[COSTO UNITARIO]],"")</f>
        <v>0</v>
      </c>
    </row>
    <row r="1890" spans="1:18" x14ac:dyDescent="0.25">
      <c r="A1890" s="37" t="str">
        <f>+[1]DATA_PRODUCTO!A1890</f>
        <v xml:space="preserve"> INT0097 (CAMISETAS SERIGRAFIADAS EN EL FRENTE)</v>
      </c>
      <c r="B1890" s="38">
        <f>IFERROR(_xlfn.XLOOKUP(INVENTARIO[[#This Row],[CODIGO CONCATENADO]],[1]!Tabla1[[CODIGO CONCATENADO ]],[1]!Tabla1[FECHA],,0,-1),"")</f>
        <v>45848</v>
      </c>
      <c r="C1890" s="38">
        <f>IFERROR(_xlfn.XLOOKUP(INVENTARIO[[#This Row],[CODIGO CONCATENADO]],[1]!Tabla1[[CODIGO CONCATENADO ]],[1]!Tabla1[FECHA],,0,-1),"")</f>
        <v>45848</v>
      </c>
      <c r="D1890" s="39" t="str">
        <f>+[1]!Tabla3[[#This Row],[Secuencia]]</f>
        <v>INT0097</v>
      </c>
      <c r="E1890" s="40" t="str">
        <f>+[1]!Tabla3[[#This Row],[Descripcion]]</f>
        <v>CAMISETAS SERIGRAFIADAS EN EL FRENTE</v>
      </c>
      <c r="F1890" s="39" t="str">
        <f>+[1]!Tabla3[[#This Row],[Categoria]]</f>
        <v>INSTITUCIONALES</v>
      </c>
      <c r="G1890" s="50">
        <f>+[1]!Tabla3[[#This Row],[Almacen]]</f>
        <v>0</v>
      </c>
      <c r="H1890" s="39" t="str">
        <f>+[1]!Tabla3[[#This Row],[Unidad de medida]]</f>
        <v>UNIDAD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167</v>
      </c>
      <c r="N1890" s="44">
        <f>+SUMIF([1]!REQUISICIONES[CODIGO CONCATENADO],INVENTARIO[[#This Row],[CODIGO CONCATENADO]],[1]!REQUISICIONES[CANTIDAD])</f>
        <v>167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>
        <f>IFERROR(_xlfn.XLOOKUP(INVENTARIO[[#This Row],[CODIGO CONCATENADO]],[1]!Tabla1[[CODIGO CONCATENADO ]],[1]!Tabla1[COSTO],,0,-1),"")</f>
        <v>300</v>
      </c>
      <c r="R1890" s="42">
        <f>+IFERROR(INVENTARIO[[#This Row],[STOCK (BALANCE)]]*INVENTARIO[[#This Row],[COSTO UNITARIO]],"")</f>
        <v>0</v>
      </c>
    </row>
    <row r="1891" spans="1:18" x14ac:dyDescent="0.25">
      <c r="A1891" s="37" t="str">
        <f>+[1]DATA_PRODUCTO!A1891</f>
        <v xml:space="preserve"> INT0098 (SOMBRILLA BLANCA CON LOGO INSTITUCIONAL)</v>
      </c>
      <c r="B1891" s="38">
        <f>IFERROR(_xlfn.XLOOKUP(INVENTARIO[[#This Row],[CODIGO CONCATENADO]],[1]!Tabla1[[CODIGO CONCATENADO ]],[1]!Tabla1[FECHA],,0,-1),"")</f>
        <v>45848</v>
      </c>
      <c r="C1891" s="38">
        <f>IFERROR(_xlfn.XLOOKUP(INVENTARIO[[#This Row],[CODIGO CONCATENADO]],[1]!Tabla1[[CODIGO CONCATENADO ]],[1]!Tabla1[FECHA],,0,-1),"")</f>
        <v>45848</v>
      </c>
      <c r="D1891" s="39" t="str">
        <f>+[1]!Tabla3[[#This Row],[Secuencia]]</f>
        <v>INT0098</v>
      </c>
      <c r="E1891" s="40" t="str">
        <f>+[1]!Tabla3[[#This Row],[Descripcion]]</f>
        <v>SOMBRILLA BLANCA CON LOGO INSTITUCIONAL</v>
      </c>
      <c r="F1891" s="39" t="str">
        <f>+[1]!Tabla3[[#This Row],[Categoria]]</f>
        <v>INSTITUCIONALES</v>
      </c>
      <c r="G1891" s="50">
        <f>+[1]!Tabla3[[#This Row],[Almacen]]</f>
        <v>0</v>
      </c>
      <c r="H1891" s="39" t="str">
        <f>+[1]!Tabla3[[#This Row],[Unidad de medida]]</f>
        <v>UNIDAD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10</v>
      </c>
      <c r="N1891" s="44">
        <f>+SUMIF([1]!REQUISICIONES[CODIGO CONCATENADO],INVENTARIO[[#This Row],[CODIGO CONCATENADO]],[1]!REQUISICIONES[CANTIDAD])</f>
        <v>10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>
        <f>IFERROR(_xlfn.XLOOKUP(INVENTARIO[[#This Row],[CODIGO CONCATENADO]],[1]!Tabla1[[CODIGO CONCATENADO ]],[1]!Tabla1[COSTO],,0,-1),"")</f>
        <v>525</v>
      </c>
      <c r="R1891" s="42">
        <f>+IFERROR(INVENTARIO[[#This Row],[STOCK (BALANCE)]]*INVENTARIO[[#This Row],[COSTO UNITARIO]],"")</f>
        <v>0</v>
      </c>
    </row>
    <row r="1892" spans="1:18" x14ac:dyDescent="0.25">
      <c r="A1892" s="37" t="str">
        <f>+[1]DATA_PRODUCTO!A1892</f>
        <v xml:space="preserve"> ELC0032 (BEBEDERO OSTER )</v>
      </c>
      <c r="B1892" s="38">
        <f>IFERROR(_xlfn.XLOOKUP(INVENTARIO[[#This Row],[CODIGO CONCATENADO]],[1]!Tabla1[[CODIGO CONCATENADO ]],[1]!Tabla1[FECHA],,0,-1),"")</f>
        <v>45852</v>
      </c>
      <c r="C1892" s="38">
        <f>IFERROR(_xlfn.XLOOKUP(INVENTARIO[[#This Row],[CODIGO CONCATENADO]],[1]!Tabla1[[CODIGO CONCATENADO ]],[1]!Tabla1[FECHA],,0,-1),"")</f>
        <v>45852</v>
      </c>
      <c r="D1892" s="39" t="str">
        <f>+[1]!Tabla3[[#This Row],[Secuencia]]</f>
        <v>ELC0032</v>
      </c>
      <c r="E1892" s="40" t="str">
        <f>+[1]!Tabla3[[#This Row],[Descripcion]]</f>
        <v xml:space="preserve">BEBEDERO OSTER </v>
      </c>
      <c r="F1892" s="39" t="str">
        <f>+[1]!Tabla3[[#This Row],[Categoria]]</f>
        <v>ELECTRODOMÉSTICOS</v>
      </c>
      <c r="G1892" s="50">
        <f>+[1]!Tabla3[[#This Row],[Almacen]]</f>
        <v>0</v>
      </c>
      <c r="H1892" s="39" t="str">
        <f>+[1]!Tabla3[[#This Row],[Unidad de medida]]</f>
        <v>UNIDAD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10</v>
      </c>
      <c r="N1892" s="44">
        <f>+SUMIF([1]!REQUISICIONES[CODIGO CONCATENADO],INVENTARIO[[#This Row],[CODIGO CONCATENADO]],[1]!REQUISICIONES[CANTIDAD])</f>
        <v>10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>
        <f>IFERROR(_xlfn.XLOOKUP(INVENTARIO[[#This Row],[CODIGO CONCATENADO]],[1]!Tabla1[[CODIGO CONCATENADO ]],[1]!Tabla1[COSTO],,0,-1),"")</f>
        <v>18425.849999999999</v>
      </c>
      <c r="R1892" s="42">
        <f>+IFERROR(INVENTARIO[[#This Row],[STOCK (BALANCE)]]*INVENTARIO[[#This Row],[COSTO UNITARIO]],"")</f>
        <v>0</v>
      </c>
    </row>
    <row r="1893" spans="1:18" x14ac:dyDescent="0.25">
      <c r="A1893" s="37" t="str">
        <f>+[1]DATA_PRODUCTO!A1893</f>
        <v xml:space="preserve"> ELC0033 (SILLA PLASTICA CON BRAZOS )</v>
      </c>
      <c r="B1893" s="38">
        <f>IFERROR(_xlfn.XLOOKUP(INVENTARIO[[#This Row],[CODIGO CONCATENADO]],[1]!Tabla1[[CODIGO CONCATENADO ]],[1]!Tabla1[FECHA],,0,-1),"")</f>
        <v>45852</v>
      </c>
      <c r="C1893" s="38">
        <f>IFERROR(_xlfn.XLOOKUP(INVENTARIO[[#This Row],[CODIGO CONCATENADO]],[1]!Tabla1[[CODIGO CONCATENADO ]],[1]!Tabla1[FECHA],,0,-1),"")</f>
        <v>45852</v>
      </c>
      <c r="D1893" s="39" t="str">
        <f>+[1]!Tabla3[[#This Row],[Secuencia]]</f>
        <v>ELC0033</v>
      </c>
      <c r="E1893" s="40" t="str">
        <f>+[1]!Tabla3[[#This Row],[Descripcion]]</f>
        <v xml:space="preserve">SILLA PLASTICA CON BRAZOS </v>
      </c>
      <c r="F1893" s="39" t="str">
        <f>+[1]!Tabla3[[#This Row],[Categoria]]</f>
        <v>ELECTRODOMÉSTICOS</v>
      </c>
      <c r="G1893" s="50">
        <f>+[1]!Tabla3[[#This Row],[Almacen]]</f>
        <v>0</v>
      </c>
      <c r="H1893" s="39" t="str">
        <f>+[1]!Tabla3[[#This Row],[Unidad de medida]]</f>
        <v>UNIDAD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100</v>
      </c>
      <c r="N1893" s="44">
        <f>+SUMIF([1]!REQUISICIONES[CODIGO CONCATENADO],INVENTARIO[[#This Row],[CODIGO CONCATENADO]],[1]!REQUISICIONES[CANTIDAD])</f>
        <v>100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>
        <f>IFERROR(_xlfn.XLOOKUP(INVENTARIO[[#This Row],[CODIGO CONCATENADO]],[1]!Tabla1[[CODIGO CONCATENADO ]],[1]!Tabla1[COSTO],,0,-1),"")</f>
        <v>450</v>
      </c>
      <c r="R1893" s="42">
        <f>+IFERROR(INVENTARIO[[#This Row],[STOCK (BALANCE)]]*INVENTARIO[[#This Row],[COSTO UNITARIO]],"")</f>
        <v>0</v>
      </c>
    </row>
    <row r="1894" spans="1:18" x14ac:dyDescent="0.25">
      <c r="A1894" s="37" t="str">
        <f>+[1]DATA_PRODUCTO!A1894</f>
        <v xml:space="preserve"> PRO0037 (ZAFACON DE 50 GALONES DE RUEDA, TAPA Y PEDAL)</v>
      </c>
      <c r="B1894" s="38">
        <f>IFERROR(_xlfn.XLOOKUP(INVENTARIO[[#This Row],[CODIGO CONCATENADO]],[1]!Tabla1[[CODIGO CONCATENADO ]],[1]!Tabla1[FECHA],,0,-1),"")</f>
        <v>45854</v>
      </c>
      <c r="C1894" s="38">
        <f>IFERROR(_xlfn.XLOOKUP(INVENTARIO[[#This Row],[CODIGO CONCATENADO]],[1]!Tabla1[[CODIGO CONCATENADO ]],[1]!Tabla1[FECHA],,0,-1),"")</f>
        <v>45854</v>
      </c>
      <c r="D1894" s="39" t="str">
        <f>+[1]!Tabla3[[#This Row],[Secuencia]]</f>
        <v>PRO0037</v>
      </c>
      <c r="E1894" s="40" t="str">
        <f>+[1]!Tabla3[[#This Row],[Descripcion]]</f>
        <v>ZAFACON DE 50 GALONES DE RUEDA, TAPA Y PEDAL</v>
      </c>
      <c r="F1894" s="39" t="str">
        <f>+[1]!Tabla3[[#This Row],[Categoria]]</f>
        <v>PROTOCOLO</v>
      </c>
      <c r="G1894" s="50">
        <f>+[1]!Tabla3[[#This Row],[Almacen]]</f>
        <v>0</v>
      </c>
      <c r="H1894" s="39" t="str">
        <f>+[1]!Tabla3[[#This Row],[Unidad de medida]]</f>
        <v>UNIDAD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3</v>
      </c>
      <c r="N1894" s="44">
        <f>+SUMIF([1]!REQUISICIONES[CODIGO CONCATENADO],INVENTARIO[[#This Row],[CODIGO CONCATENADO]],[1]!REQUISICIONES[CANTIDAD])</f>
        <v>3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>
        <f>IFERROR(_xlfn.XLOOKUP(INVENTARIO[[#This Row],[CODIGO CONCATENADO]],[1]!Tabla1[[CODIGO CONCATENADO ]],[1]!Tabla1[COSTO],,0,-1),"")</f>
        <v>12000</v>
      </c>
      <c r="R1894" s="42">
        <f>+IFERROR(INVENTARIO[[#This Row],[STOCK (BALANCE)]]*INVENTARIO[[#This Row],[COSTO UNITARIO]],"")</f>
        <v>0</v>
      </c>
    </row>
    <row r="1895" spans="1:18" x14ac:dyDescent="0.25">
      <c r="A1895" s="37" t="str">
        <f>+[1]DATA_PRODUCTO!A1895</f>
        <v xml:space="preserve"> PRO0038 (MARMITA PARA SOPA 12)</v>
      </c>
      <c r="B1895" s="38">
        <f>IFERROR(_xlfn.XLOOKUP(INVENTARIO[[#This Row],[CODIGO CONCATENADO]],[1]!Tabla1[[CODIGO CONCATENADO ]],[1]!Tabla1[FECHA],,0,-1),"")</f>
        <v>45854</v>
      </c>
      <c r="C1895" s="38">
        <f>IFERROR(_xlfn.XLOOKUP(INVENTARIO[[#This Row],[CODIGO CONCATENADO]],[1]!Tabla1[[CODIGO CONCATENADO ]],[1]!Tabla1[FECHA],,0,-1),"")</f>
        <v>45854</v>
      </c>
      <c r="D1895" s="39" t="str">
        <f>+[1]!Tabla3[[#This Row],[Secuencia]]</f>
        <v>PRO0038</v>
      </c>
      <c r="E1895" s="40" t="str">
        <f>+[1]!Tabla3[[#This Row],[Descripcion]]</f>
        <v>MARMITA PARA SOPA 12</v>
      </c>
      <c r="F1895" s="39" t="str">
        <f>+[1]!Tabla3[[#This Row],[Categoria]]</f>
        <v>PROTOCOLO</v>
      </c>
      <c r="G1895" s="50">
        <f>+[1]!Tabla3[[#This Row],[Almacen]]</f>
        <v>0</v>
      </c>
      <c r="H1895" s="39" t="str">
        <f>+[1]!Tabla3[[#This Row],[Unidad de medida]]</f>
        <v>UNIDAD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1</v>
      </c>
      <c r="N1895" s="44">
        <f>+SUMIF([1]!REQUISICIONES[CODIGO CONCATENADO],INVENTARIO[[#This Row],[CODIGO CONCATENADO]],[1]!REQUISICIONES[CANTIDAD])</f>
        <v>1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>
        <f>IFERROR(_xlfn.XLOOKUP(INVENTARIO[[#This Row],[CODIGO CONCATENADO]],[1]!Tabla1[[CODIGO CONCATENADO ]],[1]!Tabla1[COSTO],,0,-1),"")</f>
        <v>10000</v>
      </c>
      <c r="R1895" s="42">
        <f>+IFERROR(INVENTARIO[[#This Row],[STOCK (BALANCE)]]*INVENTARIO[[#This Row],[COSTO UNITARIO]],"")</f>
        <v>0</v>
      </c>
    </row>
    <row r="1896" spans="1:18" x14ac:dyDescent="0.25">
      <c r="A1896" s="37" t="str">
        <f>+[1]DATA_PRODUCTO!A1896</f>
        <v xml:space="preserve"> PRO0039 (PINZA HEAVY DUTY 12 )</v>
      </c>
      <c r="B1896" s="38">
        <f>IFERROR(_xlfn.XLOOKUP(INVENTARIO[[#This Row],[CODIGO CONCATENADO]],[1]!Tabla1[[CODIGO CONCATENADO ]],[1]!Tabla1[FECHA],,0,-1),"")</f>
        <v>45854</v>
      </c>
      <c r="C1896" s="38">
        <f>IFERROR(_xlfn.XLOOKUP(INVENTARIO[[#This Row],[CODIGO CONCATENADO]],[1]!Tabla1[[CODIGO CONCATENADO ]],[1]!Tabla1[FECHA],,0,-1),"")</f>
        <v>45854</v>
      </c>
      <c r="D1896" s="39" t="str">
        <f>+[1]!Tabla3[[#This Row],[Secuencia]]</f>
        <v>PRO0039</v>
      </c>
      <c r="E1896" s="40" t="str">
        <f>+[1]!Tabla3[[#This Row],[Descripcion]]</f>
        <v xml:space="preserve">PINZA HEAVY DUTY 12 </v>
      </c>
      <c r="F1896" s="39" t="str">
        <f>+[1]!Tabla3[[#This Row],[Categoria]]</f>
        <v>PROTOCOLO</v>
      </c>
      <c r="G1896" s="50">
        <f>+[1]!Tabla3[[#This Row],[Almacen]]</f>
        <v>0</v>
      </c>
      <c r="H1896" s="39" t="str">
        <f>+[1]!Tabla3[[#This Row],[Unidad de medida]]</f>
        <v>UNIDAD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2</v>
      </c>
      <c r="N1896" s="44">
        <f>+SUMIF([1]!REQUISICIONES[CODIGO CONCATENADO],INVENTARIO[[#This Row],[CODIGO CONCATENADO]],[1]!REQUISICIONES[CANTIDAD])</f>
        <v>2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>
        <f>IFERROR(_xlfn.XLOOKUP(INVENTARIO[[#This Row],[CODIGO CONCATENADO]],[1]!Tabla1[[CODIGO CONCATENADO ]],[1]!Tabla1[COSTO],,0,-1),"")</f>
        <v>230</v>
      </c>
      <c r="R1896" s="42">
        <f>+IFERROR(INVENTARIO[[#This Row],[STOCK (BALANCE)]]*INVENTARIO[[#This Row],[COSTO UNITARIO]],"")</f>
        <v>0</v>
      </c>
    </row>
    <row r="1897" spans="1:18" x14ac:dyDescent="0.25">
      <c r="A1897" s="37" t="str">
        <f>+[1]DATA_PRODUCTO!A1897</f>
        <v xml:space="preserve"> PRO0040 (CUCHARA DE SERVIR RANURADA)</v>
      </c>
      <c r="B1897" s="38">
        <f>IFERROR(_xlfn.XLOOKUP(INVENTARIO[[#This Row],[CODIGO CONCATENADO]],[1]!Tabla1[[CODIGO CONCATENADO ]],[1]!Tabla1[FECHA],,0,-1),"")</f>
        <v>45854</v>
      </c>
      <c r="C1897" s="38">
        <f>IFERROR(_xlfn.XLOOKUP(INVENTARIO[[#This Row],[CODIGO CONCATENADO]],[1]!Tabla1[[CODIGO CONCATENADO ]],[1]!Tabla1[FECHA],,0,-1),"")</f>
        <v>45854</v>
      </c>
      <c r="D1897" s="39" t="str">
        <f>+[1]!Tabla3[[#This Row],[Secuencia]]</f>
        <v>PRO0040</v>
      </c>
      <c r="E1897" s="40" t="str">
        <f>+[1]!Tabla3[[#This Row],[Descripcion]]</f>
        <v>CUCHARA DE SERVIR RANURADA</v>
      </c>
      <c r="F1897" s="39" t="str">
        <f>+[1]!Tabla3[[#This Row],[Categoria]]</f>
        <v>PROTOCOLO</v>
      </c>
      <c r="G1897" s="50">
        <f>+[1]!Tabla3[[#This Row],[Almacen]]</f>
        <v>0</v>
      </c>
      <c r="H1897" s="39" t="str">
        <f>+[1]!Tabla3[[#This Row],[Unidad de medida]]</f>
        <v>UNIDAD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2</v>
      </c>
      <c r="N1897" s="44">
        <f>+SUMIF([1]!REQUISICIONES[CODIGO CONCATENADO],INVENTARIO[[#This Row],[CODIGO CONCATENADO]],[1]!REQUISICIONES[CANTIDAD])</f>
        <v>2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>
        <f>IFERROR(_xlfn.XLOOKUP(INVENTARIO[[#This Row],[CODIGO CONCATENADO]],[1]!Tabla1[[CODIGO CONCATENADO ]],[1]!Tabla1[COSTO],,0,-1),"")</f>
        <v>600</v>
      </c>
      <c r="R1897" s="42">
        <f>+IFERROR(INVENTARIO[[#This Row],[STOCK (BALANCE)]]*INVENTARIO[[#This Row],[COSTO UNITARIO]],"")</f>
        <v>0</v>
      </c>
    </row>
    <row r="1898" spans="1:18" x14ac:dyDescent="0.25">
      <c r="A1898" s="37" t="str">
        <f>+[1]DATA_PRODUCTO!A1898</f>
        <v xml:space="preserve"> PRO0041 (CUCHARA DE SERVIR SOLIDA)</v>
      </c>
      <c r="B1898" s="38">
        <f>IFERROR(_xlfn.XLOOKUP(INVENTARIO[[#This Row],[CODIGO CONCATENADO]],[1]!Tabla1[[CODIGO CONCATENADO ]],[1]!Tabla1[FECHA],,0,-1),"")</f>
        <v>45854</v>
      </c>
      <c r="C1898" s="38">
        <f>IFERROR(_xlfn.XLOOKUP(INVENTARIO[[#This Row],[CODIGO CONCATENADO]],[1]!Tabla1[[CODIGO CONCATENADO ]],[1]!Tabla1[FECHA],,0,-1),"")</f>
        <v>45854</v>
      </c>
      <c r="D1898" s="39" t="str">
        <f>+[1]!Tabla3[[#This Row],[Secuencia]]</f>
        <v>PRO0041</v>
      </c>
      <c r="E1898" s="40" t="str">
        <f>+[1]!Tabla3[[#This Row],[Descripcion]]</f>
        <v>CUCHARA DE SERVIR SOLIDA</v>
      </c>
      <c r="F1898" s="39" t="str">
        <f>+[1]!Tabla3[[#This Row],[Categoria]]</f>
        <v>PROTOCOLO</v>
      </c>
      <c r="G1898" s="50">
        <f>+[1]!Tabla3[[#This Row],[Almacen]]</f>
        <v>0</v>
      </c>
      <c r="H1898" s="39" t="str">
        <f>+[1]!Tabla3[[#This Row],[Unidad de medida]]</f>
        <v>UNIDAD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2</v>
      </c>
      <c r="N1898" s="44">
        <f>+SUMIF([1]!REQUISICIONES[CODIGO CONCATENADO],INVENTARIO[[#This Row],[CODIGO CONCATENADO]],[1]!REQUISICIONES[CANTIDAD])</f>
        <v>2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>
        <f>IFERROR(_xlfn.XLOOKUP(INVENTARIO[[#This Row],[CODIGO CONCATENADO]],[1]!Tabla1[[CODIGO CONCATENADO ]],[1]!Tabla1[COSTO],,0,-1),"")</f>
        <v>600</v>
      </c>
      <c r="R1898" s="42">
        <f>+IFERROR(INVENTARIO[[#This Row],[STOCK (BALANCE)]]*INVENTARIO[[#This Row],[COSTO UNITARIO]],"")</f>
        <v>0</v>
      </c>
    </row>
    <row r="1899" spans="1:18" x14ac:dyDescent="0.25">
      <c r="A1899" s="37" t="str">
        <f>+[1]DATA_PRODUCTO!A1899</f>
        <v xml:space="preserve"> PRO0042 (ESPATULA VOLTEADORA RANURADA )</v>
      </c>
      <c r="B1899" s="38">
        <f>IFERROR(_xlfn.XLOOKUP(INVENTARIO[[#This Row],[CODIGO CONCATENADO]],[1]!Tabla1[[CODIGO CONCATENADO ]],[1]!Tabla1[FECHA],,0,-1),"")</f>
        <v>45854</v>
      </c>
      <c r="C1899" s="38">
        <f>IFERROR(_xlfn.XLOOKUP(INVENTARIO[[#This Row],[CODIGO CONCATENADO]],[1]!Tabla1[[CODIGO CONCATENADO ]],[1]!Tabla1[FECHA],,0,-1),"")</f>
        <v>45854</v>
      </c>
      <c r="D1899" s="39" t="str">
        <f>+[1]!Tabla3[[#This Row],[Secuencia]]</f>
        <v>PRO0042</v>
      </c>
      <c r="E1899" s="40" t="str">
        <f>+[1]!Tabla3[[#This Row],[Descripcion]]</f>
        <v xml:space="preserve">ESPATULA VOLTEADORA RANURADA </v>
      </c>
      <c r="F1899" s="39" t="str">
        <f>+[1]!Tabla3[[#This Row],[Categoria]]</f>
        <v>PROTOCOLO</v>
      </c>
      <c r="G1899" s="50">
        <f>+[1]!Tabla3[[#This Row],[Almacen]]</f>
        <v>0</v>
      </c>
      <c r="H1899" s="39" t="str">
        <f>+[1]!Tabla3[[#This Row],[Unidad de medida]]</f>
        <v>UNIDAD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2</v>
      </c>
      <c r="N1899" s="44">
        <f>+SUMIF([1]!REQUISICIONES[CODIGO CONCATENADO],INVENTARIO[[#This Row],[CODIGO CONCATENADO]],[1]!REQUISICIONES[CANTIDAD])</f>
        <v>2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>
        <f>IFERROR(_xlfn.XLOOKUP(INVENTARIO[[#This Row],[CODIGO CONCATENADO]],[1]!Tabla1[[CODIGO CONCATENADO ]],[1]!Tabla1[COSTO],,0,-1),"")</f>
        <v>600</v>
      </c>
      <c r="R1899" s="42">
        <f>+IFERROR(INVENTARIO[[#This Row],[STOCK (BALANCE)]]*INVENTARIO[[#This Row],[COSTO UNITARIO]],"")</f>
        <v>0</v>
      </c>
    </row>
    <row r="1900" spans="1:18" x14ac:dyDescent="0.25">
      <c r="A1900" s="37" t="str">
        <f>+[1]DATA_PRODUCTO!A1900</f>
        <v xml:space="preserve"> PRO0043 (CASILLO  DELUXE)</v>
      </c>
      <c r="B1900" s="38">
        <f>IFERROR(_xlfn.XLOOKUP(INVENTARIO[[#This Row],[CODIGO CONCATENADO]],[1]!Tabla1[[CODIGO CONCATENADO ]],[1]!Tabla1[FECHA],,0,-1),"")</f>
        <v>45854</v>
      </c>
      <c r="C1900" s="38">
        <f>IFERROR(_xlfn.XLOOKUP(INVENTARIO[[#This Row],[CODIGO CONCATENADO]],[1]!Tabla1[[CODIGO CONCATENADO ]],[1]!Tabla1[FECHA],,0,-1),"")</f>
        <v>45854</v>
      </c>
      <c r="D1900" s="39" t="str">
        <f>+[1]!Tabla3[[#This Row],[Secuencia]]</f>
        <v>PRO0043</v>
      </c>
      <c r="E1900" s="40" t="str">
        <f>+[1]!Tabla3[[#This Row],[Descripcion]]</f>
        <v>CASILLO  DELUXE</v>
      </c>
      <c r="F1900" s="39" t="str">
        <f>+[1]!Tabla3[[#This Row],[Categoria]]</f>
        <v>PROTOCOLO</v>
      </c>
      <c r="G1900" s="50">
        <f>+[1]!Tabla3[[#This Row],[Almacen]]</f>
        <v>0</v>
      </c>
      <c r="H1900" s="39" t="str">
        <f>+[1]!Tabla3[[#This Row],[Unidad de medida]]</f>
        <v>UNIDAD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2</v>
      </c>
      <c r="N1900" s="44">
        <f>+SUMIF([1]!REQUISICIONES[CODIGO CONCATENADO],INVENTARIO[[#This Row],[CODIGO CONCATENADO]],[1]!REQUISICIONES[CANTIDAD])</f>
        <v>2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>
        <f>IFERROR(_xlfn.XLOOKUP(INVENTARIO[[#This Row],[CODIGO CONCATENADO]],[1]!Tabla1[[CODIGO CONCATENADO ]],[1]!Tabla1[COSTO],,0,-1),"")</f>
        <v>600</v>
      </c>
      <c r="R1900" s="42">
        <f>+IFERROR(INVENTARIO[[#This Row],[STOCK (BALANCE)]]*INVENTARIO[[#This Row],[COSTO UNITARIO]],"")</f>
        <v>0</v>
      </c>
    </row>
    <row r="1901" spans="1:18" x14ac:dyDescent="0.25">
      <c r="A1901" s="37" t="str">
        <f>+[1]DATA_PRODUCTO!A1901</f>
        <v xml:space="preserve"> PRO0044 (CHAFING DISH RECTANGULAR )</v>
      </c>
      <c r="B1901" s="38">
        <f>IFERROR(_xlfn.XLOOKUP(INVENTARIO[[#This Row],[CODIGO CONCATENADO]],[1]!Tabla1[[CODIGO CONCATENADO ]],[1]!Tabla1[FECHA],,0,-1),"")</f>
        <v>45854</v>
      </c>
      <c r="C1901" s="38">
        <f>IFERROR(_xlfn.XLOOKUP(INVENTARIO[[#This Row],[CODIGO CONCATENADO]],[1]!Tabla1[[CODIGO CONCATENADO ]],[1]!Tabla1[FECHA],,0,-1),"")</f>
        <v>45854</v>
      </c>
      <c r="D1901" s="39" t="str">
        <f>+[1]!Tabla3[[#This Row],[Secuencia]]</f>
        <v>PRO0044</v>
      </c>
      <c r="E1901" s="40" t="str">
        <f>+[1]!Tabla3[[#This Row],[Descripcion]]</f>
        <v xml:space="preserve">CHAFING DISH RECTANGULAR </v>
      </c>
      <c r="F1901" s="39" t="str">
        <f>+[1]!Tabla3[[#This Row],[Categoria]]</f>
        <v>PROTOCOLO</v>
      </c>
      <c r="G1901" s="50">
        <f>+[1]!Tabla3[[#This Row],[Almacen]]</f>
        <v>0</v>
      </c>
      <c r="H1901" s="39" t="str">
        <f>+[1]!Tabla3[[#This Row],[Unidad de medida]]</f>
        <v>UNIDAD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3</v>
      </c>
      <c r="N1901" s="44">
        <f>+SUMIF([1]!REQUISICIONES[CODIGO CONCATENADO],INVENTARIO[[#This Row],[CODIGO CONCATENADO]],[1]!REQUISICIONES[CANTIDAD])</f>
        <v>3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>
        <f>IFERROR(_xlfn.XLOOKUP(INVENTARIO[[#This Row],[CODIGO CONCATENADO]],[1]!Tabla1[[CODIGO CONCATENADO ]],[1]!Tabla1[COSTO],,0,-1),"")</f>
        <v>4000</v>
      </c>
      <c r="R1901" s="42">
        <f>+IFERROR(INVENTARIO[[#This Row],[STOCK (BALANCE)]]*INVENTARIO[[#This Row],[COSTO UNITARIO]],"")</f>
        <v>0</v>
      </c>
    </row>
    <row r="1902" spans="1:18" x14ac:dyDescent="0.25">
      <c r="A1902" s="37" t="str">
        <f>+[1]DATA_PRODUCTO!A1902</f>
        <v xml:space="preserve"> PRO0045 (RECIPIENTE HEAVY DUTY)</v>
      </c>
      <c r="B1902" s="38">
        <f>IFERROR(_xlfn.XLOOKUP(INVENTARIO[[#This Row],[CODIGO CONCATENADO]],[1]!Tabla1[[CODIGO CONCATENADO ]],[1]!Tabla1[FECHA],,0,-1),"")</f>
        <v>45854</v>
      </c>
      <c r="C1902" s="38">
        <f>IFERROR(_xlfn.XLOOKUP(INVENTARIO[[#This Row],[CODIGO CONCATENADO]],[1]!Tabla1[[CODIGO CONCATENADO ]],[1]!Tabla1[FECHA],,0,-1),"")</f>
        <v>45854</v>
      </c>
      <c r="D1902" s="39" t="str">
        <f>+[1]!Tabla3[[#This Row],[Secuencia]]</f>
        <v>PRO0045</v>
      </c>
      <c r="E1902" s="40" t="str">
        <f>+[1]!Tabla3[[#This Row],[Descripcion]]</f>
        <v>RECIPIENTE HEAVY DUTY</v>
      </c>
      <c r="F1902" s="39" t="str">
        <f>+[1]!Tabla3[[#This Row],[Categoria]]</f>
        <v>PROTOCOLO</v>
      </c>
      <c r="G1902" s="50">
        <f>+[1]!Tabla3[[#This Row],[Almacen]]</f>
        <v>0</v>
      </c>
      <c r="H1902" s="39" t="str">
        <f>+[1]!Tabla3[[#This Row],[Unidad de medida]]</f>
        <v>UNIDAD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19</v>
      </c>
      <c r="N1902" s="44">
        <f>+SUMIF([1]!REQUISICIONES[CODIGO CONCATENADO],INVENTARIO[[#This Row],[CODIGO CONCATENADO]],[1]!REQUISICIONES[CANTIDAD])</f>
        <v>19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>
        <f>IFERROR(_xlfn.XLOOKUP(INVENTARIO[[#This Row],[CODIGO CONCATENADO]],[1]!Tabla1[[CODIGO CONCATENADO ]],[1]!Tabla1[COSTO],,0,-1),"")</f>
        <v>1600</v>
      </c>
      <c r="R1902" s="42">
        <f>+IFERROR(INVENTARIO[[#This Row],[STOCK (BALANCE)]]*INVENTARIO[[#This Row],[COSTO UNITARIO]],"")</f>
        <v>0</v>
      </c>
    </row>
    <row r="1903" spans="1:18" x14ac:dyDescent="0.25">
      <c r="A1903" s="37" t="str">
        <f>+[1]DATA_PRODUCTO!A1903</f>
        <v xml:space="preserve"> PRO0046 (ENVASE CUADRADO BLANCO)</v>
      </c>
      <c r="B1903" s="38">
        <f>IFERROR(_xlfn.XLOOKUP(INVENTARIO[[#This Row],[CODIGO CONCATENADO]],[1]!Tabla1[[CODIGO CONCATENADO ]],[1]!Tabla1[FECHA],,0,-1),"")</f>
        <v>45854</v>
      </c>
      <c r="C1903" s="38">
        <f>IFERROR(_xlfn.XLOOKUP(INVENTARIO[[#This Row],[CODIGO CONCATENADO]],[1]!Tabla1[[CODIGO CONCATENADO ]],[1]!Tabla1[FECHA],,0,-1),"")</f>
        <v>45854</v>
      </c>
      <c r="D1903" s="39" t="str">
        <f>+[1]!Tabla3[[#This Row],[Secuencia]]</f>
        <v>PRO0046</v>
      </c>
      <c r="E1903" s="40" t="str">
        <f>+[1]!Tabla3[[#This Row],[Descripcion]]</f>
        <v>ENVASE CUADRADO BLANCO</v>
      </c>
      <c r="F1903" s="39" t="str">
        <f>+[1]!Tabla3[[#This Row],[Categoria]]</f>
        <v>PROTOCOLO</v>
      </c>
      <c r="G1903" s="50">
        <f>+[1]!Tabla3[[#This Row],[Almacen]]</f>
        <v>0</v>
      </c>
      <c r="H1903" s="39" t="str">
        <f>+[1]!Tabla3[[#This Row],[Unidad de medida]]</f>
        <v>UNIDAD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3</v>
      </c>
      <c r="N1903" s="44">
        <f>+SUMIF([1]!REQUISICIONES[CODIGO CONCATENADO],INVENTARIO[[#This Row],[CODIGO CONCATENADO]],[1]!REQUISICIONES[CANTIDAD])</f>
        <v>3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>
        <f>IFERROR(_xlfn.XLOOKUP(INVENTARIO[[#This Row],[CODIGO CONCATENADO]],[1]!Tabla1[[CODIGO CONCATENADO ]],[1]!Tabla1[COSTO],,0,-1),"")</f>
        <v>1200</v>
      </c>
      <c r="R1903" s="42">
        <f>+IFERROR(INVENTARIO[[#This Row],[STOCK (BALANCE)]]*INVENTARIO[[#This Row],[COSTO UNITARIO]],"")</f>
        <v>0</v>
      </c>
    </row>
    <row r="1904" spans="1:18" x14ac:dyDescent="0.25">
      <c r="A1904" s="37" t="str">
        <f>+[1]DATA_PRODUCTO!A1904</f>
        <v xml:space="preserve"> PRO0047 (TAPA ENVASE CUANDRADO AZUL)</v>
      </c>
      <c r="B1904" s="38">
        <f>IFERROR(_xlfn.XLOOKUP(INVENTARIO[[#This Row],[CODIGO CONCATENADO]],[1]!Tabla1[[CODIGO CONCATENADO ]],[1]!Tabla1[FECHA],,0,-1),"")</f>
        <v>45854</v>
      </c>
      <c r="C1904" s="38">
        <f>IFERROR(_xlfn.XLOOKUP(INVENTARIO[[#This Row],[CODIGO CONCATENADO]],[1]!Tabla1[[CODIGO CONCATENADO ]],[1]!Tabla1[FECHA],,0,-1),"")</f>
        <v>45854</v>
      </c>
      <c r="D1904" s="39" t="str">
        <f>+[1]!Tabla3[[#This Row],[Secuencia]]</f>
        <v>PRO0047</v>
      </c>
      <c r="E1904" s="40" t="str">
        <f>+[1]!Tabla3[[#This Row],[Descripcion]]</f>
        <v>TAPA ENVASE CUANDRADO AZUL</v>
      </c>
      <c r="F1904" s="39" t="str">
        <f>+[1]!Tabla3[[#This Row],[Categoria]]</f>
        <v>PROTOCOLO</v>
      </c>
      <c r="G1904" s="50">
        <f>+[1]!Tabla3[[#This Row],[Almacen]]</f>
        <v>0</v>
      </c>
      <c r="H1904" s="39" t="str">
        <f>+[1]!Tabla3[[#This Row],[Unidad de medida]]</f>
        <v>UNIDAD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3</v>
      </c>
      <c r="N1904" s="44">
        <f>+SUMIF([1]!REQUISICIONES[CODIGO CONCATENADO],INVENTARIO[[#This Row],[CODIGO CONCATENADO]],[1]!REQUISICIONES[CANTIDAD])</f>
        <v>3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>
        <f>IFERROR(_xlfn.XLOOKUP(INVENTARIO[[#This Row],[CODIGO CONCATENADO]],[1]!Tabla1[[CODIGO CONCATENADO ]],[1]!Tabla1[COSTO],,0,-1),"")</f>
        <v>200</v>
      </c>
      <c r="R1904" s="42">
        <f>+IFERROR(INVENTARIO[[#This Row],[STOCK (BALANCE)]]*INVENTARIO[[#This Row],[COSTO UNITARIO]],"")</f>
        <v>0</v>
      </c>
    </row>
    <row r="1905" spans="1:18" x14ac:dyDescent="0.25">
      <c r="A1905" s="37" t="str">
        <f>+[1]DATA_PRODUCTO!A1905</f>
        <v xml:space="preserve"> INT0099 (ESCLAVINAS COLOR NARANJA EDUCACION VIAL )</v>
      </c>
      <c r="B1905" s="38">
        <f>IFERROR(_xlfn.XLOOKUP(INVENTARIO[[#This Row],[CODIGO CONCATENADO]],[1]!Tabla1[[CODIGO CONCATENADO ]],[1]!Tabla1[FECHA],,0,-1),"")</f>
        <v>45859</v>
      </c>
      <c r="C1905" s="38">
        <f>IFERROR(_xlfn.XLOOKUP(INVENTARIO[[#This Row],[CODIGO CONCATENADO]],[1]!Tabla1[[CODIGO CONCATENADO ]],[1]!Tabla1[FECHA],,0,-1),"")</f>
        <v>45859</v>
      </c>
      <c r="D1905" s="39" t="str">
        <f>+[1]!Tabla3[[#This Row],[Secuencia]]</f>
        <v>INT0099</v>
      </c>
      <c r="E1905" s="40" t="str">
        <f>+[1]!Tabla3[[#This Row],[Descripcion]]</f>
        <v xml:space="preserve">ESCLAVINAS COLOR NARANJA EDUCACION VIAL </v>
      </c>
      <c r="F1905" s="39" t="str">
        <f>+[1]!Tabla3[[#This Row],[Categoria]]</f>
        <v>INSTITUCIONALES</v>
      </c>
      <c r="G1905" s="50">
        <f>+[1]!Tabla3[[#This Row],[Almacen]]</f>
        <v>0</v>
      </c>
      <c r="H1905" s="39" t="str">
        <f>+[1]!Tabla3[[#This Row],[Unidad de medida]]</f>
        <v>UNIDAD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700</v>
      </c>
      <c r="N1905" s="44">
        <f>+SUMIF([1]!REQUISICIONES[CODIGO CONCATENADO],INVENTARIO[[#This Row],[CODIGO CONCATENADO]],[1]!REQUISICIONES[CANTIDAD])</f>
        <v>700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>
        <f>IFERROR(_xlfn.XLOOKUP(INVENTARIO[[#This Row],[CODIGO CONCATENADO]],[1]!Tabla1[[CODIGO CONCATENADO ]],[1]!Tabla1[COSTO],,0,-1),"")</f>
        <v>300</v>
      </c>
      <c r="R1905" s="42">
        <f>+IFERROR(INVENTARIO[[#This Row],[STOCK (BALANCE)]]*INVENTARIO[[#This Row],[COSTO UNITARIO]],"")</f>
        <v>0</v>
      </c>
    </row>
    <row r="1906" spans="1:18" x14ac:dyDescent="0.25">
      <c r="A1906" s="37" t="str">
        <f>+[1]DATA_PRODUCTO!A1906</f>
        <v xml:space="preserve"> EQU0079 (BOTAS DE SEGURIDAD)</v>
      </c>
      <c r="B1906" s="38">
        <f>IFERROR(_xlfn.XLOOKUP(INVENTARIO[[#This Row],[CODIGO CONCATENADO]],[1]!Tabla1[[CODIGO CONCATENADO ]],[1]!Tabla1[FECHA],,0,-1),"")</f>
        <v>45867</v>
      </c>
      <c r="C1906" s="38">
        <f>IFERROR(_xlfn.XLOOKUP(INVENTARIO[[#This Row],[CODIGO CONCATENADO]],[1]!Tabla1[[CODIGO CONCATENADO ]],[1]!Tabla1[FECHA],,0,-1),"")</f>
        <v>45867</v>
      </c>
      <c r="D1906" s="39" t="str">
        <f>+[1]!Tabla3[[#This Row],[Secuencia]]</f>
        <v>EQU0079</v>
      </c>
      <c r="E1906" s="40" t="str">
        <f>+[1]!Tabla3[[#This Row],[Descripcion]]</f>
        <v>BOTAS DE SEGURIDAD</v>
      </c>
      <c r="F1906" s="39" t="str">
        <f>+[1]!Tabla3[[#This Row],[Categoria]]</f>
        <v xml:space="preserve">EQUIPOS </v>
      </c>
      <c r="G1906" s="50">
        <f>+[1]!Tabla3[[#This Row],[Almacen]]</f>
        <v>0</v>
      </c>
      <c r="H1906" s="39" t="str">
        <f>+[1]!Tabla3[[#This Row],[Unidad de medida]]</f>
        <v>UNIDAD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125</v>
      </c>
      <c r="N1906" s="44">
        <f>+SUMIF([1]!REQUISICIONES[CODIGO CONCATENADO],INVENTARIO[[#This Row],[CODIGO CONCATENADO]],[1]!REQUISICIONES[CANTIDAD])</f>
        <v>125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>
        <f>IFERROR(_xlfn.XLOOKUP(INVENTARIO[[#This Row],[CODIGO CONCATENADO]],[1]!Tabla1[[CODIGO CONCATENADO ]],[1]!Tabla1[COSTO],,0,-1),"")</f>
        <v>2236.44</v>
      </c>
      <c r="R1906" s="42">
        <f>+IFERROR(INVENTARIO[[#This Row],[STOCK (BALANCE)]]*INVENTARIO[[#This Row],[COSTO UNITARIO]],"")</f>
        <v>0</v>
      </c>
    </row>
    <row r="1907" spans="1:18" x14ac:dyDescent="0.25">
      <c r="A1907" s="37" t="str">
        <f>+[1]DATA_PRODUCTO!A1907</f>
        <v xml:space="preserve"> EQU0080 (CASCOS DE SEGURIDAD BLANCO INSTITUCIONAL)</v>
      </c>
      <c r="B1907" s="38">
        <f>IFERROR(_xlfn.XLOOKUP(INVENTARIO[[#This Row],[CODIGO CONCATENADO]],[1]!Tabla1[[CODIGO CONCATENADO ]],[1]!Tabla1[FECHA],,0,-1),"")</f>
        <v>45868</v>
      </c>
      <c r="C1907" s="38">
        <f>IFERROR(_xlfn.XLOOKUP(INVENTARIO[[#This Row],[CODIGO CONCATENADO]],[1]!Tabla1[[CODIGO CONCATENADO ]],[1]!Tabla1[FECHA],,0,-1),"")</f>
        <v>45868</v>
      </c>
      <c r="D1907" s="39" t="str">
        <f>+[1]!Tabla3[[#This Row],[Secuencia]]</f>
        <v>EQU0080</v>
      </c>
      <c r="E1907" s="40" t="str">
        <f>+[1]!Tabla3[[#This Row],[Descripcion]]</f>
        <v>CASCOS DE SEGURIDAD BLANCO INSTITUCIONAL</v>
      </c>
      <c r="F1907" s="39" t="str">
        <f>+[1]!Tabla3[[#This Row],[Categoria]]</f>
        <v xml:space="preserve">EQUIPOS </v>
      </c>
      <c r="G1907" s="50">
        <f>+[1]!Tabla3[[#This Row],[Almacen]]</f>
        <v>0</v>
      </c>
      <c r="H1907" s="39" t="str">
        <f>+[1]!Tabla3[[#This Row],[Unidad de medida]]</f>
        <v>UNIDAD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170</v>
      </c>
      <c r="N1907" s="44">
        <f>+SUMIF([1]!REQUISICIONES[CODIGO CONCATENADO],INVENTARIO[[#This Row],[CODIGO CONCATENADO]],[1]!REQUISICIONES[CANTIDAD])</f>
        <v>170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>
        <f>IFERROR(_xlfn.XLOOKUP(INVENTARIO[[#This Row],[CODIGO CONCATENADO]],[1]!Tabla1[[CODIGO CONCATENADO ]],[1]!Tabla1[COSTO],,0,-1),"")</f>
        <v>474.85</v>
      </c>
      <c r="R1907" s="42">
        <f>+IFERROR(INVENTARIO[[#This Row],[STOCK (BALANCE)]]*INVENTARIO[[#This Row],[COSTO UNITARIO]],"")</f>
        <v>0</v>
      </c>
    </row>
    <row r="1908" spans="1:18" x14ac:dyDescent="0.25">
      <c r="A1908" s="37" t="str">
        <f>+[1]DATA_PRODUCTO!A1908</f>
        <v xml:space="preserve"> MAY0089 (ROLLO PAPEL DE BAÑO WALA ( FARDOS 24 ROLLO) )</v>
      </c>
      <c r="B1908" s="38">
        <f>IFERROR(_xlfn.XLOOKUP(INVENTARIO[[#This Row],[CODIGO CONCATENADO]],[1]!Tabla1[[CODIGO CONCATENADO ]],[1]!Tabla1[FECHA],,0,-1),"")</f>
        <v>45863</v>
      </c>
      <c r="C1908" s="38">
        <f>IFERROR(_xlfn.XLOOKUP(INVENTARIO[[#This Row],[CODIGO CONCATENADO]],[1]!Tabla1[[CODIGO CONCATENADO ]],[1]!Tabla1[FECHA],,0,-1),"")</f>
        <v>45863</v>
      </c>
      <c r="D1908" s="39" t="str">
        <f>+[1]!Tabla3[[#This Row],[Secuencia]]</f>
        <v>MAY0089</v>
      </c>
      <c r="E1908" s="40" t="str">
        <f>+[1]!Tabla3[[#This Row],[Descripcion]]</f>
        <v xml:space="preserve">ROLLO PAPEL DE BAÑO WALA ( FARDOS 24 ROLLO) </v>
      </c>
      <c r="F1908" s="39" t="str">
        <f>+[1]!Tabla3[[#This Row],[Categoria]]</f>
        <v>MAYORDOMÍA</v>
      </c>
      <c r="G1908" s="50">
        <f>+[1]!Tabla3[[#This Row],[Almacen]]</f>
        <v>0</v>
      </c>
      <c r="H1908" s="39" t="str">
        <f>+[1]!Tabla3[[#This Row],[Unidad de medida]]</f>
        <v>FARDOS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6</v>
      </c>
      <c r="N1908" s="44">
        <f>+SUMIF([1]!REQUISICIONES[CODIGO CONCATENADO],INVENTARIO[[#This Row],[CODIGO CONCATENADO]],[1]!REQUISICIONES[CANTIDAD])</f>
        <v>6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>
        <f>IFERROR(_xlfn.XLOOKUP(INVENTARIO[[#This Row],[CODIGO CONCATENADO]],[1]!Tabla1[[CODIGO CONCATENADO ]],[1]!Tabla1[COSTO],,0,-1),"")</f>
        <v>334.74</v>
      </c>
      <c r="R1908" s="42">
        <f>+IFERROR(INVENTARIO[[#This Row],[STOCK (BALANCE)]]*INVENTARIO[[#This Row],[COSTO UNITARIO]],"")</f>
        <v>0</v>
      </c>
    </row>
    <row r="1909" spans="1:18" x14ac:dyDescent="0.25">
      <c r="A1909" s="37" t="str">
        <f>+[1]DATA_PRODUCTO!A1909</f>
        <v xml:space="preserve"> MAY0090 (ROLLO PAPEL DE BAÑO WALA ( FARDOS 12 ROLLO))</v>
      </c>
      <c r="B1909" s="38">
        <f>IFERROR(_xlfn.XLOOKUP(INVENTARIO[[#This Row],[CODIGO CONCATENADO]],[1]!Tabla1[[CODIGO CONCATENADO ]],[1]!Tabla1[FECHA],,0,-1),"")</f>
        <v>45863</v>
      </c>
      <c r="C1909" s="38">
        <f>IFERROR(_xlfn.XLOOKUP(INVENTARIO[[#This Row],[CODIGO CONCATENADO]],[1]!Tabla1[[CODIGO CONCATENADO ]],[1]!Tabla1[FECHA],,0,-1),"")</f>
        <v>45863</v>
      </c>
      <c r="D1909" s="39" t="str">
        <f>+[1]!Tabla3[[#This Row],[Secuencia]]</f>
        <v>MAY0090</v>
      </c>
      <c r="E1909" s="40" t="str">
        <f>+[1]!Tabla3[[#This Row],[Descripcion]]</f>
        <v>ROLLO PAPEL DE BAÑO WALA ( FARDOS 12 ROLLO)</v>
      </c>
      <c r="F1909" s="39" t="str">
        <f>+[1]!Tabla3[[#This Row],[Categoria]]</f>
        <v>MAYORDOMÍA</v>
      </c>
      <c r="G1909" s="50">
        <f>+[1]!Tabla3[[#This Row],[Almacen]]</f>
        <v>0</v>
      </c>
      <c r="H1909" s="39" t="str">
        <f>+[1]!Tabla3[[#This Row],[Unidad de medida]]</f>
        <v>FARDOS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2</v>
      </c>
      <c r="N1909" s="44">
        <f>+SUMIF([1]!REQUISICIONES[CODIGO CONCATENADO],INVENTARIO[[#This Row],[CODIGO CONCATENADO]],[1]!REQUISICIONES[CANTIDAD])</f>
        <v>2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>
        <f>IFERROR(_xlfn.XLOOKUP(INVENTARIO[[#This Row],[CODIGO CONCATENADO]],[1]!Tabla1[[CODIGO CONCATENADO ]],[1]!Tabla1[COSTO],,0,-1),"")</f>
        <v>169.49</v>
      </c>
      <c r="R1909" s="42">
        <f>+IFERROR(INVENTARIO[[#This Row],[STOCK (BALANCE)]]*INVENTARIO[[#This Row],[COSTO UNITARIO]],"")</f>
        <v>0</v>
      </c>
    </row>
    <row r="1910" spans="1:18" x14ac:dyDescent="0.25">
      <c r="A1910" s="37" t="str">
        <f>+[1]DATA_PRODUCTO!A1910</f>
        <v xml:space="preserve"> INS0101 (PLATO DESECHABLE # 9 (CAJA CHICA))</v>
      </c>
      <c r="B1910" s="38">
        <f>IFERROR(_xlfn.XLOOKUP(INVENTARIO[[#This Row],[CODIGO CONCATENADO]],[1]!Tabla1[[CODIGO CONCATENADO ]],[1]!Tabla1[FECHA],,0,-1),"")</f>
        <v>45883</v>
      </c>
      <c r="C1910" s="38">
        <f>IFERROR(_xlfn.XLOOKUP(INVENTARIO[[#This Row],[CODIGO CONCATENADO]],[1]!Tabla1[[CODIGO CONCATENADO ]],[1]!Tabla1[FECHA],,0,-1),"")</f>
        <v>45883</v>
      </c>
      <c r="D1910" s="39" t="str">
        <f>+[1]!Tabla3[[#This Row],[Secuencia]]</f>
        <v>INS0101</v>
      </c>
      <c r="E1910" s="40" t="str">
        <f>+[1]!Tabla3[[#This Row],[Descripcion]]</f>
        <v>PLATO DESECHABLE # 9 (CAJA CHICA)</v>
      </c>
      <c r="F1910" s="39" t="str">
        <f>+[1]!Tabla3[[#This Row],[Categoria]]</f>
        <v>INSUMOS</v>
      </c>
      <c r="G1910" s="50">
        <f>+[1]!Tabla3[[#This Row],[Almacen]]</f>
        <v>0</v>
      </c>
      <c r="H1910" s="39" t="str">
        <f>+[1]!Tabla3[[#This Row],[Unidad de medida]]</f>
        <v>PAQUETE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62</v>
      </c>
      <c r="N1910" s="44">
        <f>+SUMIF([1]!REQUISICIONES[CODIGO CONCATENADO],INVENTARIO[[#This Row],[CODIGO CONCATENADO]],[1]!REQUISICIONES[CANTIDAD])</f>
        <v>62</v>
      </c>
      <c r="O1910" s="42"/>
      <c r="P1910" s="44">
        <f>+INVENTARIO[[#This Row],[CANTIDAD INICIAL]]+INVENTARIO[[#This Row],[ENTRADAS]]-INVENTARIO[[#This Row],[SALIDAS]]+INVENTARIO[[#This Row],[AJUSTES]]</f>
        <v>0</v>
      </c>
      <c r="Q1910" s="42">
        <f>IFERROR(_xlfn.XLOOKUP(INVENTARIO[[#This Row],[CODIGO CONCATENADO]],[1]!Tabla1[[CODIGO CONCATENADO ]],[1]!Tabla1[COSTO],,0,-1),"")</f>
        <v>47.46</v>
      </c>
      <c r="R1910" s="42">
        <f>+IFERROR(INVENTARIO[[#This Row],[STOCK (BALANCE)]]*INVENTARIO[[#This Row],[COSTO UNITARIO]],"")</f>
        <v>0</v>
      </c>
    </row>
    <row r="1911" spans="1:18" x14ac:dyDescent="0.25">
      <c r="A1911" s="37" t="str">
        <f>+[1]DATA_PRODUCTO!A1911</f>
        <v xml:space="preserve"> INS0102 (CUCHARA DESECHABLE (CAJA CHICA))</v>
      </c>
      <c r="B1911" s="38">
        <f>IFERROR(_xlfn.XLOOKUP(INVENTARIO[[#This Row],[CODIGO CONCATENADO]],[1]!Tabla1[[CODIGO CONCATENADO ]],[1]!Tabla1[FECHA],,0,-1),"")</f>
        <v>45883</v>
      </c>
      <c r="C1911" s="38">
        <f>IFERROR(_xlfn.XLOOKUP(INVENTARIO[[#This Row],[CODIGO CONCATENADO]],[1]!Tabla1[[CODIGO CONCATENADO ]],[1]!Tabla1[FECHA],,0,-1),"")</f>
        <v>45883</v>
      </c>
      <c r="D1911" s="39" t="str">
        <f>+[1]!Tabla3[[#This Row],[Secuencia]]</f>
        <v>INS0102</v>
      </c>
      <c r="E1911" s="40" t="str">
        <f>+[1]!Tabla3[[#This Row],[Descripcion]]</f>
        <v>CUCHARA DESECHABLE (CAJA CHICA)</v>
      </c>
      <c r="F1911" s="39" t="str">
        <f>+[1]!Tabla3[[#This Row],[Categoria]]</f>
        <v>INSUMOS</v>
      </c>
      <c r="G1911" s="50">
        <f>+[1]!Tabla3[[#This Row],[Almacen]]</f>
        <v>0</v>
      </c>
      <c r="H1911" s="39" t="str">
        <f>+[1]!Tabla3[[#This Row],[Unidad de medida]]</f>
        <v>PAQUETE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31</v>
      </c>
      <c r="N1911" s="44">
        <f>+SUMIF([1]!REQUISICIONES[CODIGO CONCATENADO],INVENTARIO[[#This Row],[CODIGO CONCATENADO]],[1]!REQUISICIONES[CANTIDAD])</f>
        <v>31</v>
      </c>
      <c r="O1911" s="42"/>
      <c r="P1911" s="44">
        <f>+INVENTARIO[[#This Row],[CANTIDAD INICIAL]]+INVENTARIO[[#This Row],[ENTRADAS]]-INVENTARIO[[#This Row],[SALIDAS]]+INVENTARIO[[#This Row],[AJUSTES]]</f>
        <v>0</v>
      </c>
      <c r="Q1911" s="42">
        <f>IFERROR(_xlfn.XLOOKUP(INVENTARIO[[#This Row],[CODIGO CONCATENADO]],[1]!Tabla1[[CODIGO CONCATENADO ]],[1]!Tabla1[COSTO],,0,-1),"")</f>
        <v>25.42</v>
      </c>
      <c r="R1911" s="42">
        <f>+IFERROR(INVENTARIO[[#This Row],[STOCK (BALANCE)]]*INVENTARIO[[#This Row],[COSTO UNITARIO]],"")</f>
        <v>0</v>
      </c>
    </row>
    <row r="1912" spans="1:18" x14ac:dyDescent="0.25">
      <c r="A1912" s="37" t="str">
        <f>+[1]DATA_PRODUCTO!A1912</f>
        <v xml:space="preserve"> MG0198 (CARPETAS 8 1/2 X11 (1 PULGADA) )</v>
      </c>
      <c r="B1912" s="38">
        <f>IFERROR(_xlfn.XLOOKUP(INVENTARIO[[#This Row],[CODIGO CONCATENADO]],[1]!Tabla1[[CODIGO CONCATENADO ]],[1]!Tabla1[FECHA],,0,-1),"")</f>
        <v>45875</v>
      </c>
      <c r="C1912" s="38">
        <f>IFERROR(_xlfn.XLOOKUP(INVENTARIO[[#This Row],[CODIGO CONCATENADO]],[1]!Tabla1[[CODIGO CONCATENADO ]],[1]!Tabla1[FECHA],,0,-1),"")</f>
        <v>45875</v>
      </c>
      <c r="D1912" s="39" t="str">
        <f>+[1]!Tabla3[[#This Row],[Secuencia]]</f>
        <v>MG0198</v>
      </c>
      <c r="E1912" s="40" t="str">
        <f>+[1]!Tabla3[[#This Row],[Descripcion]]</f>
        <v xml:space="preserve">CARPETAS 8 1/2 X11 (1 PULGADA) </v>
      </c>
      <c r="F1912" s="39" t="str">
        <f>+[1]!Tabla3[[#This Row],[Categoria]]</f>
        <v>MATERIALES GASTABLE</v>
      </c>
      <c r="G1912" s="50">
        <f>+[1]!Tabla3[[#This Row],[Almacen]]</f>
        <v>0</v>
      </c>
      <c r="H1912" s="39" t="str">
        <f>+[1]!Tabla3[[#This Row],[Unidad de medida]]</f>
        <v>UNIDAD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60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60</v>
      </c>
      <c r="Q1912" s="42">
        <f>IFERROR(_xlfn.XLOOKUP(INVENTARIO[[#This Row],[CODIGO CONCATENADO]],[1]!Tabla1[[CODIGO CONCATENADO ]],[1]!Tabla1[COSTO],,0,-1),"")</f>
        <v>112.14</v>
      </c>
      <c r="R1912" s="42">
        <f>+IFERROR(INVENTARIO[[#This Row],[STOCK (BALANCE)]]*INVENTARIO[[#This Row],[COSTO UNITARIO]],"")</f>
        <v>6728.4</v>
      </c>
    </row>
    <row r="1913" spans="1:18" x14ac:dyDescent="0.25">
      <c r="A1913" s="37" t="str">
        <f>+[1]DATA_PRODUCTO!A1913</f>
        <v xml:space="preserve"> MG0199 (BORRADOR PARA PIZARRA)</v>
      </c>
      <c r="B1913" s="38">
        <f>IFERROR(_xlfn.XLOOKUP(INVENTARIO[[#This Row],[CODIGO CONCATENADO]],[1]!Tabla1[[CODIGO CONCATENADO ]],[1]!Tabla1[FECHA],,0,-1),"")</f>
        <v>46013</v>
      </c>
      <c r="C1913" s="38">
        <f>IFERROR(_xlfn.XLOOKUP(INVENTARIO[[#This Row],[CODIGO CONCATENADO]],[1]!Tabla1[[CODIGO CONCATENADO ]],[1]!Tabla1[FECHA],,0,-1),"")</f>
        <v>46013</v>
      </c>
      <c r="D1913" s="39" t="str">
        <f>+[1]!Tabla3[[#This Row],[Secuencia]]</f>
        <v>MG0199</v>
      </c>
      <c r="E1913" s="40" t="str">
        <f>+[1]!Tabla3[[#This Row],[Descripcion]]</f>
        <v>BORRADOR PARA PIZARRA</v>
      </c>
      <c r="F1913" s="39" t="str">
        <f>+[1]!Tabla3[[#This Row],[Categoria]]</f>
        <v>MATERIALES GASTABLE</v>
      </c>
      <c r="G1913" s="50">
        <f>+[1]!Tabla3[[#This Row],[Almacen]]</f>
        <v>0</v>
      </c>
      <c r="H1913" s="39" t="str">
        <f>+[1]!Tabla3[[#This Row],[Unidad de medida]]</f>
        <v>UNIDAD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12</v>
      </c>
      <c r="N1913" s="44">
        <f>+SUMIF([1]!REQUISICIONES[CODIGO CONCATENADO],INVENTARIO[[#This Row],[CODIGO CONCATENADO]],[1]!REQUISICIONES[CANTIDAD])</f>
        <v>0</v>
      </c>
      <c r="O1913" s="42"/>
      <c r="P1913" s="44">
        <f>+INVENTARIO[[#This Row],[CANTIDAD INICIAL]]+INVENTARIO[[#This Row],[ENTRADAS]]-INVENTARIO[[#This Row],[SALIDAS]]+INVENTARIO[[#This Row],[AJUSTES]]</f>
        <v>12</v>
      </c>
      <c r="Q1913" s="42">
        <f>IFERROR(_xlfn.XLOOKUP(INVENTARIO[[#This Row],[CODIGO CONCATENADO]],[1]!Tabla1[[CODIGO CONCATENADO ]],[1]!Tabla1[COSTO],,0,-1),"")</f>
        <v>29.7</v>
      </c>
      <c r="R1913" s="42">
        <f>+IFERROR(INVENTARIO[[#This Row],[STOCK (BALANCE)]]*INVENTARIO[[#This Row],[COSTO UNITARIO]],"")</f>
        <v>356.4</v>
      </c>
    </row>
    <row r="1914" spans="1:18" x14ac:dyDescent="0.25">
      <c r="A1914" s="37" t="str">
        <f>+[1]DATA_PRODUCTO!A1914</f>
        <v xml:space="preserve"> MG0200 (RESMA PAPEL BOND 8 1/2 X11)</v>
      </c>
      <c r="B1914" s="38">
        <f>IFERROR(_xlfn.XLOOKUP(INVENTARIO[[#This Row],[CODIGO CONCATENADO]],[1]!Tabla1[[CODIGO CONCATENADO ]],[1]!Tabla1[FECHA],,0,-1),"")</f>
        <v>45874</v>
      </c>
      <c r="C1914" s="38">
        <f>IFERROR(_xlfn.XLOOKUP(INVENTARIO[[#This Row],[CODIGO CONCATENADO]],[1]!Tabla1[[CODIGO CONCATENADO ]],[1]!Tabla1[FECHA],,0,-1),"")</f>
        <v>45874</v>
      </c>
      <c r="D1914" s="39" t="str">
        <f>+[1]!Tabla3[[#This Row],[Secuencia]]</f>
        <v>MG0200</v>
      </c>
      <c r="E1914" s="40" t="str">
        <f>+[1]!Tabla3[[#This Row],[Descripcion]]</f>
        <v>RESMA PAPEL BOND 8 1/2 X11</v>
      </c>
      <c r="F1914" s="39" t="str">
        <f>+[1]!Tabla3[[#This Row],[Categoria]]</f>
        <v>MATERIALES GASTABLE</v>
      </c>
      <c r="G1914" s="50">
        <f>+[1]!Tabla3[[#This Row],[Almacen]]</f>
        <v>0</v>
      </c>
      <c r="H1914" s="39" t="str">
        <f>+[1]!Tabla3[[#This Row],[Unidad de medida]]</f>
        <v>UNIDAD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820</v>
      </c>
      <c r="N1914" s="44">
        <f>+SUMIF([1]!REQUISICIONES[CODIGO CONCATENADO],INVENTARIO[[#This Row],[CODIGO CONCATENADO]],[1]!REQUISICIONES[CANTIDAD])</f>
        <v>820</v>
      </c>
      <c r="O1914" s="42"/>
      <c r="P1914" s="44">
        <f>+INVENTARIO[[#This Row],[CANTIDAD INICIAL]]+INVENTARIO[[#This Row],[ENTRADAS]]-INVENTARIO[[#This Row],[SALIDAS]]+INVENTARIO[[#This Row],[AJUSTES]]</f>
        <v>0</v>
      </c>
      <c r="Q1914" s="42">
        <f>IFERROR(_xlfn.XLOOKUP(INVENTARIO[[#This Row],[CODIGO CONCATENADO]],[1]!Tabla1[[CODIGO CONCATENADO ]],[1]!Tabla1[COSTO],,0,-1),"")</f>
        <v>167</v>
      </c>
      <c r="R1914" s="42">
        <f>+IFERROR(INVENTARIO[[#This Row],[STOCK (BALANCE)]]*INVENTARIO[[#This Row],[COSTO UNITARIO]],"")</f>
        <v>0</v>
      </c>
    </row>
    <row r="1915" spans="1:18" x14ac:dyDescent="0.25">
      <c r="A1915" s="37" t="str">
        <f>+[1]DATA_PRODUCTO!A1915</f>
        <v xml:space="preserve"> MAY0091 (ROLLO DE PAPEL HIGIENICO NIVEO)</v>
      </c>
      <c r="B1915" s="38">
        <f>IFERROR(_xlfn.XLOOKUP(INVENTARIO[[#This Row],[CODIGO CONCATENADO]],[1]!Tabla1[[CODIGO CONCATENADO ]],[1]!Tabla1[FECHA],,0,-1),"")</f>
        <v>45883</v>
      </c>
      <c r="C1915" s="38">
        <f>IFERROR(_xlfn.XLOOKUP(INVENTARIO[[#This Row],[CODIGO CONCATENADO]],[1]!Tabla1[[CODIGO CONCATENADO ]],[1]!Tabla1[FECHA],,0,-1),"")</f>
        <v>45883</v>
      </c>
      <c r="D1915" s="39" t="str">
        <f>+[1]!Tabla3[[#This Row],[Secuencia]]</f>
        <v>MAY0091</v>
      </c>
      <c r="E1915" s="40" t="str">
        <f>+[1]!Tabla3[[#This Row],[Descripcion]]</f>
        <v>ROLLO DE PAPEL HIGIENICO NIVEO</v>
      </c>
      <c r="F1915" s="39" t="str">
        <f>+[1]!Tabla3[[#This Row],[Categoria]]</f>
        <v>MAYORDOMÍA</v>
      </c>
      <c r="G1915" s="50">
        <f>+[1]!Tabla3[[#This Row],[Almacen]]</f>
        <v>0</v>
      </c>
      <c r="H1915" s="39" t="str">
        <f>+[1]!Tabla3[[#This Row],[Unidad de medida]]</f>
        <v>UNIDAD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192</v>
      </c>
      <c r="N1915" s="44">
        <f>+SUMIF([1]!REQUISICIONES[CODIGO CONCATENADO],INVENTARIO[[#This Row],[CODIGO CONCATENADO]],[1]!REQUISICIONES[CANTIDAD])</f>
        <v>192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>
        <f>IFERROR(_xlfn.XLOOKUP(INVENTARIO[[#This Row],[CODIGO CONCATENADO]],[1]!Tabla1[[CODIGO CONCATENADO ]],[1]!Tabla1[COSTO],,0,-1),"")</f>
        <v>15.45</v>
      </c>
      <c r="R1915" s="42">
        <f>+IFERROR(INVENTARIO[[#This Row],[STOCK (BALANCE)]]*INVENTARIO[[#This Row],[COSTO UNITARIO]],"")</f>
        <v>0</v>
      </c>
    </row>
    <row r="1916" spans="1:18" x14ac:dyDescent="0.25">
      <c r="A1916" s="37" t="str">
        <f>+[1]DATA_PRODUCTO!A1916</f>
        <v xml:space="preserve"> INT0100 (ADHESIVO SOBRE SINTRA LETRERO (UNIDAD MEDICA))</v>
      </c>
      <c r="B1916" s="38">
        <f>IFERROR(_xlfn.XLOOKUP(INVENTARIO[[#This Row],[CODIGO CONCATENADO]],[1]!Tabla1[[CODIGO CONCATENADO ]],[1]!Tabla1[FECHA],,0,-1),"")</f>
        <v>45883</v>
      </c>
      <c r="C1916" s="38">
        <f>IFERROR(_xlfn.XLOOKUP(INVENTARIO[[#This Row],[CODIGO CONCATENADO]],[1]!Tabla1[[CODIGO CONCATENADO ]],[1]!Tabla1[FECHA],,0,-1),"")</f>
        <v>45883</v>
      </c>
      <c r="D1916" s="39" t="str">
        <f>+[1]!Tabla3[[#This Row],[Secuencia]]</f>
        <v>INT0100</v>
      </c>
      <c r="E1916" s="40" t="str">
        <f>+[1]!Tabla3[[#This Row],[Descripcion]]</f>
        <v>ADHESIVO SOBRE SINTRA LETRERO (UNIDAD MEDICA)</v>
      </c>
      <c r="F1916" s="39" t="str">
        <f>+[1]!Tabla3[[#This Row],[Categoria]]</f>
        <v>INSTITUCIONALES</v>
      </c>
      <c r="G1916" s="50">
        <f>+[1]!Tabla3[[#This Row],[Almacen]]</f>
        <v>0</v>
      </c>
      <c r="H1916" s="39" t="str">
        <f>+[1]!Tabla3[[#This Row],[Unidad de medida]]</f>
        <v>UNIDAD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8</v>
      </c>
      <c r="N1916" s="44">
        <f>+SUMIF([1]!REQUISICIONES[CODIGO CONCATENADO],INVENTARIO[[#This Row],[CODIGO CONCATENADO]],[1]!REQUISICIONES[CANTIDAD])</f>
        <v>8</v>
      </c>
      <c r="O1916" s="42"/>
      <c r="P1916" s="44">
        <f>+INVENTARIO[[#This Row],[CANTIDAD INICIAL]]+INVENTARIO[[#This Row],[ENTRADAS]]-INVENTARIO[[#This Row],[SALIDAS]]+INVENTARIO[[#This Row],[AJUSTES]]</f>
        <v>0</v>
      </c>
      <c r="Q1916" s="42">
        <f>IFERROR(_xlfn.XLOOKUP(INVENTARIO[[#This Row],[CODIGO CONCATENADO]],[1]!Tabla1[[CODIGO CONCATENADO ]],[1]!Tabla1[COSTO],,0,-1),"")</f>
        <v>300</v>
      </c>
      <c r="R1916" s="42">
        <f>+IFERROR(INVENTARIO[[#This Row],[STOCK (BALANCE)]]*INVENTARIO[[#This Row],[COSTO UNITARIO]],"")</f>
        <v>0</v>
      </c>
    </row>
    <row r="1917" spans="1:18" x14ac:dyDescent="0.25">
      <c r="A1917" s="37" t="str">
        <f>+[1]DATA_PRODUCTO!A1917</f>
        <v xml:space="preserve"> MG0201 (BOLIGRAFO AZUL STABILO LINER FINO)</v>
      </c>
      <c r="B1917" s="38">
        <f>IFERROR(_xlfn.XLOOKUP(INVENTARIO[[#This Row],[CODIGO CONCATENADO]],[1]!Tabla1[[CODIGO CONCATENADO ]],[1]!Tabla1[FECHA],,0,-1),"")</f>
        <v>45881</v>
      </c>
      <c r="C1917" s="38">
        <f>IFERROR(_xlfn.XLOOKUP(INVENTARIO[[#This Row],[CODIGO CONCATENADO]],[1]!Tabla1[[CODIGO CONCATENADO ]],[1]!Tabla1[FECHA],,0,-1),"")</f>
        <v>45881</v>
      </c>
      <c r="D1917" s="39" t="str">
        <f>+[1]!Tabla3[[#This Row],[Secuencia]]</f>
        <v>MG0201</v>
      </c>
      <c r="E1917" s="40" t="str">
        <f>+[1]!Tabla3[[#This Row],[Descripcion]]</f>
        <v>BOLIGRAFO AZUL STABILO LINER FINO</v>
      </c>
      <c r="F1917" s="39" t="str">
        <f>+[1]!Tabla3[[#This Row],[Categoria]]</f>
        <v>MATERIALES GASTABLE</v>
      </c>
      <c r="G1917" s="50">
        <f>+[1]!Tabla3[[#This Row],[Almacen]]</f>
        <v>0</v>
      </c>
      <c r="H1917" s="39" t="str">
        <f>+[1]!Tabla3[[#This Row],[Unidad de medida]]</f>
        <v>UNIDAD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300</v>
      </c>
      <c r="N1917" s="44">
        <f>+SUMIF([1]!REQUISICIONES[CODIGO CONCATENADO],INVENTARIO[[#This Row],[CODIGO CONCATENADO]],[1]!REQUISICIONES[CANTIDAD])</f>
        <v>287</v>
      </c>
      <c r="O1917" s="42"/>
      <c r="P1917" s="44">
        <f>+INVENTARIO[[#This Row],[CANTIDAD INICIAL]]+INVENTARIO[[#This Row],[ENTRADAS]]-INVENTARIO[[#This Row],[SALIDAS]]+INVENTARIO[[#This Row],[AJUSTES]]</f>
        <v>13</v>
      </c>
      <c r="Q1917" s="42">
        <f>IFERROR(_xlfn.XLOOKUP(INVENTARIO[[#This Row],[CODIGO CONCATENADO]],[1]!Tabla1[[CODIGO CONCATENADO ]],[1]!Tabla1[COSTO],,0,-1),"")</f>
        <v>18.13</v>
      </c>
      <c r="R1917" s="42">
        <f>+IFERROR(INVENTARIO[[#This Row],[STOCK (BALANCE)]]*INVENTARIO[[#This Row],[COSTO UNITARIO]],"")</f>
        <v>235.69</v>
      </c>
    </row>
    <row r="1918" spans="1:18" x14ac:dyDescent="0.25">
      <c r="A1918" s="37" t="str">
        <f>+[1]DATA_PRODUCTO!A1918</f>
        <v xml:space="preserve"> MG0202 (PAPEL BOND 11X17 BLANCO)</v>
      </c>
      <c r="B1918" s="38">
        <f>IFERROR(_xlfn.XLOOKUP(INVENTARIO[[#This Row],[CODIGO CONCATENADO]],[1]!Tabla1[[CODIGO CONCATENADO ]],[1]!Tabla1[FECHA],,0,-1),"")</f>
        <v>45877</v>
      </c>
      <c r="C1918" s="38">
        <f>IFERROR(_xlfn.XLOOKUP(INVENTARIO[[#This Row],[CODIGO CONCATENADO]],[1]!Tabla1[[CODIGO CONCATENADO ]],[1]!Tabla1[FECHA],,0,-1),"")</f>
        <v>45877</v>
      </c>
      <c r="D1918" s="39" t="str">
        <f>+[1]!Tabla3[[#This Row],[Secuencia]]</f>
        <v>MG0202</v>
      </c>
      <c r="E1918" s="40" t="str">
        <f>+[1]!Tabla3[[#This Row],[Descripcion]]</f>
        <v>PAPEL BOND 11X17 BLANCO</v>
      </c>
      <c r="F1918" s="39" t="str">
        <f>+[1]!Tabla3[[#This Row],[Categoria]]</f>
        <v>MATERIALES GASTABLE</v>
      </c>
      <c r="G1918" s="50">
        <f>+[1]!Tabla3[[#This Row],[Almacen]]</f>
        <v>0</v>
      </c>
      <c r="H1918" s="39" t="str">
        <f>+[1]!Tabla3[[#This Row],[Unidad de medida]]</f>
        <v>RESMA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5</v>
      </c>
      <c r="N1918" s="44">
        <f>+SUMIF([1]!REQUISICIONES[CODIGO CONCATENADO],INVENTARIO[[#This Row],[CODIGO CONCATENADO]],[1]!REQUISICIONES[CANTIDAD])</f>
        <v>5</v>
      </c>
      <c r="O1918" s="42"/>
      <c r="P1918" s="44">
        <f>+INVENTARIO[[#This Row],[CANTIDAD INICIAL]]+INVENTARIO[[#This Row],[ENTRADAS]]-INVENTARIO[[#This Row],[SALIDAS]]+INVENTARIO[[#This Row],[AJUSTES]]</f>
        <v>0</v>
      </c>
      <c r="Q1918" s="42">
        <f>IFERROR(_xlfn.XLOOKUP(INVENTARIO[[#This Row],[CODIGO CONCATENADO]],[1]!Tabla1[[CODIGO CONCATENADO ]],[1]!Tabla1[COSTO],,0,-1),"")</f>
        <v>416.1</v>
      </c>
      <c r="R1918" s="42">
        <f>+IFERROR(INVENTARIO[[#This Row],[STOCK (BALANCE)]]*INVENTARIO[[#This Row],[COSTO UNITARIO]],"")</f>
        <v>0</v>
      </c>
    </row>
    <row r="1919" spans="1:18" x14ac:dyDescent="0.25">
      <c r="A1919" s="37" t="str">
        <f>+[1]DATA_PRODUCTO!A1919</f>
        <v xml:space="preserve"> MG0203 (SOBRE 9X12 MANILA 100/1)</v>
      </c>
      <c r="B1919" s="38">
        <f>IFERROR(_xlfn.XLOOKUP(INVENTARIO[[#This Row],[CODIGO CONCATENADO]],[1]!Tabla1[[CODIGO CONCATENADO ]],[1]!Tabla1[FECHA],,0,-1),"")</f>
        <v>46013</v>
      </c>
      <c r="C1919" s="38">
        <f>IFERROR(_xlfn.XLOOKUP(INVENTARIO[[#This Row],[CODIGO CONCATENADO]],[1]!Tabla1[[CODIGO CONCATENADO ]],[1]!Tabla1[FECHA],,0,-1),"")</f>
        <v>46013</v>
      </c>
      <c r="D1919" s="39" t="str">
        <f>+[1]!Tabla3[[#This Row],[Secuencia]]</f>
        <v>MG0203</v>
      </c>
      <c r="E1919" s="40" t="str">
        <f>+[1]!Tabla3[[#This Row],[Descripcion]]</f>
        <v>SOBRE 9X12 MANILA 100/1</v>
      </c>
      <c r="F1919" s="39" t="str">
        <f>+[1]!Tabla3[[#This Row],[Categoria]]</f>
        <v>MATERIALES GASTABLE</v>
      </c>
      <c r="G1919" s="50">
        <f>+[1]!Tabla3[[#This Row],[Almacen]]</f>
        <v>0</v>
      </c>
      <c r="H1919" s="39" t="str">
        <f>+[1]!Tabla3[[#This Row],[Unidad de medida]]</f>
        <v>UNIDAD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1500</v>
      </c>
      <c r="N1919" s="44">
        <f>+SUMIF([1]!REQUISICIONES[CODIGO CONCATENADO],INVENTARIO[[#This Row],[CODIGO CONCATENADO]],[1]!REQUISICIONES[CANTIDAD])</f>
        <v>0</v>
      </c>
      <c r="O1919" s="42"/>
      <c r="P1919" s="44">
        <f>+INVENTARIO[[#This Row],[CANTIDAD INICIAL]]+INVENTARIO[[#This Row],[ENTRADAS]]-INVENTARIO[[#This Row],[SALIDAS]]+INVENTARIO[[#This Row],[AJUSTES]]</f>
        <v>1500</v>
      </c>
      <c r="Q1919" s="42">
        <f>IFERROR(_xlfn.XLOOKUP(INVENTARIO[[#This Row],[CODIGO CONCATENADO]],[1]!Tabla1[[CODIGO CONCATENADO ]],[1]!Tabla1[COSTO],,0,-1),"")</f>
        <v>2.5</v>
      </c>
      <c r="R1919" s="42">
        <f>+IFERROR(INVENTARIO[[#This Row],[STOCK (BALANCE)]]*INVENTARIO[[#This Row],[COSTO UNITARIO]],"")</f>
        <v>3750</v>
      </c>
    </row>
    <row r="1920" spans="1:18" x14ac:dyDescent="0.25">
      <c r="A1920" s="37" t="str">
        <f>+[1]DATA_PRODUCTO!A1920</f>
        <v xml:space="preserve"> MG0204 (SOBRE 10X13 MANILA 100/1)</v>
      </c>
      <c r="B1920" s="38">
        <f>IFERROR(_xlfn.XLOOKUP(INVENTARIO[[#This Row],[CODIGO CONCATENADO]],[1]!Tabla1[[CODIGO CONCATENADO ]],[1]!Tabla1[FECHA],,0,-1),"")</f>
        <v>45877</v>
      </c>
      <c r="C1920" s="38">
        <f>IFERROR(_xlfn.XLOOKUP(INVENTARIO[[#This Row],[CODIGO CONCATENADO]],[1]!Tabla1[[CODIGO CONCATENADO ]],[1]!Tabla1[FECHA],,0,-1),"")</f>
        <v>45877</v>
      </c>
      <c r="D1920" s="39" t="str">
        <f>+[1]!Tabla3[[#This Row],[Secuencia]]</f>
        <v>MG0204</v>
      </c>
      <c r="E1920" s="40" t="str">
        <f>+[1]!Tabla3[[#This Row],[Descripcion]]</f>
        <v>SOBRE 10X13 MANILA 100/1</v>
      </c>
      <c r="F1920" s="39" t="str">
        <f>+[1]!Tabla3[[#This Row],[Categoria]]</f>
        <v>MATERIALES GASTABLE</v>
      </c>
      <c r="G1920" s="50">
        <f>+[1]!Tabla3[[#This Row],[Almacen]]</f>
        <v>0</v>
      </c>
      <c r="H1920" s="39" t="str">
        <f>+[1]!Tabla3[[#This Row],[Unidad de medida]]</f>
        <v>UNIDAD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300</v>
      </c>
      <c r="N1920" s="44">
        <f>+SUMIF([1]!REQUISICIONES[CODIGO CONCATENADO],INVENTARIO[[#This Row],[CODIGO CONCATENADO]],[1]!REQUISICIONES[CANTIDAD])</f>
        <v>0</v>
      </c>
      <c r="O1920" s="42"/>
      <c r="P1920" s="44">
        <f>+INVENTARIO[[#This Row],[CANTIDAD INICIAL]]+INVENTARIO[[#This Row],[ENTRADAS]]-INVENTARIO[[#This Row],[SALIDAS]]+INVENTARIO[[#This Row],[AJUSTES]]</f>
        <v>300</v>
      </c>
      <c r="Q1920" s="42">
        <f>IFERROR(_xlfn.XLOOKUP(INVENTARIO[[#This Row],[CODIGO CONCATENADO]],[1]!Tabla1[[CODIGO CONCATENADO ]],[1]!Tabla1[COSTO],,0,-1),"")</f>
        <v>2.88</v>
      </c>
      <c r="R1920" s="42">
        <f>+IFERROR(INVENTARIO[[#This Row],[STOCK (BALANCE)]]*INVENTARIO[[#This Row],[COSTO UNITARIO]],"")</f>
        <v>864</v>
      </c>
    </row>
    <row r="1921" spans="1:18" x14ac:dyDescent="0.25">
      <c r="A1921" s="37" t="str">
        <f>+[1]DATA_PRODUCTO!A1921</f>
        <v xml:space="preserve"> MG0205 (GRAPADORA PARA 25 PAGINA)</v>
      </c>
      <c r="B1921" s="38">
        <f>IFERROR(_xlfn.XLOOKUP(INVENTARIO[[#This Row],[CODIGO CONCATENADO]],[1]!Tabla1[[CODIGO CONCATENADO ]],[1]!Tabla1[FECHA],,0,-1),"")</f>
        <v>45877</v>
      </c>
      <c r="C1921" s="38">
        <f>IFERROR(_xlfn.XLOOKUP(INVENTARIO[[#This Row],[CODIGO CONCATENADO]],[1]!Tabla1[[CODIGO CONCATENADO ]],[1]!Tabla1[FECHA],,0,-1),"")</f>
        <v>45877</v>
      </c>
      <c r="D1921" s="39" t="str">
        <f>+[1]!Tabla3[[#This Row],[Secuencia]]</f>
        <v>MG0205</v>
      </c>
      <c r="E1921" s="40" t="str">
        <f>+[1]!Tabla3[[#This Row],[Descripcion]]</f>
        <v>GRAPADORA PARA 25 PAGINA</v>
      </c>
      <c r="F1921" s="39" t="str">
        <f>+[1]!Tabla3[[#This Row],[Categoria]]</f>
        <v>MATERIALES GASTABLE</v>
      </c>
      <c r="G1921" s="50">
        <f>+[1]!Tabla3[[#This Row],[Almacen]]</f>
        <v>0</v>
      </c>
      <c r="H1921" s="39" t="str">
        <f>+[1]!Tabla3[[#This Row],[Unidad de medida]]</f>
        <v>UNIDAD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80</v>
      </c>
      <c r="N1921" s="44">
        <f>+SUMIF([1]!REQUISICIONES[CODIGO CONCATENADO],INVENTARIO[[#This Row],[CODIGO CONCATENADO]],[1]!REQUISICIONES[CANTIDAD])</f>
        <v>34</v>
      </c>
      <c r="O1921" s="42"/>
      <c r="P1921" s="44">
        <f>+INVENTARIO[[#This Row],[CANTIDAD INICIAL]]+INVENTARIO[[#This Row],[ENTRADAS]]-INVENTARIO[[#This Row],[SALIDAS]]+INVENTARIO[[#This Row],[AJUSTES]]</f>
        <v>46</v>
      </c>
      <c r="Q1921" s="42">
        <f>IFERROR(_xlfn.XLOOKUP(INVENTARIO[[#This Row],[CODIGO CONCATENADO]],[1]!Tabla1[[CODIGO CONCATENADO ]],[1]!Tabla1[COSTO],,0,-1),"")</f>
        <v>120</v>
      </c>
      <c r="R1921" s="42">
        <f>+IFERROR(INVENTARIO[[#This Row],[STOCK (BALANCE)]]*INVENTARIO[[#This Row],[COSTO UNITARIO]],"")</f>
        <v>5520</v>
      </c>
    </row>
    <row r="1922" spans="1:18" x14ac:dyDescent="0.25">
      <c r="A1922" s="37" t="str">
        <f>+[1]DATA_PRODUCTO!A1922</f>
        <v xml:space="preserve"> MG0206 (DISPENSADORES DE CLIPS )</v>
      </c>
      <c r="B1922" s="38">
        <f>IFERROR(_xlfn.XLOOKUP(INVENTARIO[[#This Row],[CODIGO CONCATENADO]],[1]!Tabla1[[CODIGO CONCATENADO ]],[1]!Tabla1[FECHA],,0,-1),"")</f>
        <v>45877</v>
      </c>
      <c r="C1922" s="38">
        <f>IFERROR(_xlfn.XLOOKUP(INVENTARIO[[#This Row],[CODIGO CONCATENADO]],[1]!Tabla1[[CODIGO CONCATENADO ]],[1]!Tabla1[FECHA],,0,-1),"")</f>
        <v>45877</v>
      </c>
      <c r="D1922" s="39" t="str">
        <f>+[1]!Tabla3[[#This Row],[Secuencia]]</f>
        <v>MG0206</v>
      </c>
      <c r="E1922" s="40" t="str">
        <f>+[1]!Tabla3[[#This Row],[Descripcion]]</f>
        <v xml:space="preserve">DISPENSADORES DE CLIPS </v>
      </c>
      <c r="F1922" s="39" t="str">
        <f>+[1]!Tabla3[[#This Row],[Categoria]]</f>
        <v>MATERIALES GASTABLE</v>
      </c>
      <c r="G1922" s="50">
        <f>+[1]!Tabla3[[#This Row],[Almacen]]</f>
        <v>0</v>
      </c>
      <c r="H1922" s="39" t="str">
        <f>+[1]!Tabla3[[#This Row],[Unidad de medida]]</f>
        <v>UNIDAD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50</v>
      </c>
      <c r="N1922" s="44">
        <f>+SUMIF([1]!REQUISICIONES[CODIGO CONCATENADO],INVENTARIO[[#This Row],[CODIGO CONCATENADO]],[1]!REQUISICIONES[CANTIDAD])</f>
        <v>0</v>
      </c>
      <c r="O1922" s="42"/>
      <c r="P1922" s="44">
        <f>+INVENTARIO[[#This Row],[CANTIDAD INICIAL]]+INVENTARIO[[#This Row],[ENTRADAS]]-INVENTARIO[[#This Row],[SALIDAS]]+INVENTARIO[[#This Row],[AJUSTES]]</f>
        <v>50</v>
      </c>
      <c r="Q1922" s="42">
        <f>IFERROR(_xlfn.XLOOKUP(INVENTARIO[[#This Row],[CODIGO CONCATENADO]],[1]!Tabla1[[CODIGO CONCATENADO ]],[1]!Tabla1[COSTO],,0,-1),"")</f>
        <v>27.15</v>
      </c>
      <c r="R1922" s="42">
        <f>+IFERROR(INVENTARIO[[#This Row],[STOCK (BALANCE)]]*INVENTARIO[[#This Row],[COSTO UNITARIO]],"")</f>
        <v>1357.5</v>
      </c>
    </row>
    <row r="1923" spans="1:18" x14ac:dyDescent="0.25">
      <c r="A1923" s="37" t="str">
        <f>+[1]DATA_PRODUCTO!A1923</f>
        <v xml:space="preserve"> MG0207 (LAPIZ DE CARBON)</v>
      </c>
      <c r="B1923" s="38">
        <f>IFERROR(_xlfn.XLOOKUP(INVENTARIO[[#This Row],[CODIGO CONCATENADO]],[1]!Tabla1[[CODIGO CONCATENADO ]],[1]!Tabla1[FECHA],,0,-1),"")</f>
        <v>45877</v>
      </c>
      <c r="C1923" s="38">
        <f>IFERROR(_xlfn.XLOOKUP(INVENTARIO[[#This Row],[CODIGO CONCATENADO]],[1]!Tabla1[[CODIGO CONCATENADO ]],[1]!Tabla1[FECHA],,0,-1),"")</f>
        <v>45877</v>
      </c>
      <c r="D1923" s="39" t="str">
        <f>+[1]!Tabla3[[#This Row],[Secuencia]]</f>
        <v>MG0207</v>
      </c>
      <c r="E1923" s="40" t="str">
        <f>+[1]!Tabla3[[#This Row],[Descripcion]]</f>
        <v>LAPIZ DE CARBON</v>
      </c>
      <c r="F1923" s="39" t="str">
        <f>+[1]!Tabla3[[#This Row],[Categoria]]</f>
        <v>MATERIALES GASTABLE</v>
      </c>
      <c r="G1923" s="50">
        <f>+[1]!Tabla3[[#This Row],[Almacen]]</f>
        <v>0</v>
      </c>
      <c r="H1923" s="39" t="str">
        <f>+[1]!Tabla3[[#This Row],[Unidad de medida]]</f>
        <v>UNIDAD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400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400</v>
      </c>
      <c r="Q1923" s="42">
        <f>IFERROR(_xlfn.XLOOKUP(INVENTARIO[[#This Row],[CODIGO CONCATENADO]],[1]!Tabla1[[CODIGO CONCATENADO ]],[1]!Tabla1[COSTO],,0,-1),"")</f>
        <v>3.8</v>
      </c>
      <c r="R1923" s="42">
        <f>+IFERROR(INVENTARIO[[#This Row],[STOCK (BALANCE)]]*INVENTARIO[[#This Row],[COSTO UNITARIO]],"")</f>
        <v>1520</v>
      </c>
    </row>
    <row r="1924" spans="1:18" x14ac:dyDescent="0.25">
      <c r="A1924" s="37" t="str">
        <f>+[1]DATA_PRODUCTO!A1924</f>
        <v xml:space="preserve"> MG0208 (CARPETA BLANCA DE 2 PULGADA )</v>
      </c>
      <c r="B1924" s="38">
        <f>IFERROR(_xlfn.XLOOKUP(INVENTARIO[[#This Row],[CODIGO CONCATENADO]],[1]!Tabla1[[CODIGO CONCATENADO ]],[1]!Tabla1[FECHA],,0,-1),"")</f>
        <v>45877</v>
      </c>
      <c r="C1924" s="38">
        <f>IFERROR(_xlfn.XLOOKUP(INVENTARIO[[#This Row],[CODIGO CONCATENADO]],[1]!Tabla1[[CODIGO CONCATENADO ]],[1]!Tabla1[FECHA],,0,-1),"")</f>
        <v>45877</v>
      </c>
      <c r="D1924" s="39" t="str">
        <f>+[1]!Tabla3[[#This Row],[Secuencia]]</f>
        <v>MG0208</v>
      </c>
      <c r="E1924" s="40" t="str">
        <f>+[1]!Tabla3[[#This Row],[Descripcion]]</f>
        <v xml:space="preserve">CARPETA BLANCA DE 2 PULGADA </v>
      </c>
      <c r="F1924" s="39" t="str">
        <f>+[1]!Tabla3[[#This Row],[Categoria]]</f>
        <v>MATERIALES GASTABLE</v>
      </c>
      <c r="G1924" s="50">
        <f>+[1]!Tabla3[[#This Row],[Almacen]]</f>
        <v>0</v>
      </c>
      <c r="H1924" s="39" t="str">
        <f>+[1]!Tabla3[[#This Row],[Unidad de medida]]</f>
        <v>UNIDAD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60</v>
      </c>
      <c r="N1924" s="44">
        <f>+SUMIF([1]!REQUISICIONES[CODIGO CONCATENADO],INVENTARIO[[#This Row],[CODIGO CONCATENADO]],[1]!REQUISICIONES[CANTIDAD])</f>
        <v>0</v>
      </c>
      <c r="O1924" s="42"/>
      <c r="P1924" s="44">
        <f>+INVENTARIO[[#This Row],[CANTIDAD INICIAL]]+INVENTARIO[[#This Row],[ENTRADAS]]-INVENTARIO[[#This Row],[SALIDAS]]+INVENTARIO[[#This Row],[AJUSTES]]</f>
        <v>60</v>
      </c>
      <c r="Q1924" s="42">
        <f>IFERROR(_xlfn.XLOOKUP(INVENTARIO[[#This Row],[CODIGO CONCATENADO]],[1]!Tabla1[[CODIGO CONCATENADO ]],[1]!Tabla1[COSTO],,0,-1),"")</f>
        <v>145.76</v>
      </c>
      <c r="R1924" s="42">
        <f>+IFERROR(INVENTARIO[[#This Row],[STOCK (BALANCE)]]*INVENTARIO[[#This Row],[COSTO UNITARIO]],"")</f>
        <v>8745.5999999999985</v>
      </c>
    </row>
    <row r="1925" spans="1:18" x14ac:dyDescent="0.25">
      <c r="A1925" s="37" t="str">
        <f>+[1]DATA_PRODUCTO!A1925</f>
        <v xml:space="preserve"> MG0209 (CARPETA BLANCA DE 5 PULGADA )</v>
      </c>
      <c r="B1925" s="38">
        <f>IFERROR(_xlfn.XLOOKUP(INVENTARIO[[#This Row],[CODIGO CONCATENADO]],[1]!Tabla1[[CODIGO CONCATENADO ]],[1]!Tabla1[FECHA],,0,-1),"")</f>
        <v>45877</v>
      </c>
      <c r="C1925" s="38">
        <f>IFERROR(_xlfn.XLOOKUP(INVENTARIO[[#This Row],[CODIGO CONCATENADO]],[1]!Tabla1[[CODIGO CONCATENADO ]],[1]!Tabla1[FECHA],,0,-1),"")</f>
        <v>45877</v>
      </c>
      <c r="D1925" s="39" t="str">
        <f>+[1]!Tabla3[[#This Row],[Secuencia]]</f>
        <v>MG0209</v>
      </c>
      <c r="E1925" s="40" t="str">
        <f>+[1]!Tabla3[[#This Row],[Descripcion]]</f>
        <v xml:space="preserve">CARPETA BLANCA DE 5 PULGADA </v>
      </c>
      <c r="F1925" s="39" t="str">
        <f>+[1]!Tabla3[[#This Row],[Categoria]]</f>
        <v>MATERIALES GASTABLE</v>
      </c>
      <c r="G1925" s="50">
        <f>+[1]!Tabla3[[#This Row],[Almacen]]</f>
        <v>0</v>
      </c>
      <c r="H1925" s="39" t="str">
        <f>+[1]!Tabla3[[#This Row],[Unidad de medida]]</f>
        <v>UNIDAD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60</v>
      </c>
      <c r="N1925" s="44">
        <f>+SUMIF([1]!REQUISICIONES[CODIGO CONCATENADO],INVENTARIO[[#This Row],[CODIGO CONCATENADO]],[1]!REQUISICIONES[CANTIDAD])</f>
        <v>43</v>
      </c>
      <c r="O1925" s="42"/>
      <c r="P1925" s="44">
        <f>+INVENTARIO[[#This Row],[CANTIDAD INICIAL]]+INVENTARIO[[#This Row],[ENTRADAS]]-INVENTARIO[[#This Row],[SALIDAS]]+INVENTARIO[[#This Row],[AJUSTES]]</f>
        <v>17</v>
      </c>
      <c r="Q1925" s="42">
        <f>IFERROR(_xlfn.XLOOKUP(INVENTARIO[[#This Row],[CODIGO CONCATENADO]],[1]!Tabla1[[CODIGO CONCATENADO ]],[1]!Tabla1[COSTO],,0,-1),"")</f>
        <v>274.58333299999998</v>
      </c>
      <c r="R1925" s="42">
        <f>+IFERROR(INVENTARIO[[#This Row],[STOCK (BALANCE)]]*INVENTARIO[[#This Row],[COSTO UNITARIO]],"")</f>
        <v>4667.9166609999993</v>
      </c>
    </row>
    <row r="1926" spans="1:18" x14ac:dyDescent="0.25">
      <c r="A1926" s="37" t="str">
        <f>+[1]DATA_PRODUCTO!A1926</f>
        <v xml:space="preserve"> MG0210 (FOLDER MANILA 8 1/2 X 11 100/1)</v>
      </c>
      <c r="B1926" s="38">
        <f>IFERROR(_xlfn.XLOOKUP(INVENTARIO[[#This Row],[CODIGO CONCATENADO]],[1]!Tabla1[[CODIGO CONCATENADO ]],[1]!Tabla1[FECHA],,0,-1),"")</f>
        <v>45877</v>
      </c>
      <c r="C1926" s="38">
        <f>IFERROR(_xlfn.XLOOKUP(INVENTARIO[[#This Row],[CODIGO CONCATENADO]],[1]!Tabla1[[CODIGO CONCATENADO ]],[1]!Tabla1[FECHA],,0,-1),"")</f>
        <v>45877</v>
      </c>
      <c r="D1926" s="39" t="str">
        <f>+[1]!Tabla3[[#This Row],[Secuencia]]</f>
        <v>MG0210</v>
      </c>
      <c r="E1926" s="40" t="str">
        <f>+[1]!Tabla3[[#This Row],[Descripcion]]</f>
        <v>FOLDER MANILA 8 1/2 X 11 100/1</v>
      </c>
      <c r="F1926" s="39" t="str">
        <f>+[1]!Tabla3[[#This Row],[Categoria]]</f>
        <v>MATERIALES GASTABLE</v>
      </c>
      <c r="G1926" s="50">
        <f>+[1]!Tabla3[[#This Row],[Almacen]]</f>
        <v>0</v>
      </c>
      <c r="H1926" s="39" t="str">
        <f>+[1]!Tabla3[[#This Row],[Unidad de medida]]</f>
        <v>UNIDAD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2000</v>
      </c>
      <c r="N1926" s="44">
        <f>+SUMIF([1]!REQUISICIONES[CODIGO CONCATENADO],INVENTARIO[[#This Row],[CODIGO CONCATENADO]],[1]!REQUISICIONES[CANTIDAD])</f>
        <v>2000</v>
      </c>
      <c r="O1926" s="42"/>
      <c r="P1926" s="44">
        <f>+INVENTARIO[[#This Row],[CANTIDAD INICIAL]]+INVENTARIO[[#This Row],[ENTRADAS]]-INVENTARIO[[#This Row],[SALIDAS]]+INVENTARIO[[#This Row],[AJUSTES]]</f>
        <v>0</v>
      </c>
      <c r="Q1926" s="42">
        <f>IFERROR(_xlfn.XLOOKUP(INVENTARIO[[#This Row],[CODIGO CONCATENADO]],[1]!Tabla1[[CODIGO CONCATENADO ]],[1]!Tabla1[COSTO],,0,-1),"")</f>
        <v>1.82</v>
      </c>
      <c r="R1926" s="42">
        <f>+IFERROR(INVENTARIO[[#This Row],[STOCK (BALANCE)]]*INVENTARIO[[#This Row],[COSTO UNITARIO]],"")</f>
        <v>0</v>
      </c>
    </row>
    <row r="1927" spans="1:18" x14ac:dyDescent="0.25">
      <c r="A1927" s="37" t="str">
        <f>+[1]DATA_PRODUCTO!A1927</f>
        <v xml:space="preserve"> MG0211 (FOLDER MANILA 8 1/2 X 14 100/1)</v>
      </c>
      <c r="B1927" s="38">
        <f>IFERROR(_xlfn.XLOOKUP(INVENTARIO[[#This Row],[CODIGO CONCATENADO]],[1]!Tabla1[[CODIGO CONCATENADO ]],[1]!Tabla1[FECHA],,0,-1),"")</f>
        <v>45877</v>
      </c>
      <c r="C1927" s="38">
        <f>IFERROR(_xlfn.XLOOKUP(INVENTARIO[[#This Row],[CODIGO CONCATENADO]],[1]!Tabla1[[CODIGO CONCATENADO ]],[1]!Tabla1[FECHA],,0,-1),"")</f>
        <v>45877</v>
      </c>
      <c r="D1927" s="39" t="str">
        <f>+[1]!Tabla3[[#This Row],[Secuencia]]</f>
        <v>MG0211</v>
      </c>
      <c r="E1927" s="40" t="str">
        <f>+[1]!Tabla3[[#This Row],[Descripcion]]</f>
        <v>FOLDER MANILA 8 1/2 X 14 100/1</v>
      </c>
      <c r="F1927" s="39" t="str">
        <f>+[1]!Tabla3[[#This Row],[Categoria]]</f>
        <v>MATERIALES GASTABLE</v>
      </c>
      <c r="G1927" s="50">
        <f>+[1]!Tabla3[[#This Row],[Almacen]]</f>
        <v>0</v>
      </c>
      <c r="H1927" s="39" t="str">
        <f>+[1]!Tabla3[[#This Row],[Unidad de medida]]</f>
        <v>UNIDAD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2000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2000</v>
      </c>
      <c r="Q1927" s="42">
        <f>IFERROR(_xlfn.XLOOKUP(INVENTARIO[[#This Row],[CODIGO CONCATENADO]],[1]!Tabla1[[CODIGO CONCATENADO ]],[1]!Tabla1[COSTO],,0,-1),"")</f>
        <v>3.2</v>
      </c>
      <c r="R1927" s="42">
        <f>+IFERROR(INVENTARIO[[#This Row],[STOCK (BALANCE)]]*INVENTARIO[[#This Row],[COSTO UNITARIO]],"")</f>
        <v>6400</v>
      </c>
    </row>
    <row r="1928" spans="1:18" x14ac:dyDescent="0.25">
      <c r="A1928" s="37" t="str">
        <f>+[1]DATA_PRODUCTO!A1928</f>
        <v xml:space="preserve"> MG0212 (PAPEL BOND BLANCO 8 1/2 X 14 )</v>
      </c>
      <c r="B1928" s="38">
        <f>IFERROR(_xlfn.XLOOKUP(INVENTARIO[[#This Row],[CODIGO CONCATENADO]],[1]!Tabla1[[CODIGO CONCATENADO ]],[1]!Tabla1[FECHA],,0,-1),"")</f>
        <v>45877</v>
      </c>
      <c r="C1928" s="38">
        <f>IFERROR(_xlfn.XLOOKUP(INVENTARIO[[#This Row],[CODIGO CONCATENADO]],[1]!Tabla1[[CODIGO CONCATENADO ]],[1]!Tabla1[FECHA],,0,-1),"")</f>
        <v>45877</v>
      </c>
      <c r="D1928" s="39" t="str">
        <f>+[1]!Tabla3[[#This Row],[Secuencia]]</f>
        <v>MG0212</v>
      </c>
      <c r="E1928" s="40" t="str">
        <f>+[1]!Tabla3[[#This Row],[Descripcion]]</f>
        <v xml:space="preserve">PAPEL BOND BLANCO 8 1/2 X 14 </v>
      </c>
      <c r="F1928" s="39" t="str">
        <f>+[1]!Tabla3[[#This Row],[Categoria]]</f>
        <v>MATERIALES GASTABLE</v>
      </c>
      <c r="G1928" s="50">
        <f>+[1]!Tabla3[[#This Row],[Almacen]]</f>
        <v>0</v>
      </c>
      <c r="H1928" s="39" t="str">
        <f>+[1]!Tabla3[[#This Row],[Unidad de medida]]</f>
        <v>UNIDAD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100</v>
      </c>
      <c r="N1928" s="44">
        <f>+SUMIF([1]!REQUISICIONES[CODIGO CONCATENADO],INVENTARIO[[#This Row],[CODIGO CONCATENADO]],[1]!REQUISICIONES[CANTIDAD])</f>
        <v>0</v>
      </c>
      <c r="O1928" s="42"/>
      <c r="P1928" s="44">
        <f>+INVENTARIO[[#This Row],[CANTIDAD INICIAL]]+INVENTARIO[[#This Row],[ENTRADAS]]-INVENTARIO[[#This Row],[SALIDAS]]+INVENTARIO[[#This Row],[AJUSTES]]</f>
        <v>100</v>
      </c>
      <c r="Q1928" s="42">
        <f>IFERROR(_xlfn.XLOOKUP(INVENTARIO[[#This Row],[CODIGO CONCATENADO]],[1]!Tabla1[[CODIGO CONCATENADO ]],[1]!Tabla1[COSTO],,0,-1),"")</f>
        <v>231.24</v>
      </c>
      <c r="R1928" s="42">
        <f>+IFERROR(INVENTARIO[[#This Row],[STOCK (BALANCE)]]*INVENTARIO[[#This Row],[COSTO UNITARIO]],"")</f>
        <v>23124</v>
      </c>
    </row>
    <row r="1929" spans="1:18" x14ac:dyDescent="0.25">
      <c r="A1929" s="37" t="str">
        <f>+[1]DATA_PRODUCTO!A1929</f>
        <v xml:space="preserve"> MG0213 (PIZARRA 24X 36 CORCHO )</v>
      </c>
      <c r="B1929" s="38">
        <f>IFERROR(_xlfn.XLOOKUP(INVENTARIO[[#This Row],[CODIGO CONCATENADO]],[1]!Tabla1[[CODIGO CONCATENADO ]],[1]!Tabla1[FECHA],,0,-1),"")</f>
        <v>45877</v>
      </c>
      <c r="C1929" s="38">
        <f>IFERROR(_xlfn.XLOOKUP(INVENTARIO[[#This Row],[CODIGO CONCATENADO]],[1]!Tabla1[[CODIGO CONCATENADO ]],[1]!Tabla1[FECHA],,0,-1),"")</f>
        <v>45877</v>
      </c>
      <c r="D1929" s="39" t="str">
        <f>+[1]!Tabla3[[#This Row],[Secuencia]]</f>
        <v>MG0213</v>
      </c>
      <c r="E1929" s="40" t="str">
        <f>+[1]!Tabla3[[#This Row],[Descripcion]]</f>
        <v xml:space="preserve">PIZARRA 24X 36 CORCHO </v>
      </c>
      <c r="F1929" s="39" t="str">
        <f>+[1]!Tabla3[[#This Row],[Categoria]]</f>
        <v>MATERIALES GASTABLE</v>
      </c>
      <c r="G1929" s="50">
        <f>+[1]!Tabla3[[#This Row],[Almacen]]</f>
        <v>0</v>
      </c>
      <c r="H1929" s="39" t="str">
        <f>+[1]!Tabla3[[#This Row],[Unidad de medida]]</f>
        <v>UNIDAD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5</v>
      </c>
      <c r="N1929" s="44">
        <f>+SUMIF([1]!REQUISICIONES[CODIGO CONCATENADO],INVENTARIO[[#This Row],[CODIGO CONCATENADO]],[1]!REQUISICIONES[CANTIDAD])</f>
        <v>5</v>
      </c>
      <c r="O1929" s="42"/>
      <c r="P1929" s="44">
        <f>+INVENTARIO[[#This Row],[CANTIDAD INICIAL]]+INVENTARIO[[#This Row],[ENTRADAS]]-INVENTARIO[[#This Row],[SALIDAS]]+INVENTARIO[[#This Row],[AJUSTES]]</f>
        <v>0</v>
      </c>
      <c r="Q1929" s="42">
        <f>IFERROR(_xlfn.XLOOKUP(INVENTARIO[[#This Row],[CODIGO CONCATENADO]],[1]!Tabla1[[CODIGO CONCATENADO ]],[1]!Tabla1[COSTO],,0,-1),"")</f>
        <v>409</v>
      </c>
      <c r="R1929" s="42">
        <f>+IFERROR(INVENTARIO[[#This Row],[STOCK (BALANCE)]]*INVENTARIO[[#This Row],[COSTO UNITARIO]],"")</f>
        <v>0</v>
      </c>
    </row>
    <row r="1930" spans="1:18" x14ac:dyDescent="0.25">
      <c r="A1930" s="37" t="str">
        <f>+[1]DATA_PRODUCTO!A1930</f>
        <v xml:space="preserve"> MG0214 (GRAPAS INDUSTRIAL )</v>
      </c>
      <c r="B1930" s="38">
        <f>IFERROR(_xlfn.XLOOKUP(INVENTARIO[[#This Row],[CODIGO CONCATENADO]],[1]!Tabla1[[CODIGO CONCATENADO ]],[1]!Tabla1[FECHA],,0,-1),"")</f>
        <v>46013</v>
      </c>
      <c r="C1930" s="38">
        <f>IFERROR(_xlfn.XLOOKUP(INVENTARIO[[#This Row],[CODIGO CONCATENADO]],[1]!Tabla1[[CODIGO CONCATENADO ]],[1]!Tabla1[FECHA],,0,-1),"")</f>
        <v>46013</v>
      </c>
      <c r="D1930" s="39" t="str">
        <f>+[1]!Tabla3[[#This Row],[Secuencia]]</f>
        <v>MG0214</v>
      </c>
      <c r="E1930" s="40" t="str">
        <f>+[1]!Tabla3[[#This Row],[Descripcion]]</f>
        <v xml:space="preserve">GRAPAS INDUSTRIAL </v>
      </c>
      <c r="F1930" s="39" t="str">
        <f>+[1]!Tabla3[[#This Row],[Categoria]]</f>
        <v>MATERIALES GASTABLE</v>
      </c>
      <c r="G1930" s="50">
        <f>+[1]!Tabla3[[#This Row],[Almacen]]</f>
        <v>0</v>
      </c>
      <c r="H1930" s="39" t="str">
        <f>+[1]!Tabla3[[#This Row],[Unidad de medida]]</f>
        <v>UNIDAD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21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21</v>
      </c>
      <c r="Q1930" s="42">
        <f>IFERROR(_xlfn.XLOOKUP(INVENTARIO[[#This Row],[CODIGO CONCATENADO]],[1]!Tabla1[[CODIGO CONCATENADO ]],[1]!Tabla1[COSTO],,0,-1),"")</f>
        <v>33</v>
      </c>
      <c r="R1930" s="42">
        <f>+IFERROR(INVENTARIO[[#This Row],[STOCK (BALANCE)]]*INVENTARIO[[#This Row],[COSTO UNITARIO]],"")</f>
        <v>693</v>
      </c>
    </row>
    <row r="1931" spans="1:18" x14ac:dyDescent="0.25">
      <c r="A1931" s="37" t="str">
        <f>+[1]DATA_PRODUCTO!A1931</f>
        <v xml:space="preserve"> MG0215 (CINTA DE EMPAQUE 2X90)</v>
      </c>
      <c r="B1931" s="38">
        <f>IFERROR(_xlfn.XLOOKUP(INVENTARIO[[#This Row],[CODIGO CONCATENADO]],[1]!Tabla1[[CODIGO CONCATENADO ]],[1]!Tabla1[FECHA],,0,-1),"")</f>
        <v>45877</v>
      </c>
      <c r="C1931" s="38">
        <f>IFERROR(_xlfn.XLOOKUP(INVENTARIO[[#This Row],[CODIGO CONCATENADO]],[1]!Tabla1[[CODIGO CONCATENADO ]],[1]!Tabla1[FECHA],,0,-1),"")</f>
        <v>45877</v>
      </c>
      <c r="D1931" s="39" t="str">
        <f>+[1]!Tabla3[[#This Row],[Secuencia]]</f>
        <v>MG0215</v>
      </c>
      <c r="E1931" s="40" t="str">
        <f>+[1]!Tabla3[[#This Row],[Descripcion]]</f>
        <v>CINTA DE EMPAQUE 2X90</v>
      </c>
      <c r="F1931" s="39" t="str">
        <f>+[1]!Tabla3[[#This Row],[Categoria]]</f>
        <v>MATERIALES GASTABLE</v>
      </c>
      <c r="G1931" s="50">
        <f>+[1]!Tabla3[[#This Row],[Almacen]]</f>
        <v>0</v>
      </c>
      <c r="H1931" s="39" t="str">
        <f>+[1]!Tabla3[[#This Row],[Unidad de medida]]</f>
        <v>ROLLOS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120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120</v>
      </c>
      <c r="Q1931" s="42">
        <f>IFERROR(_xlfn.XLOOKUP(INVENTARIO[[#This Row],[CODIGO CONCATENADO]],[1]!Tabla1[[CODIGO CONCATENADO ]],[1]!Tabla1[COSTO],,0,-1),"")</f>
        <v>42</v>
      </c>
      <c r="R1931" s="42">
        <f>+IFERROR(INVENTARIO[[#This Row],[STOCK (BALANCE)]]*INVENTARIO[[#This Row],[COSTO UNITARIO]],"")</f>
        <v>5040</v>
      </c>
    </row>
    <row r="1932" spans="1:18" x14ac:dyDescent="0.25">
      <c r="A1932" s="37" t="str">
        <f>+[1]DATA_PRODUCTO!A1932</f>
        <v xml:space="preserve"> MG0216 (NOTAS ADHESIVAS POST- IT 3X3)</v>
      </c>
      <c r="B1932" s="38">
        <f>IFERROR(_xlfn.XLOOKUP(INVENTARIO[[#This Row],[CODIGO CONCATENADO]],[1]!Tabla1[[CODIGO CONCATENADO ]],[1]!Tabla1[FECHA],,0,-1),"")</f>
        <v>45877</v>
      </c>
      <c r="C1932" s="38">
        <f>IFERROR(_xlfn.XLOOKUP(INVENTARIO[[#This Row],[CODIGO CONCATENADO]],[1]!Tabla1[[CODIGO CONCATENADO ]],[1]!Tabla1[FECHA],,0,-1),"")</f>
        <v>45877</v>
      </c>
      <c r="D1932" s="39" t="str">
        <f>+[1]!Tabla3[[#This Row],[Secuencia]]</f>
        <v>MG0216</v>
      </c>
      <c r="E1932" s="40" t="str">
        <f>+[1]!Tabla3[[#This Row],[Descripcion]]</f>
        <v>NOTAS ADHESIVAS POST- IT 3X3</v>
      </c>
      <c r="F1932" s="39" t="str">
        <f>+[1]!Tabla3[[#This Row],[Categoria]]</f>
        <v>MATERIALES GASTABLE</v>
      </c>
      <c r="G1932" s="50">
        <f>+[1]!Tabla3[[#This Row],[Almacen]]</f>
        <v>0</v>
      </c>
      <c r="H1932" s="39" t="str">
        <f>+[1]!Tabla3[[#This Row],[Unidad de medida]]</f>
        <v>UNIDAD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400</v>
      </c>
      <c r="N1932" s="44">
        <f>+SUMIF([1]!REQUISICIONES[CODIGO CONCATENADO],INVENTARIO[[#This Row],[CODIGO CONCATENADO]],[1]!REQUISICIONES[CANTIDAD])</f>
        <v>381</v>
      </c>
      <c r="O1932" s="42"/>
      <c r="P1932" s="44">
        <f>+INVENTARIO[[#This Row],[CANTIDAD INICIAL]]+INVENTARIO[[#This Row],[ENTRADAS]]-INVENTARIO[[#This Row],[SALIDAS]]+INVENTARIO[[#This Row],[AJUSTES]]</f>
        <v>19</v>
      </c>
      <c r="Q1932" s="42">
        <f>IFERROR(_xlfn.XLOOKUP(INVENTARIO[[#This Row],[CODIGO CONCATENADO]],[1]!Tabla1[[CODIGO CONCATENADO ]],[1]!Tabla1[COSTO],,0,-1),"")</f>
        <v>12.75</v>
      </c>
      <c r="R1932" s="42">
        <f>+IFERROR(INVENTARIO[[#This Row],[STOCK (BALANCE)]]*INVENTARIO[[#This Row],[COSTO UNITARIO]],"")</f>
        <v>242.25</v>
      </c>
    </row>
    <row r="1933" spans="1:18" x14ac:dyDescent="0.25">
      <c r="A1933" s="37" t="str">
        <f>+[1]DATA_PRODUCTO!A1933</f>
        <v xml:space="preserve"> MG0217 (NOTAS ADHESIVAS POST- IT 3X5)</v>
      </c>
      <c r="B1933" s="38">
        <f>IFERROR(_xlfn.XLOOKUP(INVENTARIO[[#This Row],[CODIGO CONCATENADO]],[1]!Tabla1[[CODIGO CONCATENADO ]],[1]!Tabla1[FECHA],,0,-1),"")</f>
        <v>45877</v>
      </c>
      <c r="C1933" s="38">
        <f>IFERROR(_xlfn.XLOOKUP(INVENTARIO[[#This Row],[CODIGO CONCATENADO]],[1]!Tabla1[[CODIGO CONCATENADO ]],[1]!Tabla1[FECHA],,0,-1),"")</f>
        <v>45877</v>
      </c>
      <c r="D1933" s="39" t="str">
        <f>+[1]!Tabla3[[#This Row],[Secuencia]]</f>
        <v>MG0217</v>
      </c>
      <c r="E1933" s="40" t="str">
        <f>+[1]!Tabla3[[#This Row],[Descripcion]]</f>
        <v>NOTAS ADHESIVAS POST- IT 3X5</v>
      </c>
      <c r="F1933" s="39" t="str">
        <f>+[1]!Tabla3[[#This Row],[Categoria]]</f>
        <v>MATERIALES GASTABLE</v>
      </c>
      <c r="G1933" s="50">
        <f>+[1]!Tabla3[[#This Row],[Almacen]]</f>
        <v>0</v>
      </c>
      <c r="H1933" s="39" t="str">
        <f>+[1]!Tabla3[[#This Row],[Unidad de medida]]</f>
        <v>UNIDAD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80</v>
      </c>
      <c r="N1933" s="44">
        <f>+SUMIF([1]!REQUISICIONES[CODIGO CONCATENADO],INVENTARIO[[#This Row],[CODIGO CONCATENADO]],[1]!REQUISICIONES[CANTIDAD])</f>
        <v>0</v>
      </c>
      <c r="O1933" s="42"/>
      <c r="P1933" s="44">
        <f>+INVENTARIO[[#This Row],[CANTIDAD INICIAL]]+INVENTARIO[[#This Row],[ENTRADAS]]-INVENTARIO[[#This Row],[SALIDAS]]+INVENTARIO[[#This Row],[AJUSTES]]</f>
        <v>80</v>
      </c>
      <c r="Q1933" s="42">
        <f>IFERROR(_xlfn.XLOOKUP(INVENTARIO[[#This Row],[CODIGO CONCATENADO]],[1]!Tabla1[[CODIGO CONCATENADO ]],[1]!Tabla1[COSTO],,0,-1),"")</f>
        <v>27.11</v>
      </c>
      <c r="R1933" s="42">
        <f>+IFERROR(INVENTARIO[[#This Row],[STOCK (BALANCE)]]*INVENTARIO[[#This Row],[COSTO UNITARIO]],"")</f>
        <v>2168.8000000000002</v>
      </c>
    </row>
    <row r="1934" spans="1:18" x14ac:dyDescent="0.25">
      <c r="A1934" s="37" t="str">
        <f>+[1]DATA_PRODUCTO!A1934</f>
        <v xml:space="preserve"> MG0218 (TINTA GOTERO PARA SELLO COLOR AZUL )</v>
      </c>
      <c r="B1934" s="38">
        <f>IFERROR(_xlfn.XLOOKUP(INVENTARIO[[#This Row],[CODIGO CONCATENADO]],[1]!Tabla1[[CODIGO CONCATENADO ]],[1]!Tabla1[FECHA],,0,-1),"")</f>
        <v>45882</v>
      </c>
      <c r="C1934" s="38">
        <f>IFERROR(_xlfn.XLOOKUP(INVENTARIO[[#This Row],[CODIGO CONCATENADO]],[1]!Tabla1[[CODIGO CONCATENADO ]],[1]!Tabla1[FECHA],,0,-1),"")</f>
        <v>45882</v>
      </c>
      <c r="D1934" s="39" t="str">
        <f>+[1]!Tabla3[[#This Row],[Secuencia]]</f>
        <v>MG0218</v>
      </c>
      <c r="E1934" s="40" t="str">
        <f>+[1]!Tabla3[[#This Row],[Descripcion]]</f>
        <v xml:space="preserve">TINTA GOTERO PARA SELLO COLOR AZUL </v>
      </c>
      <c r="F1934" s="39" t="str">
        <f>+[1]!Tabla3[[#This Row],[Categoria]]</f>
        <v>MATERIALES GASTABLE</v>
      </c>
      <c r="G1934" s="50">
        <f>+[1]!Tabla3[[#This Row],[Almacen]]</f>
        <v>0</v>
      </c>
      <c r="H1934" s="39" t="str">
        <f>+[1]!Tabla3[[#This Row],[Unidad de medida]]</f>
        <v>UNIDAD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10</v>
      </c>
      <c r="N1934" s="44">
        <f>+SUMIF([1]!REQUISICIONES[CODIGO CONCATENADO],INVENTARIO[[#This Row],[CODIGO CONCATENADO]],[1]!REQUISICIONES[CANTIDAD])</f>
        <v>8</v>
      </c>
      <c r="O1934" s="42"/>
      <c r="P1934" s="44">
        <f>+INVENTARIO[[#This Row],[CANTIDAD INICIAL]]+INVENTARIO[[#This Row],[ENTRADAS]]-INVENTARIO[[#This Row],[SALIDAS]]+INVENTARIO[[#This Row],[AJUSTES]]</f>
        <v>2</v>
      </c>
      <c r="Q1934" s="42">
        <f>IFERROR(_xlfn.XLOOKUP(INVENTARIO[[#This Row],[CODIGO CONCATENADO]],[1]!Tabla1[[CODIGO CONCATENADO ]],[1]!Tabla1[COSTO],,0,-1),"")</f>
        <v>17</v>
      </c>
      <c r="R1934" s="42">
        <f>+IFERROR(INVENTARIO[[#This Row],[STOCK (BALANCE)]]*INVENTARIO[[#This Row],[COSTO UNITARIO]],"")</f>
        <v>34</v>
      </c>
    </row>
    <row r="1935" spans="1:18" x14ac:dyDescent="0.25">
      <c r="A1935" s="37" t="str">
        <f>+[1]DATA_PRODUCTO!A1935</f>
        <v xml:space="preserve"> MG0219 (REGLA PLASTICA)</v>
      </c>
      <c r="B1935" s="38">
        <f>IFERROR(_xlfn.XLOOKUP(INVENTARIO[[#This Row],[CODIGO CONCATENADO]],[1]!Tabla1[[CODIGO CONCATENADO ]],[1]!Tabla1[FECHA],,0,-1),"")</f>
        <v>45882</v>
      </c>
      <c r="C1935" s="38">
        <f>IFERROR(_xlfn.XLOOKUP(INVENTARIO[[#This Row],[CODIGO CONCATENADO]],[1]!Tabla1[[CODIGO CONCATENADO ]],[1]!Tabla1[FECHA],,0,-1),"")</f>
        <v>45882</v>
      </c>
      <c r="D1935" s="39" t="str">
        <f>+[1]!Tabla3[[#This Row],[Secuencia]]</f>
        <v>MG0219</v>
      </c>
      <c r="E1935" s="40" t="str">
        <f>+[1]!Tabla3[[#This Row],[Descripcion]]</f>
        <v>REGLA PLASTICA</v>
      </c>
      <c r="F1935" s="39" t="str">
        <f>+[1]!Tabla3[[#This Row],[Categoria]]</f>
        <v>MATERIALES GASTABLE</v>
      </c>
      <c r="G1935" s="50">
        <f>+[1]!Tabla3[[#This Row],[Almacen]]</f>
        <v>0</v>
      </c>
      <c r="H1935" s="39" t="str">
        <f>+[1]!Tabla3[[#This Row],[Unidad de medida]]</f>
        <v>UNIDAD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100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100</v>
      </c>
      <c r="Q1935" s="42">
        <f>IFERROR(_xlfn.XLOOKUP(INVENTARIO[[#This Row],[CODIGO CONCATENADO]],[1]!Tabla1[[CODIGO CONCATENADO ]],[1]!Tabla1[COSTO],,0,-1),"")</f>
        <v>7</v>
      </c>
      <c r="R1935" s="42">
        <f>+IFERROR(INVENTARIO[[#This Row],[STOCK (BALANCE)]]*INVENTARIO[[#This Row],[COSTO UNITARIO]],"")</f>
        <v>700</v>
      </c>
    </row>
    <row r="1936" spans="1:18" x14ac:dyDescent="0.25">
      <c r="A1936" s="37" t="str">
        <f>+[1]DATA_PRODUCTO!A1936</f>
        <v xml:space="preserve"> MG0220 (CLIP BILLETERO 19 MM )</v>
      </c>
      <c r="B1936" s="38">
        <f>IFERROR(_xlfn.XLOOKUP(INVENTARIO[[#This Row],[CODIGO CONCATENADO]],[1]!Tabla1[[CODIGO CONCATENADO ]],[1]!Tabla1[FECHA],,0,-1),"")</f>
        <v>45882</v>
      </c>
      <c r="C1936" s="38">
        <f>IFERROR(_xlfn.XLOOKUP(INVENTARIO[[#This Row],[CODIGO CONCATENADO]],[1]!Tabla1[[CODIGO CONCATENADO ]],[1]!Tabla1[FECHA],,0,-1),"")</f>
        <v>45882</v>
      </c>
      <c r="D1936" s="39" t="str">
        <f>+[1]!Tabla3[[#This Row],[Secuencia]]</f>
        <v>MG0220</v>
      </c>
      <c r="E1936" s="40" t="str">
        <f>+[1]!Tabla3[[#This Row],[Descripcion]]</f>
        <v xml:space="preserve">CLIP BILLETERO 19 MM </v>
      </c>
      <c r="F1936" s="39" t="str">
        <f>+[1]!Tabla3[[#This Row],[Categoria]]</f>
        <v>MATERIALES GASTABLE</v>
      </c>
      <c r="G1936" s="50">
        <f>+[1]!Tabla3[[#This Row],[Almacen]]</f>
        <v>0</v>
      </c>
      <c r="H1936" s="39" t="str">
        <f>+[1]!Tabla3[[#This Row],[Unidad de medida]]</f>
        <v>CAJAS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1200</v>
      </c>
      <c r="N1936" s="44">
        <f>+SUMIF([1]!REQUISICIONES[CODIGO CONCATENADO],INVENTARIO[[#This Row],[CODIGO CONCATENADO]],[1]!REQUISICIONES[CANTIDAD])</f>
        <v>1404</v>
      </c>
      <c r="O1936" s="42"/>
      <c r="P1936" s="44">
        <f>+INVENTARIO[[#This Row],[CANTIDAD INICIAL]]+INVENTARIO[[#This Row],[ENTRADAS]]-INVENTARIO[[#This Row],[SALIDAS]]+INVENTARIO[[#This Row],[AJUSTES]]</f>
        <v>-204</v>
      </c>
      <c r="Q1936" s="42">
        <f>IFERROR(_xlfn.XLOOKUP(INVENTARIO[[#This Row],[CODIGO CONCATENADO]],[1]!Tabla1[[CODIGO CONCATENADO ]],[1]!Tabla1[COSTO],,0,-1),"")</f>
        <v>1.166666</v>
      </c>
      <c r="R1936" s="42">
        <f>+IFERROR(INVENTARIO[[#This Row],[STOCK (BALANCE)]]*INVENTARIO[[#This Row],[COSTO UNITARIO]],"")</f>
        <v>-237.999864</v>
      </c>
    </row>
    <row r="1937" spans="1:18" x14ac:dyDescent="0.25">
      <c r="A1937" s="37" t="str">
        <f>+[1]DATA_PRODUCTO!A1937</f>
        <v xml:space="preserve"> MG0221 (DISPENSADOR DE CINTA 3/4)</v>
      </c>
      <c r="B1937" s="38">
        <f>IFERROR(_xlfn.XLOOKUP(INVENTARIO[[#This Row],[CODIGO CONCATENADO]],[1]!Tabla1[[CODIGO CONCATENADO ]],[1]!Tabla1[FECHA],,0,-1),"")</f>
        <v>45882</v>
      </c>
      <c r="C1937" s="38">
        <f>IFERROR(_xlfn.XLOOKUP(INVENTARIO[[#This Row],[CODIGO CONCATENADO]],[1]!Tabla1[[CODIGO CONCATENADO ]],[1]!Tabla1[FECHA],,0,-1),"")</f>
        <v>45882</v>
      </c>
      <c r="D1937" s="39" t="str">
        <f>+[1]!Tabla3[[#This Row],[Secuencia]]</f>
        <v>MG0221</v>
      </c>
      <c r="E1937" s="40" t="str">
        <f>+[1]!Tabla3[[#This Row],[Descripcion]]</f>
        <v>DISPENSADOR DE CINTA 3/4</v>
      </c>
      <c r="F1937" s="39" t="str">
        <f>+[1]!Tabla3[[#This Row],[Categoria]]</f>
        <v>MATERIALES GASTABLE</v>
      </c>
      <c r="G1937" s="50">
        <f>+[1]!Tabla3[[#This Row],[Almacen]]</f>
        <v>0</v>
      </c>
      <c r="H1937" s="39" t="str">
        <f>+[1]!Tabla3[[#This Row],[Unidad de medida]]</f>
        <v>UNIDAD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25</v>
      </c>
      <c r="N1937" s="44">
        <f>+SUMIF([1]!REQUISICIONES[CODIGO CONCATENADO],INVENTARIO[[#This Row],[CODIGO CONCATENADO]],[1]!REQUISICIONES[CANTIDAD])</f>
        <v>1</v>
      </c>
      <c r="O1937" s="42"/>
      <c r="P1937" s="44">
        <f>+INVENTARIO[[#This Row],[CANTIDAD INICIAL]]+INVENTARIO[[#This Row],[ENTRADAS]]-INVENTARIO[[#This Row],[SALIDAS]]+INVENTARIO[[#This Row],[AJUSTES]]</f>
        <v>24</v>
      </c>
      <c r="Q1937" s="42">
        <f>IFERROR(_xlfn.XLOOKUP(INVENTARIO[[#This Row],[CODIGO CONCATENADO]],[1]!Tabla1[[CODIGO CONCATENADO ]],[1]!Tabla1[COSTO],,0,-1),"")</f>
        <v>55</v>
      </c>
      <c r="R1937" s="42">
        <f>+IFERROR(INVENTARIO[[#This Row],[STOCK (BALANCE)]]*INVENTARIO[[#This Row],[COSTO UNITARIO]],"")</f>
        <v>1320</v>
      </c>
    </row>
    <row r="1938" spans="1:18" x14ac:dyDescent="0.25">
      <c r="A1938" s="37" t="str">
        <f>+[1]DATA_PRODUCTO!A1938</f>
        <v xml:space="preserve"> MG0222 (SACA GRAPAS)</v>
      </c>
      <c r="B1938" s="38">
        <f>IFERROR(_xlfn.XLOOKUP(INVENTARIO[[#This Row],[CODIGO CONCATENADO]],[1]!Tabla1[[CODIGO CONCATENADO ]],[1]!Tabla1[FECHA],,0,-1),"")</f>
        <v>45882</v>
      </c>
      <c r="C1938" s="38">
        <f>IFERROR(_xlfn.XLOOKUP(INVENTARIO[[#This Row],[CODIGO CONCATENADO]],[1]!Tabla1[[CODIGO CONCATENADO ]],[1]!Tabla1[FECHA],,0,-1),"")</f>
        <v>45882</v>
      </c>
      <c r="D1938" s="39" t="str">
        <f>+[1]!Tabla3[[#This Row],[Secuencia]]</f>
        <v>MG0222</v>
      </c>
      <c r="E1938" s="40" t="str">
        <f>+[1]!Tabla3[[#This Row],[Descripcion]]</f>
        <v>SACA GRAPAS</v>
      </c>
      <c r="F1938" s="39" t="str">
        <f>+[1]!Tabla3[[#This Row],[Categoria]]</f>
        <v>MATERIALES GASTABLE</v>
      </c>
      <c r="G1938" s="50">
        <f>+[1]!Tabla3[[#This Row],[Almacen]]</f>
        <v>0</v>
      </c>
      <c r="H1938" s="39" t="str">
        <f>+[1]!Tabla3[[#This Row],[Unidad de medida]]</f>
        <v>UNIDAD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100</v>
      </c>
      <c r="N1938" s="44">
        <f>+SUMIF([1]!REQUISICIONES[CODIGO CONCATENADO],INVENTARIO[[#This Row],[CODIGO CONCATENADO]],[1]!REQUISICIONES[CANTIDAD])</f>
        <v>35</v>
      </c>
      <c r="O1938" s="42"/>
      <c r="P1938" s="44">
        <f>+INVENTARIO[[#This Row],[CANTIDAD INICIAL]]+INVENTARIO[[#This Row],[ENTRADAS]]-INVENTARIO[[#This Row],[SALIDAS]]+INVENTARIO[[#This Row],[AJUSTES]]</f>
        <v>65</v>
      </c>
      <c r="Q1938" s="42">
        <f>IFERROR(_xlfn.XLOOKUP(INVENTARIO[[#This Row],[CODIGO CONCATENADO]],[1]!Tabla1[[CODIGO CONCATENADO ]],[1]!Tabla1[COSTO],,0,-1),"")</f>
        <v>17</v>
      </c>
      <c r="R1938" s="42">
        <f>+IFERROR(INVENTARIO[[#This Row],[STOCK (BALANCE)]]*INVENTARIO[[#This Row],[COSTO UNITARIO]],"")</f>
        <v>1105</v>
      </c>
    </row>
    <row r="1939" spans="1:18" x14ac:dyDescent="0.25">
      <c r="A1939" s="37" t="str">
        <f>+[1]DATA_PRODUCTO!A1939</f>
        <v xml:space="preserve"> MG0223 (GRAPADORAS PARA 100 PAGINA )</v>
      </c>
      <c r="B1939" s="38">
        <f>IFERROR(_xlfn.XLOOKUP(INVENTARIO[[#This Row],[CODIGO CONCATENADO]],[1]!Tabla1[[CODIGO CONCATENADO ]],[1]!Tabla1[FECHA],,0,-1),"")</f>
        <v>45882</v>
      </c>
      <c r="C1939" s="38">
        <f>IFERROR(_xlfn.XLOOKUP(INVENTARIO[[#This Row],[CODIGO CONCATENADO]],[1]!Tabla1[[CODIGO CONCATENADO ]],[1]!Tabla1[FECHA],,0,-1),"")</f>
        <v>45882</v>
      </c>
      <c r="D1939" s="39" t="str">
        <f>+[1]!Tabla3[[#This Row],[Secuencia]]</f>
        <v>MG0223</v>
      </c>
      <c r="E1939" s="40" t="str">
        <f>+[1]!Tabla3[[#This Row],[Descripcion]]</f>
        <v xml:space="preserve">GRAPADORAS PARA 100 PAGINA </v>
      </c>
      <c r="F1939" s="39" t="str">
        <f>+[1]!Tabla3[[#This Row],[Categoria]]</f>
        <v>MATERIALES GASTABLE</v>
      </c>
      <c r="G1939" s="50">
        <f>+[1]!Tabla3[[#This Row],[Almacen]]</f>
        <v>0</v>
      </c>
      <c r="H1939" s="39" t="str">
        <f>+[1]!Tabla3[[#This Row],[Unidad de medida]]</f>
        <v>UNIDAD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10</v>
      </c>
      <c r="N1939" s="44">
        <f>+SUMIF([1]!REQUISICIONES[CODIGO CONCATENADO],INVENTARIO[[#This Row],[CODIGO CONCATENADO]],[1]!REQUISICIONES[CANTIDAD])</f>
        <v>5</v>
      </c>
      <c r="O1939" s="42"/>
      <c r="P1939" s="44">
        <f>+INVENTARIO[[#This Row],[CANTIDAD INICIAL]]+INVENTARIO[[#This Row],[ENTRADAS]]-INVENTARIO[[#This Row],[SALIDAS]]+INVENTARIO[[#This Row],[AJUSTES]]</f>
        <v>5</v>
      </c>
      <c r="Q1939" s="42">
        <f>IFERROR(_xlfn.XLOOKUP(INVENTARIO[[#This Row],[CODIGO CONCATENADO]],[1]!Tabla1[[CODIGO CONCATENADO ]],[1]!Tabla1[COSTO],,0,-1),"")</f>
        <v>514</v>
      </c>
      <c r="R1939" s="42">
        <f>+IFERROR(INVENTARIO[[#This Row],[STOCK (BALANCE)]]*INVENTARIO[[#This Row],[COSTO UNITARIO]],"")</f>
        <v>2570</v>
      </c>
    </row>
    <row r="1940" spans="1:18" x14ac:dyDescent="0.25">
      <c r="A1940" s="37" t="str">
        <f>+[1]DATA_PRODUCTO!A1940</f>
        <v xml:space="preserve"> MG0224 (TIJERA DE OFICINA )</v>
      </c>
      <c r="B1940" s="38">
        <f>IFERROR(_xlfn.XLOOKUP(INVENTARIO[[#This Row],[CODIGO CONCATENADO]],[1]!Tabla1[[CODIGO CONCATENADO ]],[1]!Tabla1[FECHA],,0,-1),"")</f>
        <v>45882</v>
      </c>
      <c r="C1940" s="38">
        <f>IFERROR(_xlfn.XLOOKUP(INVENTARIO[[#This Row],[CODIGO CONCATENADO]],[1]!Tabla1[[CODIGO CONCATENADO ]],[1]!Tabla1[FECHA],,0,-1),"")</f>
        <v>45882</v>
      </c>
      <c r="D1940" s="39" t="str">
        <f>+[1]!Tabla3[[#This Row],[Secuencia]]</f>
        <v>MG0224</v>
      </c>
      <c r="E1940" s="40" t="str">
        <f>+[1]!Tabla3[[#This Row],[Descripcion]]</f>
        <v xml:space="preserve">TIJERA DE OFICINA </v>
      </c>
      <c r="F1940" s="39" t="str">
        <f>+[1]!Tabla3[[#This Row],[Categoria]]</f>
        <v>MATERIALES GASTABLE</v>
      </c>
      <c r="G1940" s="50">
        <f>+[1]!Tabla3[[#This Row],[Almacen]]</f>
        <v>0</v>
      </c>
      <c r="H1940" s="39" t="str">
        <f>+[1]!Tabla3[[#This Row],[Unidad de medida]]</f>
        <v>UNIDAD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100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100</v>
      </c>
      <c r="Q1940" s="42">
        <f>IFERROR(_xlfn.XLOOKUP(INVENTARIO[[#This Row],[CODIGO CONCATENADO]],[1]!Tabla1[[CODIGO CONCATENADO ]],[1]!Tabla1[COSTO],,0,-1),"")</f>
        <v>33</v>
      </c>
      <c r="R1940" s="42">
        <f>+IFERROR(INVENTARIO[[#This Row],[STOCK (BALANCE)]]*INVENTARIO[[#This Row],[COSTO UNITARIO]],"")</f>
        <v>3300</v>
      </c>
    </row>
    <row r="1941" spans="1:18" x14ac:dyDescent="0.25">
      <c r="A1941" s="37" t="str">
        <f>+[1]DATA_PRODUCTO!A1941</f>
        <v xml:space="preserve"> MG0225 (SACAPUNTA DE METAL )</v>
      </c>
      <c r="B1941" s="38">
        <f>IFERROR(_xlfn.XLOOKUP(INVENTARIO[[#This Row],[CODIGO CONCATENADO]],[1]!Tabla1[[CODIGO CONCATENADO ]],[1]!Tabla1[FECHA],,0,-1),"")</f>
        <v>45882</v>
      </c>
      <c r="C1941" s="38">
        <f>IFERROR(_xlfn.XLOOKUP(INVENTARIO[[#This Row],[CODIGO CONCATENADO]],[1]!Tabla1[[CODIGO CONCATENADO ]],[1]!Tabla1[FECHA],,0,-1),"")</f>
        <v>45882</v>
      </c>
      <c r="D1941" s="39" t="str">
        <f>+[1]!Tabla3[[#This Row],[Secuencia]]</f>
        <v>MG0225</v>
      </c>
      <c r="E1941" s="40" t="str">
        <f>+[1]!Tabla3[[#This Row],[Descripcion]]</f>
        <v xml:space="preserve">SACAPUNTA DE METAL </v>
      </c>
      <c r="F1941" s="39" t="str">
        <f>+[1]!Tabla3[[#This Row],[Categoria]]</f>
        <v>MATERIALES GASTABLE</v>
      </c>
      <c r="G1941" s="50">
        <f>+[1]!Tabla3[[#This Row],[Almacen]]</f>
        <v>0</v>
      </c>
      <c r="H1941" s="39" t="str">
        <f>+[1]!Tabla3[[#This Row],[Unidad de medida]]</f>
        <v>UNIDAD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100</v>
      </c>
      <c r="N1941" s="44">
        <f>+SUMIF([1]!REQUISICIONES[CODIGO CONCATENADO],INVENTARIO[[#This Row],[CODIGO CONCATENADO]],[1]!REQUISICIONES[CANTIDAD])</f>
        <v>98</v>
      </c>
      <c r="O1941" s="42"/>
      <c r="P1941" s="44">
        <f>+INVENTARIO[[#This Row],[CANTIDAD INICIAL]]+INVENTARIO[[#This Row],[ENTRADAS]]-INVENTARIO[[#This Row],[SALIDAS]]+INVENTARIO[[#This Row],[AJUSTES]]</f>
        <v>2</v>
      </c>
      <c r="Q1941" s="42">
        <f>IFERROR(_xlfn.XLOOKUP(INVENTARIO[[#This Row],[CODIGO CONCATENADO]],[1]!Tabla1[[CODIGO CONCATENADO ]],[1]!Tabla1[COSTO],,0,-1),"")</f>
        <v>5.5</v>
      </c>
      <c r="R1941" s="42">
        <f>+IFERROR(INVENTARIO[[#This Row],[STOCK (BALANCE)]]*INVENTARIO[[#This Row],[COSTO UNITARIO]],"")</f>
        <v>11</v>
      </c>
    </row>
    <row r="1942" spans="1:18" x14ac:dyDescent="0.25">
      <c r="A1942" s="37" t="str">
        <f>+[1]DATA_PRODUCTO!A1942</f>
        <v xml:space="preserve"> MG0226 (MARCADORES PARA PIZARRA AZUL )</v>
      </c>
      <c r="B1942" s="38">
        <f>IFERROR(_xlfn.XLOOKUP(INVENTARIO[[#This Row],[CODIGO CONCATENADO]],[1]!Tabla1[[CODIGO CONCATENADO ]],[1]!Tabla1[FECHA],,0,-1),"")</f>
        <v>45882</v>
      </c>
      <c r="C1942" s="38">
        <f>IFERROR(_xlfn.XLOOKUP(INVENTARIO[[#This Row],[CODIGO CONCATENADO]],[1]!Tabla1[[CODIGO CONCATENADO ]],[1]!Tabla1[FECHA],,0,-1),"")</f>
        <v>45882</v>
      </c>
      <c r="D1942" s="39" t="str">
        <f>+[1]!Tabla3[[#This Row],[Secuencia]]</f>
        <v>MG0226</v>
      </c>
      <c r="E1942" s="40" t="str">
        <f>+[1]!Tabla3[[#This Row],[Descripcion]]</f>
        <v xml:space="preserve">MARCADORES PARA PIZARRA AZUL </v>
      </c>
      <c r="F1942" s="39" t="str">
        <f>+[1]!Tabla3[[#This Row],[Categoria]]</f>
        <v>MATERIALES GASTABLE</v>
      </c>
      <c r="G1942" s="50">
        <f>+[1]!Tabla3[[#This Row],[Almacen]]</f>
        <v>0</v>
      </c>
      <c r="H1942" s="39" t="str">
        <f>+[1]!Tabla3[[#This Row],[Unidad de medida]]</f>
        <v>CAJAS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50</v>
      </c>
      <c r="N1942" s="44">
        <f>+SUMIF([1]!REQUISICIONES[CODIGO CONCATENADO],INVENTARIO[[#This Row],[CODIGO CONCATENADO]],[1]!REQUISICIONES[CANTIDAD])</f>
        <v>5</v>
      </c>
      <c r="O1942" s="42"/>
      <c r="P1942" s="44">
        <f>+INVENTARIO[[#This Row],[CANTIDAD INICIAL]]+INVENTARIO[[#This Row],[ENTRADAS]]-INVENTARIO[[#This Row],[SALIDAS]]+INVENTARIO[[#This Row],[AJUSTES]]</f>
        <v>45</v>
      </c>
      <c r="Q1942" s="42">
        <f>IFERROR(_xlfn.XLOOKUP(INVENTARIO[[#This Row],[CODIGO CONCATENADO]],[1]!Tabla1[[CODIGO CONCATENADO ]],[1]!Tabla1[COSTO],,0,-1),"")</f>
        <v>13</v>
      </c>
      <c r="R1942" s="42">
        <f>+IFERROR(INVENTARIO[[#This Row],[STOCK (BALANCE)]]*INVENTARIO[[#This Row],[COSTO UNITARIO]],"")</f>
        <v>585</v>
      </c>
    </row>
    <row r="1943" spans="1:18" x14ac:dyDescent="0.25">
      <c r="A1943" s="37" t="str">
        <f>+[1]DATA_PRODUCTO!A1943</f>
        <v xml:space="preserve"> MG0227 (RESALTADORES AMARILLO)</v>
      </c>
      <c r="B1943" s="38">
        <f>IFERROR(_xlfn.XLOOKUP(INVENTARIO[[#This Row],[CODIGO CONCATENADO]],[1]!Tabla1[[CODIGO CONCATENADO ]],[1]!Tabla1[FECHA],,0,-1),"")</f>
        <v>45882</v>
      </c>
      <c r="C1943" s="38">
        <f>IFERROR(_xlfn.XLOOKUP(INVENTARIO[[#This Row],[CODIGO CONCATENADO]],[1]!Tabla1[[CODIGO CONCATENADO ]],[1]!Tabla1[FECHA],,0,-1),"")</f>
        <v>45882</v>
      </c>
      <c r="D1943" s="39" t="str">
        <f>+[1]!Tabla3[[#This Row],[Secuencia]]</f>
        <v>MG0227</v>
      </c>
      <c r="E1943" s="40" t="str">
        <f>+[1]!Tabla3[[#This Row],[Descripcion]]</f>
        <v>RESALTADORES AMARILLO</v>
      </c>
      <c r="F1943" s="39" t="str">
        <f>+[1]!Tabla3[[#This Row],[Categoria]]</f>
        <v>MATERIALES GASTABLE</v>
      </c>
      <c r="G1943" s="50">
        <f>+[1]!Tabla3[[#This Row],[Almacen]]</f>
        <v>0</v>
      </c>
      <c r="H1943" s="39" t="str">
        <f>+[1]!Tabla3[[#This Row],[Unidad de medida]]</f>
        <v>CAJAS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60</v>
      </c>
      <c r="N1943" s="44">
        <f>+SUMIF([1]!REQUISICIONES[CODIGO CONCATENADO],INVENTARIO[[#This Row],[CODIGO CONCATENADO]],[1]!REQUISICIONES[CANTIDAD])</f>
        <v>4</v>
      </c>
      <c r="O1943" s="42"/>
      <c r="P1943" s="44">
        <f>+INVENTARIO[[#This Row],[CANTIDAD INICIAL]]+INVENTARIO[[#This Row],[ENTRADAS]]-INVENTARIO[[#This Row],[SALIDAS]]+INVENTARIO[[#This Row],[AJUSTES]]</f>
        <v>56</v>
      </c>
      <c r="Q1943" s="42">
        <f>IFERROR(_xlfn.XLOOKUP(INVENTARIO[[#This Row],[CODIGO CONCATENADO]],[1]!Tabla1[[CODIGO CONCATENADO ]],[1]!Tabla1[COSTO],,0,-1),"")</f>
        <v>8.9167000000000005</v>
      </c>
      <c r="R1943" s="42">
        <f>+IFERROR(INVENTARIO[[#This Row],[STOCK (BALANCE)]]*INVENTARIO[[#This Row],[COSTO UNITARIO]],"")</f>
        <v>499.33520000000004</v>
      </c>
    </row>
    <row r="1944" spans="1:18" x14ac:dyDescent="0.25">
      <c r="A1944" s="37" t="str">
        <f>+[1]DATA_PRODUCTO!A1944</f>
        <v xml:space="preserve"> MG0228 (RESALTADORES AZUL)</v>
      </c>
      <c r="B1944" s="38">
        <f>IFERROR(_xlfn.XLOOKUP(INVENTARIO[[#This Row],[CODIGO CONCATENADO]],[1]!Tabla1[[CODIGO CONCATENADO ]],[1]!Tabla1[FECHA],,0,-1),"")</f>
        <v>46013</v>
      </c>
      <c r="C1944" s="38">
        <f>IFERROR(_xlfn.XLOOKUP(INVENTARIO[[#This Row],[CODIGO CONCATENADO]],[1]!Tabla1[[CODIGO CONCATENADO ]],[1]!Tabla1[FECHA],,0,-1),"")</f>
        <v>46013</v>
      </c>
      <c r="D1944" s="39" t="str">
        <f>+[1]!Tabla3[[#This Row],[Secuencia]]</f>
        <v>MG0228</v>
      </c>
      <c r="E1944" s="40" t="str">
        <f>+[1]!Tabla3[[#This Row],[Descripcion]]</f>
        <v>RESALTADORES AZUL</v>
      </c>
      <c r="F1944" s="39" t="str">
        <f>+[1]!Tabla3[[#This Row],[Categoria]]</f>
        <v>MATERIALES GASTABLE</v>
      </c>
      <c r="G1944" s="50">
        <f>+[1]!Tabla3[[#This Row],[Almacen]]</f>
        <v>0</v>
      </c>
      <c r="H1944" s="39" t="str">
        <f>+[1]!Tabla3[[#This Row],[Unidad de medida]]</f>
        <v>CAJAS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112</v>
      </c>
      <c r="N1944" s="44">
        <f>+SUMIF([1]!REQUISICIONES[CODIGO CONCATENADO],INVENTARIO[[#This Row],[CODIGO CONCATENADO]],[1]!REQUISICIONES[CANTIDAD])</f>
        <v>3</v>
      </c>
      <c r="O1944" s="42"/>
      <c r="P1944" s="44">
        <f>+INVENTARIO[[#This Row],[CANTIDAD INICIAL]]+INVENTARIO[[#This Row],[ENTRADAS]]-INVENTARIO[[#This Row],[SALIDAS]]+INVENTARIO[[#This Row],[AJUSTES]]</f>
        <v>109</v>
      </c>
      <c r="Q1944" s="42">
        <f>IFERROR(_xlfn.XLOOKUP(INVENTARIO[[#This Row],[CODIGO CONCATENADO]],[1]!Tabla1[[CODIGO CONCATENADO ]],[1]!Tabla1[COSTO],,0,-1),"")</f>
        <v>8.9167000000000005</v>
      </c>
      <c r="R1944" s="42">
        <f>+IFERROR(INVENTARIO[[#This Row],[STOCK (BALANCE)]]*INVENTARIO[[#This Row],[COSTO UNITARIO]],"")</f>
        <v>971.92030000000011</v>
      </c>
    </row>
    <row r="1945" spans="1:18" x14ac:dyDescent="0.25">
      <c r="A1945" s="37" t="str">
        <f>+[1]DATA_PRODUCTO!A1945</f>
        <v xml:space="preserve"> MG0229 (RESALTADORES NARANJA)</v>
      </c>
      <c r="B1945" s="38">
        <f>IFERROR(_xlfn.XLOOKUP(INVENTARIO[[#This Row],[CODIGO CONCATENADO]],[1]!Tabla1[[CODIGO CONCATENADO ]],[1]!Tabla1[FECHA],,0,-1),"")</f>
        <v>45882</v>
      </c>
      <c r="C1945" s="38">
        <f>IFERROR(_xlfn.XLOOKUP(INVENTARIO[[#This Row],[CODIGO CONCATENADO]],[1]!Tabla1[[CODIGO CONCATENADO ]],[1]!Tabla1[FECHA],,0,-1),"")</f>
        <v>45882</v>
      </c>
      <c r="D1945" s="39" t="str">
        <f>+[1]!Tabla3[[#This Row],[Secuencia]]</f>
        <v>MG0229</v>
      </c>
      <c r="E1945" s="40" t="str">
        <f>+[1]!Tabla3[[#This Row],[Descripcion]]</f>
        <v>RESALTADORES NARANJA</v>
      </c>
      <c r="F1945" s="39" t="str">
        <f>+[1]!Tabla3[[#This Row],[Categoria]]</f>
        <v>MATERIALES GASTABLE</v>
      </c>
      <c r="G1945" s="50">
        <f>+[1]!Tabla3[[#This Row],[Almacen]]</f>
        <v>0</v>
      </c>
      <c r="H1945" s="39" t="str">
        <f>+[1]!Tabla3[[#This Row],[Unidad de medida]]</f>
        <v>CAJAS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60</v>
      </c>
      <c r="N1945" s="44">
        <f>+SUMIF([1]!REQUISICIONES[CODIGO CONCATENADO],INVENTARIO[[#This Row],[CODIGO CONCATENADO]],[1]!REQUISICIONES[CANTIDAD])</f>
        <v>6</v>
      </c>
      <c r="O1945" s="42"/>
      <c r="P1945" s="44">
        <f>+INVENTARIO[[#This Row],[CANTIDAD INICIAL]]+INVENTARIO[[#This Row],[ENTRADAS]]-INVENTARIO[[#This Row],[SALIDAS]]+INVENTARIO[[#This Row],[AJUSTES]]</f>
        <v>54</v>
      </c>
      <c r="Q1945" s="42">
        <f>IFERROR(_xlfn.XLOOKUP(INVENTARIO[[#This Row],[CODIGO CONCATENADO]],[1]!Tabla1[[CODIGO CONCATENADO ]],[1]!Tabla1[COSTO],,0,-1),"")</f>
        <v>8.9167000000000005</v>
      </c>
      <c r="R1945" s="42">
        <f>+IFERROR(INVENTARIO[[#This Row],[STOCK (BALANCE)]]*INVENTARIO[[#This Row],[COSTO UNITARIO]],"")</f>
        <v>481.5018</v>
      </c>
    </row>
    <row r="1946" spans="1:18" x14ac:dyDescent="0.25">
      <c r="A1946" s="37" t="str">
        <f>+[1]DATA_PRODUCTO!A1946</f>
        <v xml:space="preserve"> MG0230 (RESALTADORES ROSADO)</v>
      </c>
      <c r="B1946" s="38">
        <f>IFERROR(_xlfn.XLOOKUP(INVENTARIO[[#This Row],[CODIGO CONCATENADO]],[1]!Tabla1[[CODIGO CONCATENADO ]],[1]!Tabla1[FECHA],,0,-1),"")</f>
        <v>45882</v>
      </c>
      <c r="C1946" s="38">
        <f>IFERROR(_xlfn.XLOOKUP(INVENTARIO[[#This Row],[CODIGO CONCATENADO]],[1]!Tabla1[[CODIGO CONCATENADO ]],[1]!Tabla1[FECHA],,0,-1),"")</f>
        <v>45882</v>
      </c>
      <c r="D1946" s="39" t="str">
        <f>+[1]!Tabla3[[#This Row],[Secuencia]]</f>
        <v>MG0230</v>
      </c>
      <c r="E1946" s="40" t="str">
        <f>+[1]!Tabla3[[#This Row],[Descripcion]]</f>
        <v>RESALTADORES ROSADO</v>
      </c>
      <c r="F1946" s="39" t="str">
        <f>+[1]!Tabla3[[#This Row],[Categoria]]</f>
        <v>MATERIALES GASTABLE</v>
      </c>
      <c r="G1946" s="50">
        <f>+[1]!Tabla3[[#This Row],[Almacen]]</f>
        <v>0</v>
      </c>
      <c r="H1946" s="39" t="str">
        <f>+[1]!Tabla3[[#This Row],[Unidad de medida]]</f>
        <v>CAJAS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60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60</v>
      </c>
      <c r="Q1946" s="42">
        <f>IFERROR(_xlfn.XLOOKUP(INVENTARIO[[#This Row],[CODIGO CONCATENADO]],[1]!Tabla1[[CODIGO CONCATENADO ]],[1]!Tabla1[COSTO],,0,-1),"")</f>
        <v>8.9167000000000005</v>
      </c>
      <c r="R1946" s="42">
        <f>+IFERROR(INVENTARIO[[#This Row],[STOCK (BALANCE)]]*INVENTARIO[[#This Row],[COSTO UNITARIO]],"")</f>
        <v>535.00200000000007</v>
      </c>
    </row>
    <row r="1947" spans="1:18" x14ac:dyDescent="0.25">
      <c r="A1947" s="37" t="str">
        <f>+[1]DATA_PRODUCTO!A1947</f>
        <v xml:space="preserve"> MG0231 (RESALTADORES VERDE)</v>
      </c>
      <c r="B1947" s="38">
        <f>IFERROR(_xlfn.XLOOKUP(INVENTARIO[[#This Row],[CODIGO CONCATENADO]],[1]!Tabla1[[CODIGO CONCATENADO ]],[1]!Tabla1[FECHA],,0,-1),"")</f>
        <v>45882</v>
      </c>
      <c r="C1947" s="38">
        <f>IFERROR(_xlfn.XLOOKUP(INVENTARIO[[#This Row],[CODIGO CONCATENADO]],[1]!Tabla1[[CODIGO CONCATENADO ]],[1]!Tabla1[FECHA],,0,-1),"")</f>
        <v>45882</v>
      </c>
      <c r="D1947" s="39" t="str">
        <f>+[1]!Tabla3[[#This Row],[Secuencia]]</f>
        <v>MG0231</v>
      </c>
      <c r="E1947" s="40" t="str">
        <f>+[1]!Tabla3[[#This Row],[Descripcion]]</f>
        <v>RESALTADORES VERDE</v>
      </c>
      <c r="F1947" s="39" t="str">
        <f>+[1]!Tabla3[[#This Row],[Categoria]]</f>
        <v>MATERIALES GASTABLE</v>
      </c>
      <c r="G1947" s="50">
        <f>+[1]!Tabla3[[#This Row],[Almacen]]</f>
        <v>0</v>
      </c>
      <c r="H1947" s="39" t="str">
        <f>+[1]!Tabla3[[#This Row],[Unidad de medida]]</f>
        <v>CAJAS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60</v>
      </c>
      <c r="N1947" s="44">
        <f>+SUMIF([1]!REQUISICIONES[CODIGO CONCATENADO],INVENTARIO[[#This Row],[CODIGO CONCATENADO]],[1]!REQUISICIONES[CANTIDAD])</f>
        <v>10</v>
      </c>
      <c r="O1947" s="42"/>
      <c r="P1947" s="44">
        <f>+INVENTARIO[[#This Row],[CANTIDAD INICIAL]]+INVENTARIO[[#This Row],[ENTRADAS]]-INVENTARIO[[#This Row],[SALIDAS]]+INVENTARIO[[#This Row],[AJUSTES]]</f>
        <v>50</v>
      </c>
      <c r="Q1947" s="42">
        <f>IFERROR(_xlfn.XLOOKUP(INVENTARIO[[#This Row],[CODIGO CONCATENADO]],[1]!Tabla1[[CODIGO CONCATENADO ]],[1]!Tabla1[COSTO],,0,-1),"")</f>
        <v>8.9167000000000005</v>
      </c>
      <c r="R1947" s="42">
        <f>+IFERROR(INVENTARIO[[#This Row],[STOCK (BALANCE)]]*INVENTARIO[[#This Row],[COSTO UNITARIO]],"")</f>
        <v>445.83500000000004</v>
      </c>
    </row>
    <row r="1948" spans="1:18" x14ac:dyDescent="0.25">
      <c r="A1948" s="37" t="str">
        <f>+[1]DATA_PRODUCTO!A1948</f>
        <v xml:space="preserve"> MG0232 ( PROTECTORA DE HOJA PLASTICAS 8 1/2 X 11)</v>
      </c>
      <c r="B1948" s="38">
        <f>IFERROR(_xlfn.XLOOKUP(INVENTARIO[[#This Row],[CODIGO CONCATENADO]],[1]!Tabla1[[CODIGO CONCATENADO ]],[1]!Tabla1[FECHA],,0,-1),"")</f>
        <v>45882</v>
      </c>
      <c r="C1948" s="38">
        <f>IFERROR(_xlfn.XLOOKUP(INVENTARIO[[#This Row],[CODIGO CONCATENADO]],[1]!Tabla1[[CODIGO CONCATENADO ]],[1]!Tabla1[FECHA],,0,-1),"")</f>
        <v>45882</v>
      </c>
      <c r="D1948" s="39" t="str">
        <f>+[1]!Tabla3[[#This Row],[Secuencia]]</f>
        <v>MG0232</v>
      </c>
      <c r="E1948" s="40" t="str">
        <f>+[1]!Tabla3[[#This Row],[Descripcion]]</f>
        <v xml:space="preserve"> PROTECTORA DE HOJA PLASTICAS 8 1/2 X 11</v>
      </c>
      <c r="F1948" s="39" t="str">
        <f>+[1]!Tabla3[[#This Row],[Categoria]]</f>
        <v>MATERIALES GASTABLE</v>
      </c>
      <c r="G1948" s="50">
        <f>+[1]!Tabla3[[#This Row],[Almacen]]</f>
        <v>0</v>
      </c>
      <c r="H1948" s="39" t="str">
        <f>+[1]!Tabla3[[#This Row],[Unidad de medida]]</f>
        <v>PAQUETE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150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150</v>
      </c>
      <c r="Q1948" s="42">
        <f>IFERROR(_xlfn.XLOOKUP(INVENTARIO[[#This Row],[CODIGO CONCATENADO]],[1]!Tabla1[[CODIGO CONCATENADO ]],[1]!Tabla1[COSTO],,0,-1),"")</f>
        <v>127.11</v>
      </c>
      <c r="R1948" s="42">
        <f>+IFERROR(INVENTARIO[[#This Row],[STOCK (BALANCE)]]*INVENTARIO[[#This Row],[COSTO UNITARIO]],"")</f>
        <v>19066.5</v>
      </c>
    </row>
    <row r="1949" spans="1:18" x14ac:dyDescent="0.25">
      <c r="A1949" s="37" t="str">
        <f>+[1]DATA_PRODUCTO!A1949</f>
        <v xml:space="preserve"> MG0233 (SACAPUNTA ELECTRICO )</v>
      </c>
      <c r="B1949" s="38">
        <f>IFERROR(_xlfn.XLOOKUP(INVENTARIO[[#This Row],[CODIGO CONCATENADO]],[1]!Tabla1[[CODIGO CONCATENADO ]],[1]!Tabla1[FECHA],,0,-1),"")</f>
        <v>45882</v>
      </c>
      <c r="C1949" s="38">
        <f>IFERROR(_xlfn.XLOOKUP(INVENTARIO[[#This Row],[CODIGO CONCATENADO]],[1]!Tabla1[[CODIGO CONCATENADO ]],[1]!Tabla1[FECHA],,0,-1),"")</f>
        <v>45882</v>
      </c>
      <c r="D1949" s="39" t="str">
        <f>+[1]!Tabla3[[#This Row],[Secuencia]]</f>
        <v>MG0233</v>
      </c>
      <c r="E1949" s="40" t="str">
        <f>+[1]!Tabla3[[#This Row],[Descripcion]]</f>
        <v xml:space="preserve">SACAPUNTA ELECTRICO </v>
      </c>
      <c r="F1949" s="39" t="str">
        <f>+[1]!Tabla3[[#This Row],[Categoria]]</f>
        <v>MATERIALES GASTABLE</v>
      </c>
      <c r="G1949" s="50">
        <f>+[1]!Tabla3[[#This Row],[Almacen]]</f>
        <v>0</v>
      </c>
      <c r="H1949" s="39" t="str">
        <f>+[1]!Tabla3[[#This Row],[Unidad de medida]]</f>
        <v>CAJAS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5</v>
      </c>
      <c r="N1949" s="44">
        <f>+SUMIF([1]!REQUISICIONES[CODIGO CONCATENADO],INVENTARIO[[#This Row],[CODIGO CONCATENADO]],[1]!REQUISICIONES[CANTIDAD])</f>
        <v>3</v>
      </c>
      <c r="O1949" s="42"/>
      <c r="P1949" s="44">
        <f>+INVENTARIO[[#This Row],[CANTIDAD INICIAL]]+INVENTARIO[[#This Row],[ENTRADAS]]-INVENTARIO[[#This Row],[SALIDAS]]+INVENTARIO[[#This Row],[AJUSTES]]</f>
        <v>2</v>
      </c>
      <c r="Q1949" s="42">
        <f>IFERROR(_xlfn.XLOOKUP(INVENTARIO[[#This Row],[CODIGO CONCATENADO]],[1]!Tabla1[[CODIGO CONCATENADO ]],[1]!Tabla1[COSTO],,0,-1),"")</f>
        <v>720</v>
      </c>
      <c r="R1949" s="42">
        <f>+IFERROR(INVENTARIO[[#This Row],[STOCK (BALANCE)]]*INVENTARIO[[#This Row],[COSTO UNITARIO]],"")</f>
        <v>1440</v>
      </c>
    </row>
    <row r="1950" spans="1:18" x14ac:dyDescent="0.25">
      <c r="A1950" s="37" t="str">
        <f>+[1]DATA_PRODUCTO!A1950</f>
        <v xml:space="preserve"> MG0234 (PIZARRA  MAGICA BLANCA 24X 35)</v>
      </c>
      <c r="B1950" s="38">
        <f>IFERROR(_xlfn.XLOOKUP(INVENTARIO[[#This Row],[CODIGO CONCATENADO]],[1]!Tabla1[[CODIGO CONCATENADO ]],[1]!Tabla1[FECHA],,0,-1),"")</f>
        <v>45882</v>
      </c>
      <c r="C1950" s="38">
        <f>IFERROR(_xlfn.XLOOKUP(INVENTARIO[[#This Row],[CODIGO CONCATENADO]],[1]!Tabla1[[CODIGO CONCATENADO ]],[1]!Tabla1[FECHA],,0,-1),"")</f>
        <v>45882</v>
      </c>
      <c r="D1950" s="39" t="str">
        <f>+[1]!Tabla3[[#This Row],[Secuencia]]</f>
        <v>MG0234</v>
      </c>
      <c r="E1950" s="40" t="str">
        <f>+[1]!Tabla3[[#This Row],[Descripcion]]</f>
        <v>PIZARRA  MAGICA BLANCA 24X 35</v>
      </c>
      <c r="F1950" s="39" t="str">
        <f>+[1]!Tabla3[[#This Row],[Categoria]]</f>
        <v>MATERIALES GASTABLE</v>
      </c>
      <c r="G1950" s="50">
        <f>+[1]!Tabla3[[#This Row],[Almacen]]</f>
        <v>0</v>
      </c>
      <c r="H1950" s="39" t="str">
        <f>+[1]!Tabla3[[#This Row],[Unidad de medida]]</f>
        <v>CAJAS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5</v>
      </c>
      <c r="N1950" s="44">
        <f>+SUMIF([1]!REQUISICIONES[CODIGO CONCATENADO],INVENTARIO[[#This Row],[CODIGO CONCATENADO]],[1]!REQUISICIONES[CANTIDAD])</f>
        <v>0</v>
      </c>
      <c r="O1950" s="42"/>
      <c r="P1950" s="44">
        <f>+INVENTARIO[[#This Row],[CANTIDAD INICIAL]]+INVENTARIO[[#This Row],[ENTRADAS]]-INVENTARIO[[#This Row],[SALIDAS]]+INVENTARIO[[#This Row],[AJUSTES]]</f>
        <v>5</v>
      </c>
      <c r="Q1950" s="42">
        <f>IFERROR(_xlfn.XLOOKUP(INVENTARIO[[#This Row],[CODIGO CONCATENADO]],[1]!Tabla1[[CODIGO CONCATENADO ]],[1]!Tabla1[COSTO],,0,-1),"")</f>
        <v>750</v>
      </c>
      <c r="R1950" s="42">
        <f>+IFERROR(INVENTARIO[[#This Row],[STOCK (BALANCE)]]*INVENTARIO[[#This Row],[COSTO UNITARIO]],"")</f>
        <v>3750</v>
      </c>
    </row>
    <row r="1951" spans="1:18" x14ac:dyDescent="0.25">
      <c r="A1951" s="37" t="str">
        <f>+[1]DATA_PRODUCTO!A1951</f>
        <v xml:space="preserve"> MG0235 (CLIP BILLETERO 25 MM )</v>
      </c>
      <c r="B1951" s="38">
        <f>IFERROR(_xlfn.XLOOKUP(INVENTARIO[[#This Row],[CODIGO CONCATENADO]],[1]!Tabla1[[CODIGO CONCATENADO ]],[1]!Tabla1[FECHA],,0,-1),"")</f>
        <v>45882</v>
      </c>
      <c r="C1951" s="38">
        <f>IFERROR(_xlfn.XLOOKUP(INVENTARIO[[#This Row],[CODIGO CONCATENADO]],[1]!Tabla1[[CODIGO CONCATENADO ]],[1]!Tabla1[FECHA],,0,-1),"")</f>
        <v>45882</v>
      </c>
      <c r="D1951" s="39" t="str">
        <f>+[1]!Tabla3[[#This Row],[Secuencia]]</f>
        <v>MG0235</v>
      </c>
      <c r="E1951" s="40" t="str">
        <f>+[1]!Tabla3[[#This Row],[Descripcion]]</f>
        <v xml:space="preserve">CLIP BILLETERO 25 MM </v>
      </c>
      <c r="F1951" s="39" t="str">
        <f>+[1]!Tabla3[[#This Row],[Categoria]]</f>
        <v>MATERIALES GASTABLE</v>
      </c>
      <c r="G1951" s="50">
        <f>+[1]!Tabla3[[#This Row],[Almacen]]</f>
        <v>0</v>
      </c>
      <c r="H1951" s="39" t="str">
        <f>+[1]!Tabla3[[#This Row],[Unidad de medida]]</f>
        <v>CAJAS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600</v>
      </c>
      <c r="N1951" s="44">
        <f>+SUMIF([1]!REQUISICIONES[CODIGO CONCATENADO],INVENTARIO[[#This Row],[CODIGO CONCATENADO]],[1]!REQUISICIONES[CANTIDAD])</f>
        <v>588</v>
      </c>
      <c r="O1951" s="42"/>
      <c r="P1951" s="44">
        <f>+INVENTARIO[[#This Row],[CANTIDAD INICIAL]]+INVENTARIO[[#This Row],[ENTRADAS]]-INVENTARIO[[#This Row],[SALIDAS]]+INVENTARIO[[#This Row],[AJUSTES]]</f>
        <v>12</v>
      </c>
      <c r="Q1951" s="42">
        <f>IFERROR(_xlfn.XLOOKUP(INVENTARIO[[#This Row],[CODIGO CONCATENADO]],[1]!Tabla1[[CODIGO CONCATENADO ]],[1]!Tabla1[COSTO],,0,-1),"")</f>
        <v>1.8333299999999999</v>
      </c>
      <c r="R1951" s="42">
        <f>+IFERROR(INVENTARIO[[#This Row],[STOCK (BALANCE)]]*INVENTARIO[[#This Row],[COSTO UNITARIO]],"")</f>
        <v>21.999959999999998</v>
      </c>
    </row>
    <row r="1952" spans="1:18" x14ac:dyDescent="0.25">
      <c r="A1952" s="37" t="str">
        <f>+[1]DATA_PRODUCTO!A1952</f>
        <v xml:space="preserve"> MG0236 (CLIP BILLETERO 32 MM )</v>
      </c>
      <c r="B1952" s="38">
        <f>IFERROR(_xlfn.XLOOKUP(INVENTARIO[[#This Row],[CODIGO CONCATENADO]],[1]!Tabla1[[CODIGO CONCATENADO ]],[1]!Tabla1[FECHA],,0,-1),"")</f>
        <v>45882</v>
      </c>
      <c r="C1952" s="38">
        <f>IFERROR(_xlfn.XLOOKUP(INVENTARIO[[#This Row],[CODIGO CONCATENADO]],[1]!Tabla1[[CODIGO CONCATENADO ]],[1]!Tabla1[FECHA],,0,-1),"")</f>
        <v>45882</v>
      </c>
      <c r="D1952" s="39" t="str">
        <f>+[1]!Tabla3[[#This Row],[Secuencia]]</f>
        <v>MG0236</v>
      </c>
      <c r="E1952" s="40" t="str">
        <f>+[1]!Tabla3[[#This Row],[Descripcion]]</f>
        <v xml:space="preserve">CLIP BILLETERO 32 MM </v>
      </c>
      <c r="F1952" s="39" t="str">
        <f>+[1]!Tabla3[[#This Row],[Categoria]]</f>
        <v>MATERIALES GASTABLE</v>
      </c>
      <c r="G1952" s="50">
        <f>+[1]!Tabla3[[#This Row],[Almacen]]</f>
        <v>0</v>
      </c>
      <c r="H1952" s="39" t="str">
        <f>+[1]!Tabla3[[#This Row],[Unidad de medida]]</f>
        <v>CAJAS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600</v>
      </c>
      <c r="N1952" s="44">
        <f>+SUMIF([1]!REQUISICIONES[CODIGO CONCATENADO],INVENTARIO[[#This Row],[CODIGO CONCATENADO]],[1]!REQUISICIONES[CANTIDAD])</f>
        <v>0</v>
      </c>
      <c r="O1952" s="42"/>
      <c r="P1952" s="44">
        <f>+INVENTARIO[[#This Row],[CANTIDAD INICIAL]]+INVENTARIO[[#This Row],[ENTRADAS]]-INVENTARIO[[#This Row],[SALIDAS]]+INVENTARIO[[#This Row],[AJUSTES]]</f>
        <v>600</v>
      </c>
      <c r="Q1952" s="42">
        <f>IFERROR(_xlfn.XLOOKUP(INVENTARIO[[#This Row],[CODIGO CONCATENADO]],[1]!Tabla1[[CODIGO CONCATENADO ]],[1]!Tabla1[COSTO],,0,-1),"")</f>
        <v>2.5</v>
      </c>
      <c r="R1952" s="42">
        <f>+IFERROR(INVENTARIO[[#This Row],[STOCK (BALANCE)]]*INVENTARIO[[#This Row],[COSTO UNITARIO]],"")</f>
        <v>1500</v>
      </c>
    </row>
    <row r="1953" spans="1:18" x14ac:dyDescent="0.25">
      <c r="A1953" s="37" t="str">
        <f>+[1]DATA_PRODUCTO!A1953</f>
        <v xml:space="preserve"> MG0237 (CLIP BILLETERO 41 MM )</v>
      </c>
      <c r="B1953" s="38">
        <f>IFERROR(_xlfn.XLOOKUP(INVENTARIO[[#This Row],[CODIGO CONCATENADO]],[1]!Tabla1[[CODIGO CONCATENADO ]],[1]!Tabla1[FECHA],,0,-1),"")</f>
        <v>45882</v>
      </c>
      <c r="C1953" s="38">
        <f>IFERROR(_xlfn.XLOOKUP(INVENTARIO[[#This Row],[CODIGO CONCATENADO]],[1]!Tabla1[[CODIGO CONCATENADO ]],[1]!Tabla1[FECHA],,0,-1),"")</f>
        <v>45882</v>
      </c>
      <c r="D1953" s="39" t="str">
        <f>+[1]!Tabla3[[#This Row],[Secuencia]]</f>
        <v>MG0237</v>
      </c>
      <c r="E1953" s="40" t="str">
        <f>+[1]!Tabla3[[#This Row],[Descripcion]]</f>
        <v xml:space="preserve">CLIP BILLETERO 41 MM </v>
      </c>
      <c r="F1953" s="39" t="str">
        <f>+[1]!Tabla3[[#This Row],[Categoria]]</f>
        <v>MATERIALES GASTABLE</v>
      </c>
      <c r="G1953" s="50">
        <f>+[1]!Tabla3[[#This Row],[Almacen]]</f>
        <v>0</v>
      </c>
      <c r="H1953" s="39" t="str">
        <f>+[1]!Tabla3[[#This Row],[Unidad de medida]]</f>
        <v>CAJAS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600</v>
      </c>
      <c r="N1953" s="44">
        <f>+SUMIF([1]!REQUISICIONES[CODIGO CONCATENADO],INVENTARIO[[#This Row],[CODIGO CONCATENADO]],[1]!REQUISICIONES[CANTIDAD])</f>
        <v>0</v>
      </c>
      <c r="O1953" s="42"/>
      <c r="P1953" s="44">
        <f>+INVENTARIO[[#This Row],[CANTIDAD INICIAL]]+INVENTARIO[[#This Row],[ENTRADAS]]-INVENTARIO[[#This Row],[SALIDAS]]+INVENTARIO[[#This Row],[AJUSTES]]</f>
        <v>600</v>
      </c>
      <c r="Q1953" s="42">
        <f>IFERROR(_xlfn.XLOOKUP(INVENTARIO[[#This Row],[CODIGO CONCATENADO]],[1]!Tabla1[[CODIGO CONCATENADO ]],[1]!Tabla1[COSTO],,0,-1),"")</f>
        <v>3.75</v>
      </c>
      <c r="R1953" s="42">
        <f>+IFERROR(INVENTARIO[[#This Row],[STOCK (BALANCE)]]*INVENTARIO[[#This Row],[COSTO UNITARIO]],"")</f>
        <v>2250</v>
      </c>
    </row>
    <row r="1954" spans="1:18" x14ac:dyDescent="0.25">
      <c r="A1954" s="37" t="str">
        <f>+[1]DATA_PRODUCTO!A1954</f>
        <v xml:space="preserve"> MG0238 (PERFORADORA DE 2 HOYOS )</v>
      </c>
      <c r="B1954" s="38">
        <f>IFERROR(_xlfn.XLOOKUP(INVENTARIO[[#This Row],[CODIGO CONCATENADO]],[1]!Tabla1[[CODIGO CONCATENADO ]],[1]!Tabla1[FECHA],,0,-1),"")</f>
        <v>45882</v>
      </c>
      <c r="C1954" s="38">
        <f>IFERROR(_xlfn.XLOOKUP(INVENTARIO[[#This Row],[CODIGO CONCATENADO]],[1]!Tabla1[[CODIGO CONCATENADO ]],[1]!Tabla1[FECHA],,0,-1),"")</f>
        <v>45882</v>
      </c>
      <c r="D1954" s="39" t="str">
        <f>+[1]!Tabla3[[#This Row],[Secuencia]]</f>
        <v>MG0238</v>
      </c>
      <c r="E1954" s="40" t="str">
        <f>+[1]!Tabla3[[#This Row],[Descripcion]]</f>
        <v xml:space="preserve">PERFORADORA DE 2 HOYOS </v>
      </c>
      <c r="F1954" s="39" t="str">
        <f>+[1]!Tabla3[[#This Row],[Categoria]]</f>
        <v>MATERIALES GASTABLE</v>
      </c>
      <c r="G1954" s="50">
        <f>+[1]!Tabla3[[#This Row],[Almacen]]</f>
        <v>0</v>
      </c>
      <c r="H1954" s="39" t="str">
        <f>+[1]!Tabla3[[#This Row],[Unidad de medida]]</f>
        <v>UNIDAD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25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25</v>
      </c>
      <c r="Q1954" s="42">
        <f>IFERROR(_xlfn.XLOOKUP(INVENTARIO[[#This Row],[CODIGO CONCATENADO]],[1]!Tabla1[[CODIGO CONCATENADO ]],[1]!Tabla1[COSTO],,0,-1),"")</f>
        <v>186.4</v>
      </c>
      <c r="R1954" s="42">
        <f>+IFERROR(INVENTARIO[[#This Row],[STOCK (BALANCE)]]*INVENTARIO[[#This Row],[COSTO UNITARIO]],"")</f>
        <v>4660</v>
      </c>
    </row>
    <row r="1955" spans="1:18" x14ac:dyDescent="0.25">
      <c r="A1955" s="37" t="str">
        <f>+[1]DATA_PRODUCTO!A1955</f>
        <v xml:space="preserve"> MG0239 (PERFORADORA DE 3 HOYOS )</v>
      </c>
      <c r="B1955" s="38">
        <f>IFERROR(_xlfn.XLOOKUP(INVENTARIO[[#This Row],[CODIGO CONCATENADO]],[1]!Tabla1[[CODIGO CONCATENADO ]],[1]!Tabla1[FECHA],,0,-1),"")</f>
        <v>45882</v>
      </c>
      <c r="C1955" s="38">
        <f>IFERROR(_xlfn.XLOOKUP(INVENTARIO[[#This Row],[CODIGO CONCATENADO]],[1]!Tabla1[[CODIGO CONCATENADO ]],[1]!Tabla1[FECHA],,0,-1),"")</f>
        <v>45882</v>
      </c>
      <c r="D1955" s="39" t="str">
        <f>+[1]!Tabla3[[#This Row],[Secuencia]]</f>
        <v>MG0239</v>
      </c>
      <c r="E1955" s="40" t="str">
        <f>+[1]!Tabla3[[#This Row],[Descripcion]]</f>
        <v xml:space="preserve">PERFORADORA DE 3 HOYOS </v>
      </c>
      <c r="F1955" s="39" t="str">
        <f>+[1]!Tabla3[[#This Row],[Categoria]]</f>
        <v>MATERIALES GASTABLE</v>
      </c>
      <c r="G1955" s="50">
        <f>+[1]!Tabla3[[#This Row],[Almacen]]</f>
        <v>0</v>
      </c>
      <c r="H1955" s="39" t="str">
        <f>+[1]!Tabla3[[#This Row],[Unidad de medida]]</f>
        <v>UNIDAD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10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10</v>
      </c>
      <c r="Q1955" s="42">
        <f>IFERROR(_xlfn.XLOOKUP(INVENTARIO[[#This Row],[CODIGO CONCATENADO]],[1]!Tabla1[[CODIGO CONCATENADO ]],[1]!Tabla1[COSTO],,0,-1),"")</f>
        <v>215.25</v>
      </c>
      <c r="R1955" s="42">
        <f>+IFERROR(INVENTARIO[[#This Row],[STOCK (BALANCE)]]*INVENTARIO[[#This Row],[COSTO UNITARIO]],"")</f>
        <v>2152.5</v>
      </c>
    </row>
    <row r="1956" spans="1:18" x14ac:dyDescent="0.25">
      <c r="A1956" s="37" t="str">
        <f>+[1]DATA_PRODUCTO!A1956</f>
        <v xml:space="preserve"> MG0240 (TABLAS DE APOYOS 8 1/2 X 11)</v>
      </c>
      <c r="B1956" s="38">
        <f>IFERROR(_xlfn.XLOOKUP(INVENTARIO[[#This Row],[CODIGO CONCATENADO]],[1]!Tabla1[[CODIGO CONCATENADO ]],[1]!Tabla1[FECHA],,0,-1),"")</f>
        <v>45882</v>
      </c>
      <c r="C1956" s="38">
        <f>IFERROR(_xlfn.XLOOKUP(INVENTARIO[[#This Row],[CODIGO CONCATENADO]],[1]!Tabla1[[CODIGO CONCATENADO ]],[1]!Tabla1[FECHA],,0,-1),"")</f>
        <v>45882</v>
      </c>
      <c r="D1956" s="39" t="str">
        <f>+[1]!Tabla3[[#This Row],[Secuencia]]</f>
        <v>MG0240</v>
      </c>
      <c r="E1956" s="40" t="str">
        <f>+[1]!Tabla3[[#This Row],[Descripcion]]</f>
        <v>TABLAS DE APOYOS 8 1/2 X 11</v>
      </c>
      <c r="F1956" s="39" t="str">
        <f>+[1]!Tabla3[[#This Row],[Categoria]]</f>
        <v>MATERIALES GASTABLE</v>
      </c>
      <c r="G1956" s="50">
        <f>+[1]!Tabla3[[#This Row],[Almacen]]</f>
        <v>0</v>
      </c>
      <c r="H1956" s="39" t="str">
        <f>+[1]!Tabla3[[#This Row],[Unidad de medida]]</f>
        <v>UNIDAD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30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30</v>
      </c>
      <c r="Q1956" s="42">
        <f>IFERROR(_xlfn.XLOOKUP(INVENTARIO[[#This Row],[CODIGO CONCATENADO]],[1]!Tabla1[[CODIGO CONCATENADO ]],[1]!Tabla1[COSTO],,0,-1),"")</f>
        <v>55.08</v>
      </c>
      <c r="R1956" s="42">
        <f>+IFERROR(INVENTARIO[[#This Row],[STOCK (BALANCE)]]*INVENTARIO[[#This Row],[COSTO UNITARIO]],"")</f>
        <v>1652.3999999999999</v>
      </c>
    </row>
    <row r="1957" spans="1:18" x14ac:dyDescent="0.25">
      <c r="A1957" s="37" t="str">
        <f>+[1]DATA_PRODUCTO!A1957</f>
        <v xml:space="preserve"> MG0241 (CINTAS ADHESIVAS 3/4)</v>
      </c>
      <c r="B1957" s="38">
        <f>IFERROR(_xlfn.XLOOKUP(INVENTARIO[[#This Row],[CODIGO CONCATENADO]],[1]!Tabla1[[CODIGO CONCATENADO ]],[1]!Tabla1[FECHA],,0,-1),"")</f>
        <v>45882</v>
      </c>
      <c r="C1957" s="38">
        <f>IFERROR(_xlfn.XLOOKUP(INVENTARIO[[#This Row],[CODIGO CONCATENADO]],[1]!Tabla1[[CODIGO CONCATENADO ]],[1]!Tabla1[FECHA],,0,-1),"")</f>
        <v>45882</v>
      </c>
      <c r="D1957" s="39" t="str">
        <f>+[1]!Tabla3[[#This Row],[Secuencia]]</f>
        <v>MG0241</v>
      </c>
      <c r="E1957" s="40" t="str">
        <f>+[1]!Tabla3[[#This Row],[Descripcion]]</f>
        <v>CINTAS ADHESIVAS 3/4</v>
      </c>
      <c r="F1957" s="39" t="str">
        <f>+[1]!Tabla3[[#This Row],[Categoria]]</f>
        <v>MATERIALES GASTABLE</v>
      </c>
      <c r="G1957" s="50">
        <f>+[1]!Tabla3[[#This Row],[Almacen]]</f>
        <v>0</v>
      </c>
      <c r="H1957" s="39" t="str">
        <f>+[1]!Tabla3[[#This Row],[Unidad de medida]]</f>
        <v>UNIDAD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120</v>
      </c>
      <c r="N1957" s="44">
        <f>+SUMIF([1]!REQUISICIONES[CODIGO CONCATENADO],INVENTARIO[[#This Row],[CODIGO CONCATENADO]],[1]!REQUISICIONES[CANTIDAD])</f>
        <v>0</v>
      </c>
      <c r="O1957" s="42"/>
      <c r="P1957" s="44">
        <f>+INVENTARIO[[#This Row],[CANTIDAD INICIAL]]+INVENTARIO[[#This Row],[ENTRADAS]]-INVENTARIO[[#This Row],[SALIDAS]]+INVENTARIO[[#This Row],[AJUSTES]]</f>
        <v>120</v>
      </c>
      <c r="Q1957" s="42">
        <f>IFERROR(_xlfn.XLOOKUP(INVENTARIO[[#This Row],[CODIGO CONCATENADO]],[1]!Tabla1[[CODIGO CONCATENADO ]],[1]!Tabla1[COSTO],,0,-1),"")</f>
        <v>10</v>
      </c>
      <c r="R1957" s="42">
        <f>+IFERROR(INVENTARIO[[#This Row],[STOCK (BALANCE)]]*INVENTARIO[[#This Row],[COSTO UNITARIO]],"")</f>
        <v>1200</v>
      </c>
    </row>
    <row r="1958" spans="1:18" x14ac:dyDescent="0.25">
      <c r="A1958" s="37" t="str">
        <f>+[1]DATA_PRODUCTO!A1958</f>
        <v xml:space="preserve"> MAY0092 (BRILLO VERDE MATRIX)</v>
      </c>
      <c r="B1958" s="38">
        <f>IFERROR(_xlfn.XLOOKUP(INVENTARIO[[#This Row],[CODIGO CONCATENADO]],[1]!Tabla1[[CODIGO CONCATENADO ]],[1]!Tabla1[FECHA],,0,-1),"")</f>
        <v>45894</v>
      </c>
      <c r="C1958" s="38">
        <f>IFERROR(_xlfn.XLOOKUP(INVENTARIO[[#This Row],[CODIGO CONCATENADO]],[1]!Tabla1[[CODIGO CONCATENADO ]],[1]!Tabla1[FECHA],,0,-1),"")</f>
        <v>45894</v>
      </c>
      <c r="D1958" s="39" t="str">
        <f>+[1]!Tabla3[[#This Row],[Secuencia]]</f>
        <v>MAY0092</v>
      </c>
      <c r="E1958" s="40" t="str">
        <f>+[1]!Tabla3[[#This Row],[Descripcion]]</f>
        <v>BRILLO VERDE MATRIX</v>
      </c>
      <c r="F1958" s="39" t="str">
        <f>+[1]!Tabla3[[#This Row],[Categoria]]</f>
        <v>MAYORDOMÍA</v>
      </c>
      <c r="G1958" s="50">
        <f>+[1]!Tabla3[[#This Row],[Almacen]]</f>
        <v>0</v>
      </c>
      <c r="H1958" s="39" t="str">
        <f>+[1]!Tabla3[[#This Row],[Unidad de medida]]</f>
        <v>UNIDAD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100</v>
      </c>
      <c r="N1958" s="44">
        <f>+SUMIF([1]!REQUISICIONES[CODIGO CONCATENADO],INVENTARIO[[#This Row],[CODIGO CONCATENADO]],[1]!REQUISICIONES[CANTIDAD])</f>
        <v>0</v>
      </c>
      <c r="O1958" s="42"/>
      <c r="P1958" s="44">
        <f>+INVENTARIO[[#This Row],[CANTIDAD INICIAL]]+INVENTARIO[[#This Row],[ENTRADAS]]-INVENTARIO[[#This Row],[SALIDAS]]+INVENTARIO[[#This Row],[AJUSTES]]</f>
        <v>100</v>
      </c>
      <c r="Q1958" s="42">
        <f>IFERROR(_xlfn.XLOOKUP(INVENTARIO[[#This Row],[CODIGO CONCATENADO]],[1]!Tabla1[[CODIGO CONCATENADO ]],[1]!Tabla1[COSTO],,0,-1),"")</f>
        <v>4.24</v>
      </c>
      <c r="R1958" s="42">
        <f>+IFERROR(INVENTARIO[[#This Row],[STOCK (BALANCE)]]*INVENTARIO[[#This Row],[COSTO UNITARIO]],"")</f>
        <v>424</v>
      </c>
    </row>
    <row r="1959" spans="1:18" x14ac:dyDescent="0.25">
      <c r="A1959" s="37" t="str">
        <f>+[1]DATA_PRODUCTO!A1959</f>
        <v xml:space="preserve"> MAY0093 (BOLSAS PLASTICAS 17 X 22)</v>
      </c>
      <c r="B1959" s="38">
        <f>IFERROR(_xlfn.XLOOKUP(INVENTARIO[[#This Row],[CODIGO CONCATENADO]],[1]!Tabla1[[CODIGO CONCATENADO ]],[1]!Tabla1[FECHA],,0,-1),"")</f>
        <v>45895</v>
      </c>
      <c r="C1959" s="38">
        <f>IFERROR(_xlfn.XLOOKUP(INVENTARIO[[#This Row],[CODIGO CONCATENADO]],[1]!Tabla1[[CODIGO CONCATENADO ]],[1]!Tabla1[FECHA],,0,-1),"")</f>
        <v>45895</v>
      </c>
      <c r="D1959" s="39" t="str">
        <f>+[1]!Tabla3[[#This Row],[Secuencia]]</f>
        <v>MAY0093</v>
      </c>
      <c r="E1959" s="40" t="str">
        <f>+[1]!Tabla3[[#This Row],[Descripcion]]</f>
        <v>BOLSAS PLASTICAS 17 X 22</v>
      </c>
      <c r="F1959" s="39" t="str">
        <f>+[1]!Tabla3[[#This Row],[Categoria]]</f>
        <v>MAYORDOMÍA</v>
      </c>
      <c r="G1959" s="50">
        <f>+[1]!Tabla3[[#This Row],[Almacen]]</f>
        <v>0</v>
      </c>
      <c r="H1959" s="39" t="str">
        <f>+[1]!Tabla3[[#This Row],[Unidad de medida]]</f>
        <v>PAQUETES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190</v>
      </c>
      <c r="N1959" s="44">
        <f>+SUMIF([1]!REQUISICIONES[CODIGO CONCATENADO],INVENTARIO[[#This Row],[CODIGO CONCATENADO]],[1]!REQUISICIONES[CANTIDAD])</f>
        <v>0</v>
      </c>
      <c r="O1959" s="42"/>
      <c r="P1959" s="44">
        <f>+INVENTARIO[[#This Row],[CANTIDAD INICIAL]]+INVENTARIO[[#This Row],[ENTRADAS]]-INVENTARIO[[#This Row],[SALIDAS]]+INVENTARIO[[#This Row],[AJUSTES]]</f>
        <v>190</v>
      </c>
      <c r="Q1959" s="42">
        <f>IFERROR(_xlfn.XLOOKUP(INVENTARIO[[#This Row],[CODIGO CONCATENADO]],[1]!Tabla1[[CODIGO CONCATENADO ]],[1]!Tabla1[COSTO],,0,-1),"")</f>
        <v>68.94</v>
      </c>
      <c r="R1959" s="42">
        <f>+IFERROR(INVENTARIO[[#This Row],[STOCK (BALANCE)]]*INVENTARIO[[#This Row],[COSTO UNITARIO]],"")</f>
        <v>13098.6</v>
      </c>
    </row>
    <row r="1960" spans="1:18" x14ac:dyDescent="0.25">
      <c r="A1960" s="37" t="str">
        <f>+[1]DATA_PRODUCTO!A1960</f>
        <v xml:space="preserve"> MAY0094 (BOLSAS PLASTICAS 30 GALONES )</v>
      </c>
      <c r="B1960" s="38">
        <f>IFERROR(_xlfn.XLOOKUP(INVENTARIO[[#This Row],[CODIGO CONCATENADO]],[1]!Tabla1[[CODIGO CONCATENADO ]],[1]!Tabla1[FECHA],,0,-1),"")</f>
        <v>45894</v>
      </c>
      <c r="C1960" s="38">
        <f>IFERROR(_xlfn.XLOOKUP(INVENTARIO[[#This Row],[CODIGO CONCATENADO]],[1]!Tabla1[[CODIGO CONCATENADO ]],[1]!Tabla1[FECHA],,0,-1),"")</f>
        <v>45894</v>
      </c>
      <c r="D1960" s="39" t="str">
        <f>+[1]!Tabla3[[#This Row],[Secuencia]]</f>
        <v>MAY0094</v>
      </c>
      <c r="E1960" s="40" t="str">
        <f>+[1]!Tabla3[[#This Row],[Descripcion]]</f>
        <v xml:space="preserve">BOLSAS PLASTICAS 30 GALONES </v>
      </c>
      <c r="F1960" s="39" t="str">
        <f>+[1]!Tabla3[[#This Row],[Categoria]]</f>
        <v>MAYORDOMÍA</v>
      </c>
      <c r="G1960" s="50">
        <f>+[1]!Tabla3[[#This Row],[Almacen]]</f>
        <v>0</v>
      </c>
      <c r="H1960" s="39" t="str">
        <f>+[1]!Tabla3[[#This Row],[Unidad de medida]]</f>
        <v>PAQUETES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190</v>
      </c>
      <c r="N1960" s="44">
        <f>+SUMIF([1]!REQUISICIONES[CODIGO CONCATENADO],INVENTARIO[[#This Row],[CODIGO CONCATENADO]],[1]!REQUISICIONES[CANTIDAD])</f>
        <v>0</v>
      </c>
      <c r="O1960" s="42"/>
      <c r="P1960" s="44">
        <f>+INVENTARIO[[#This Row],[CANTIDAD INICIAL]]+INVENTARIO[[#This Row],[ENTRADAS]]-INVENTARIO[[#This Row],[SALIDAS]]+INVENTARIO[[#This Row],[AJUSTES]]</f>
        <v>190</v>
      </c>
      <c r="Q1960" s="42">
        <f>IFERROR(_xlfn.XLOOKUP(INVENTARIO[[#This Row],[CODIGO CONCATENADO]],[1]!Tabla1[[CODIGO CONCATENADO ]],[1]!Tabla1[COSTO],,0,-1),"")</f>
        <v>216.45</v>
      </c>
      <c r="R1960" s="42">
        <f>+IFERROR(INVENTARIO[[#This Row],[STOCK (BALANCE)]]*INVENTARIO[[#This Row],[COSTO UNITARIO]],"")</f>
        <v>41125.5</v>
      </c>
    </row>
    <row r="1961" spans="1:18" x14ac:dyDescent="0.25">
      <c r="A1961" s="37" t="str">
        <f>+[1]DATA_PRODUCTO!A1961</f>
        <v xml:space="preserve"> MAY0095 (BOLSAS PLASTICAS 65 GALONES )</v>
      </c>
      <c r="B1961" s="38">
        <f>IFERROR(_xlfn.XLOOKUP(INVENTARIO[[#This Row],[CODIGO CONCATENADO]],[1]!Tabla1[[CODIGO CONCATENADO ]],[1]!Tabla1[FECHA],,0,-1),"")</f>
        <v>45894</v>
      </c>
      <c r="C1961" s="38">
        <f>IFERROR(_xlfn.XLOOKUP(INVENTARIO[[#This Row],[CODIGO CONCATENADO]],[1]!Tabla1[[CODIGO CONCATENADO ]],[1]!Tabla1[FECHA],,0,-1),"")</f>
        <v>45894</v>
      </c>
      <c r="D1961" s="39" t="str">
        <f>+[1]!Tabla3[[#This Row],[Secuencia]]</f>
        <v>MAY0095</v>
      </c>
      <c r="E1961" s="40" t="str">
        <f>+[1]!Tabla3[[#This Row],[Descripcion]]</f>
        <v xml:space="preserve">BOLSAS PLASTICAS 65 GALONES </v>
      </c>
      <c r="F1961" s="39" t="str">
        <f>+[1]!Tabla3[[#This Row],[Categoria]]</f>
        <v>MAYORDOMÍA</v>
      </c>
      <c r="G1961" s="50">
        <f>+[1]!Tabla3[[#This Row],[Almacen]]</f>
        <v>0</v>
      </c>
      <c r="H1961" s="39" t="str">
        <f>+[1]!Tabla3[[#This Row],[Unidad de medida]]</f>
        <v>PAQUETES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145</v>
      </c>
      <c r="N1961" s="44">
        <f>+SUMIF([1]!REQUISICIONES[CODIGO CONCATENADO],INVENTARIO[[#This Row],[CODIGO CONCATENADO]],[1]!REQUISICIONES[CANTIDAD])</f>
        <v>6</v>
      </c>
      <c r="O1961" s="42"/>
      <c r="P1961" s="44">
        <f>+INVENTARIO[[#This Row],[CANTIDAD INICIAL]]+INVENTARIO[[#This Row],[ENTRADAS]]-INVENTARIO[[#This Row],[SALIDAS]]+INVENTARIO[[#This Row],[AJUSTES]]</f>
        <v>139</v>
      </c>
      <c r="Q1961" s="42">
        <f>IFERROR(_xlfn.XLOOKUP(INVENTARIO[[#This Row],[CODIGO CONCATENADO]],[1]!Tabla1[[CODIGO CONCATENADO ]],[1]!Tabla1[COSTO],,0,-1),"")</f>
        <v>773.96</v>
      </c>
      <c r="R1961" s="42">
        <f>+IFERROR(INVENTARIO[[#This Row],[STOCK (BALANCE)]]*INVENTARIO[[#This Row],[COSTO UNITARIO]],"")</f>
        <v>107580.44</v>
      </c>
    </row>
    <row r="1962" spans="1:18" x14ac:dyDescent="0.25">
      <c r="A1962" s="37" t="str">
        <f>+[1]DATA_PRODUCTO!A1962</f>
        <v xml:space="preserve"> MAY0096 (ESCOBAS PLASTICAS)</v>
      </c>
      <c r="B1962" s="38">
        <f>IFERROR(_xlfn.XLOOKUP(INVENTARIO[[#This Row],[CODIGO CONCATENADO]],[1]!Tabla1[[CODIGO CONCATENADO ]],[1]!Tabla1[FECHA],,0,-1),"")</f>
        <v>45894</v>
      </c>
      <c r="C1962" s="38">
        <f>IFERROR(_xlfn.XLOOKUP(INVENTARIO[[#This Row],[CODIGO CONCATENADO]],[1]!Tabla1[[CODIGO CONCATENADO ]],[1]!Tabla1[FECHA],,0,-1),"")</f>
        <v>45894</v>
      </c>
      <c r="D1962" s="39" t="str">
        <f>+[1]!Tabla3[[#This Row],[Secuencia]]</f>
        <v>MAY0096</v>
      </c>
      <c r="E1962" s="40" t="str">
        <f>+[1]!Tabla3[[#This Row],[Descripcion]]</f>
        <v>ESCOBAS PLASTICAS</v>
      </c>
      <c r="F1962" s="39" t="str">
        <f>+[1]!Tabla3[[#This Row],[Categoria]]</f>
        <v>MAYORDOMÍA</v>
      </c>
      <c r="G1962" s="50">
        <f>+[1]!Tabla3[[#This Row],[Almacen]]</f>
        <v>0</v>
      </c>
      <c r="H1962" s="39" t="str">
        <f>+[1]!Tabla3[[#This Row],[Unidad de medida]]</f>
        <v>UNIDAD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10</v>
      </c>
      <c r="N1962" s="44">
        <f>+SUMIF([1]!REQUISICIONES[CODIGO CONCATENADO],INVENTARIO[[#This Row],[CODIGO CONCATENADO]],[1]!REQUISICIONES[CANTIDAD])</f>
        <v>10</v>
      </c>
      <c r="O1962" s="42"/>
      <c r="P1962" s="44">
        <f>+INVENTARIO[[#This Row],[CANTIDAD INICIAL]]+INVENTARIO[[#This Row],[ENTRADAS]]-INVENTARIO[[#This Row],[SALIDAS]]+INVENTARIO[[#This Row],[AJUSTES]]</f>
        <v>0</v>
      </c>
      <c r="Q1962" s="42">
        <f>IFERROR(_xlfn.XLOOKUP(INVENTARIO[[#This Row],[CODIGO CONCATENADO]],[1]!Tabla1[[CODIGO CONCATENADO ]],[1]!Tabla1[COSTO],,0,-1),"")</f>
        <v>103.37</v>
      </c>
      <c r="R1962" s="42">
        <f>+IFERROR(INVENTARIO[[#This Row],[STOCK (BALANCE)]]*INVENTARIO[[#This Row],[COSTO UNITARIO]],"")</f>
        <v>0</v>
      </c>
    </row>
    <row r="1963" spans="1:18" x14ac:dyDescent="0.25">
      <c r="A1963" s="37" t="str">
        <f>+[1]DATA_PRODUCTO!A1963</f>
        <v xml:space="preserve"> MAY0097 (DESINFENTATE PARA PISO DOMESTICO)</v>
      </c>
      <c r="B1963" s="38">
        <f>IFERROR(_xlfn.XLOOKUP(INVENTARIO[[#This Row],[CODIGO CONCATENADO]],[1]!Tabla1[[CODIGO CONCATENADO ]],[1]!Tabla1[FECHA],,0,-1),"")</f>
        <v>45894</v>
      </c>
      <c r="C1963" s="38">
        <f>IFERROR(_xlfn.XLOOKUP(INVENTARIO[[#This Row],[CODIGO CONCATENADO]],[1]!Tabla1[[CODIGO CONCATENADO ]],[1]!Tabla1[FECHA],,0,-1),"")</f>
        <v>45894</v>
      </c>
      <c r="D1963" s="39" t="str">
        <f>+[1]!Tabla3[[#This Row],[Secuencia]]</f>
        <v>MAY0097</v>
      </c>
      <c r="E1963" s="40" t="str">
        <f>+[1]!Tabla3[[#This Row],[Descripcion]]</f>
        <v>DESINFENTATE PARA PISO DOMESTICO</v>
      </c>
      <c r="F1963" s="39" t="str">
        <f>+[1]!Tabla3[[#This Row],[Categoria]]</f>
        <v>MAYORDOMÍA</v>
      </c>
      <c r="G1963" s="50">
        <f>+[1]!Tabla3[[#This Row],[Almacen]]</f>
        <v>0</v>
      </c>
      <c r="H1963" s="39" t="str">
        <f>+[1]!Tabla3[[#This Row],[Unidad de medida]]</f>
        <v xml:space="preserve">GALON 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150</v>
      </c>
      <c r="N1963" s="44">
        <f>+SUMIF([1]!REQUISICIONES[CODIGO CONCATENADO],INVENTARIO[[#This Row],[CODIGO CONCATENADO]],[1]!REQUISICIONES[CANTIDAD])</f>
        <v>84</v>
      </c>
      <c r="O1963" s="42"/>
      <c r="P1963" s="44">
        <f>+INVENTARIO[[#This Row],[CANTIDAD INICIAL]]+INVENTARIO[[#This Row],[ENTRADAS]]-INVENTARIO[[#This Row],[SALIDAS]]+INVENTARIO[[#This Row],[AJUSTES]]</f>
        <v>66</v>
      </c>
      <c r="Q1963" s="42">
        <f>IFERROR(_xlfn.XLOOKUP(INVENTARIO[[#This Row],[CODIGO CONCATENADO]],[1]!Tabla1[[CODIGO CONCATENADO ]],[1]!Tabla1[COSTO],,0,-1),"")</f>
        <v>80</v>
      </c>
      <c r="R1963" s="42">
        <f>+IFERROR(INVENTARIO[[#This Row],[STOCK (BALANCE)]]*INVENTARIO[[#This Row],[COSTO UNITARIO]],"")</f>
        <v>5280</v>
      </c>
    </row>
    <row r="1964" spans="1:18" x14ac:dyDescent="0.25">
      <c r="A1964" s="37" t="str">
        <f>+[1]DATA_PRODUCTO!A1964</f>
        <v xml:space="preserve"> MAY0098 (ALCOHOL AL 70 % )</v>
      </c>
      <c r="B1964" s="38">
        <f>IFERROR(_xlfn.XLOOKUP(INVENTARIO[[#This Row],[CODIGO CONCATENADO]],[1]!Tabla1[[CODIGO CONCATENADO ]],[1]!Tabla1[FECHA],,0,-1),"")</f>
        <v>45894</v>
      </c>
      <c r="C1964" s="38">
        <f>IFERROR(_xlfn.XLOOKUP(INVENTARIO[[#This Row],[CODIGO CONCATENADO]],[1]!Tabla1[[CODIGO CONCATENADO ]],[1]!Tabla1[FECHA],,0,-1),"")</f>
        <v>45894</v>
      </c>
      <c r="D1964" s="39" t="str">
        <f>+[1]!Tabla3[[#This Row],[Secuencia]]</f>
        <v>MAY0098</v>
      </c>
      <c r="E1964" s="40" t="str">
        <f>+[1]!Tabla3[[#This Row],[Descripcion]]</f>
        <v xml:space="preserve">ALCOHOL AL 70 % </v>
      </c>
      <c r="F1964" s="39" t="str">
        <f>+[1]!Tabla3[[#This Row],[Categoria]]</f>
        <v>MAYORDOMÍA</v>
      </c>
      <c r="G1964" s="50">
        <f>+[1]!Tabla3[[#This Row],[Almacen]]</f>
        <v>0</v>
      </c>
      <c r="H1964" s="39" t="str">
        <f>+[1]!Tabla3[[#This Row],[Unidad de medida]]</f>
        <v xml:space="preserve">GALON 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25</v>
      </c>
      <c r="N1964" s="44">
        <f>+SUMIF([1]!REQUISICIONES[CODIGO CONCATENADO],INVENTARIO[[#This Row],[CODIGO CONCATENADO]],[1]!REQUISICIONES[CANTIDAD])</f>
        <v>25</v>
      </c>
      <c r="O1964" s="42"/>
      <c r="P1964" s="44">
        <f>+INVENTARIO[[#This Row],[CANTIDAD INICIAL]]+INVENTARIO[[#This Row],[ENTRADAS]]-INVENTARIO[[#This Row],[SALIDAS]]+INVENTARIO[[#This Row],[AJUSTES]]</f>
        <v>0</v>
      </c>
      <c r="Q1964" s="42">
        <f>IFERROR(_xlfn.XLOOKUP(INVENTARIO[[#This Row],[CODIGO CONCATENADO]],[1]!Tabla1[[CODIGO CONCATENADO ]],[1]!Tabla1[COSTO],,0,-1),"")</f>
        <v>375</v>
      </c>
      <c r="R1964" s="42">
        <f>+IFERROR(INVENTARIO[[#This Row],[STOCK (BALANCE)]]*INVENTARIO[[#This Row],[COSTO UNITARIO]],"")</f>
        <v>0</v>
      </c>
    </row>
    <row r="1965" spans="1:18" x14ac:dyDescent="0.25">
      <c r="A1965" s="37" t="str">
        <f>+[1]DATA_PRODUCTO!A1965</f>
        <v xml:space="preserve"> MAY0099 (JABON LIQUIDO PARA MANOS)</v>
      </c>
      <c r="B1965" s="38">
        <f>IFERROR(_xlfn.XLOOKUP(INVENTARIO[[#This Row],[CODIGO CONCATENADO]],[1]!Tabla1[[CODIGO CONCATENADO ]],[1]!Tabla1[FECHA],,0,-1),"")</f>
        <v>45894</v>
      </c>
      <c r="C1965" s="38">
        <f>IFERROR(_xlfn.XLOOKUP(INVENTARIO[[#This Row],[CODIGO CONCATENADO]],[1]!Tabla1[[CODIGO CONCATENADO ]],[1]!Tabla1[FECHA],,0,-1),"")</f>
        <v>45894</v>
      </c>
      <c r="D1965" s="39" t="str">
        <f>+[1]!Tabla3[[#This Row],[Secuencia]]</f>
        <v>MAY0099</v>
      </c>
      <c r="E1965" s="40" t="str">
        <f>+[1]!Tabla3[[#This Row],[Descripcion]]</f>
        <v>JABON LIQUIDO PARA MANOS</v>
      </c>
      <c r="F1965" s="39" t="str">
        <f>+[1]!Tabla3[[#This Row],[Categoria]]</f>
        <v>MAYORDOMÍA</v>
      </c>
      <c r="G1965" s="50">
        <f>+[1]!Tabla3[[#This Row],[Almacen]]</f>
        <v>0</v>
      </c>
      <c r="H1965" s="39" t="str">
        <f>+[1]!Tabla3[[#This Row],[Unidad de medida]]</f>
        <v xml:space="preserve">GALON 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90</v>
      </c>
      <c r="N1965" s="44">
        <f>+SUMIF([1]!REQUISICIONES[CODIGO CONCATENADO],INVENTARIO[[#This Row],[CODIGO CONCATENADO]],[1]!REQUISICIONES[CANTIDAD])</f>
        <v>28</v>
      </c>
      <c r="O1965" s="42"/>
      <c r="P1965" s="44">
        <f>+INVENTARIO[[#This Row],[CANTIDAD INICIAL]]+INVENTARIO[[#This Row],[ENTRADAS]]-INVENTARIO[[#This Row],[SALIDAS]]+INVENTARIO[[#This Row],[AJUSTES]]</f>
        <v>62</v>
      </c>
      <c r="Q1965" s="42">
        <f>IFERROR(_xlfn.XLOOKUP(INVENTARIO[[#This Row],[CODIGO CONCATENADO]],[1]!Tabla1[[CODIGO CONCATENADO ]],[1]!Tabla1[COSTO],,0,-1),"")</f>
        <v>93.92</v>
      </c>
      <c r="R1965" s="42">
        <f>+IFERROR(INVENTARIO[[#This Row],[STOCK (BALANCE)]]*INVENTARIO[[#This Row],[COSTO UNITARIO]],"")</f>
        <v>5823.04</v>
      </c>
    </row>
    <row r="1966" spans="1:18" x14ac:dyDescent="0.25">
      <c r="A1966" s="37" t="str">
        <f>+[1]DATA_PRODUCTO!A1966</f>
        <v xml:space="preserve"> MAY0100 (PAPEL HIGIENICO JUMBO DOBLE )</v>
      </c>
      <c r="B1966" s="38">
        <f>IFERROR(_xlfn.XLOOKUP(INVENTARIO[[#This Row],[CODIGO CONCATENADO]],[1]!Tabla1[[CODIGO CONCATENADO ]],[1]!Tabla1[FECHA],,0,-1),"")</f>
        <v>45895</v>
      </c>
      <c r="C1966" s="38">
        <f>IFERROR(_xlfn.XLOOKUP(INVENTARIO[[#This Row],[CODIGO CONCATENADO]],[1]!Tabla1[[CODIGO CONCATENADO ]],[1]!Tabla1[FECHA],,0,-1),"")</f>
        <v>45895</v>
      </c>
      <c r="D1966" s="39" t="str">
        <f>+[1]!Tabla3[[#This Row],[Secuencia]]</f>
        <v>MAY0100</v>
      </c>
      <c r="E1966" s="40" t="str">
        <f>+[1]!Tabla3[[#This Row],[Descripcion]]</f>
        <v xml:space="preserve">PAPEL HIGIENICO JUMBO DOBLE </v>
      </c>
      <c r="F1966" s="39" t="str">
        <f>+[1]!Tabla3[[#This Row],[Categoria]]</f>
        <v>MAYORDOMÍA</v>
      </c>
      <c r="G1966" s="50">
        <f>+[1]!Tabla3[[#This Row],[Almacen]]</f>
        <v>0</v>
      </c>
      <c r="H1966" s="39" t="str">
        <f>+[1]!Tabla3[[#This Row],[Unidad de medida]]</f>
        <v>FARDOS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3000</v>
      </c>
      <c r="N1966" s="44">
        <f>+SUMIF([1]!REQUISICIONES[CODIGO CONCATENADO],INVENTARIO[[#This Row],[CODIGO CONCATENADO]],[1]!REQUISICIONES[CANTIDAD])</f>
        <v>1443</v>
      </c>
      <c r="O1966" s="42"/>
      <c r="P1966" s="44">
        <f>+INVENTARIO[[#This Row],[CANTIDAD INICIAL]]+INVENTARIO[[#This Row],[ENTRADAS]]-INVENTARIO[[#This Row],[SALIDAS]]+INVENTARIO[[#This Row],[AJUSTES]]</f>
        <v>1557</v>
      </c>
      <c r="Q1966" s="42">
        <f>IFERROR(_xlfn.XLOOKUP(INVENTARIO[[#This Row],[CODIGO CONCATENADO]],[1]!Tabla1[[CODIGO CONCATENADO ]],[1]!Tabla1[COSTO],,0,-1),"")</f>
        <v>108.333333</v>
      </c>
      <c r="R1966" s="42">
        <f>+IFERROR(INVENTARIO[[#This Row],[STOCK (BALANCE)]]*INVENTARIO[[#This Row],[COSTO UNITARIO]],"")</f>
        <v>168674.99948100001</v>
      </c>
    </row>
    <row r="1967" spans="1:18" x14ac:dyDescent="0.25">
      <c r="A1967" s="37" t="str">
        <f>+[1]DATA_PRODUCTO!A1967</f>
        <v xml:space="preserve"> MAY0101 (LIMPIADOR DE CERAMICA )</v>
      </c>
      <c r="B1967" s="38">
        <f>IFERROR(_xlfn.XLOOKUP(INVENTARIO[[#This Row],[CODIGO CONCATENADO]],[1]!Tabla1[[CODIGO CONCATENADO ]],[1]!Tabla1[FECHA],,0,-1),"")</f>
        <v>45895</v>
      </c>
      <c r="C1967" s="38">
        <f>IFERROR(_xlfn.XLOOKUP(INVENTARIO[[#This Row],[CODIGO CONCATENADO]],[1]!Tabla1[[CODIGO CONCATENADO ]],[1]!Tabla1[FECHA],,0,-1),"")</f>
        <v>45895</v>
      </c>
      <c r="D1967" s="39" t="str">
        <f>+[1]!Tabla3[[#This Row],[Secuencia]]</f>
        <v>MAY0101</v>
      </c>
      <c r="E1967" s="40" t="str">
        <f>+[1]!Tabla3[[#This Row],[Descripcion]]</f>
        <v xml:space="preserve">LIMPIADOR DE CERAMICA </v>
      </c>
      <c r="F1967" s="39" t="str">
        <f>+[1]!Tabla3[[#This Row],[Categoria]]</f>
        <v>MAYORDOMÍA</v>
      </c>
      <c r="G1967" s="50">
        <f>+[1]!Tabla3[[#This Row],[Almacen]]</f>
        <v>0</v>
      </c>
      <c r="H1967" s="39" t="str">
        <f>+[1]!Tabla3[[#This Row],[Unidad de medida]]</f>
        <v xml:space="preserve">GALON 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10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10</v>
      </c>
      <c r="Q1967" s="42">
        <f>IFERROR(_xlfn.XLOOKUP(INVENTARIO[[#This Row],[CODIGO CONCATENADO]],[1]!Tabla1[[CODIGO CONCATENADO ]],[1]!Tabla1[COSTO],,0,-1),"")</f>
        <v>120</v>
      </c>
      <c r="R1967" s="42">
        <f>+IFERROR(INVENTARIO[[#This Row],[STOCK (BALANCE)]]*INVENTARIO[[#This Row],[COSTO UNITARIO]],"")</f>
        <v>1200</v>
      </c>
    </row>
    <row r="1968" spans="1:18" x14ac:dyDescent="0.25">
      <c r="A1968" s="37" t="str">
        <f>+[1]DATA_PRODUCTO!A1968</f>
        <v xml:space="preserve"> MAY0102 (PAPEL TOALLA )</v>
      </c>
      <c r="B1968" s="38">
        <f>IFERROR(_xlfn.XLOOKUP(INVENTARIO[[#This Row],[CODIGO CONCATENADO]],[1]!Tabla1[[CODIGO CONCATENADO ]],[1]!Tabla1[FECHA],,0,-1),"")</f>
        <v>45895</v>
      </c>
      <c r="C1968" s="38">
        <f>IFERROR(_xlfn.XLOOKUP(INVENTARIO[[#This Row],[CODIGO CONCATENADO]],[1]!Tabla1[[CODIGO CONCATENADO ]],[1]!Tabla1[FECHA],,0,-1),"")</f>
        <v>45895</v>
      </c>
      <c r="D1968" s="39" t="str">
        <f>+[1]!Tabla3[[#This Row],[Secuencia]]</f>
        <v>MAY0102</v>
      </c>
      <c r="E1968" s="40" t="str">
        <f>+[1]!Tabla3[[#This Row],[Descripcion]]</f>
        <v xml:space="preserve">PAPEL TOALLA </v>
      </c>
      <c r="F1968" s="39" t="str">
        <f>+[1]!Tabla3[[#This Row],[Categoria]]</f>
        <v>MAYORDOMÍA</v>
      </c>
      <c r="G1968" s="50">
        <f>+[1]!Tabla3[[#This Row],[Almacen]]</f>
        <v>0</v>
      </c>
      <c r="H1968" s="39" t="str">
        <f>+[1]!Tabla3[[#This Row],[Unidad de medida]]</f>
        <v xml:space="preserve">GALON 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1500</v>
      </c>
      <c r="N1968" s="44">
        <f>+SUMIF([1]!REQUISICIONES[CODIGO CONCATENADO],INVENTARIO[[#This Row],[CODIGO CONCATENADO]],[1]!REQUISICIONES[CANTIDAD])</f>
        <v>1315</v>
      </c>
      <c r="O1968" s="42"/>
      <c r="P1968" s="44">
        <f>+INVENTARIO[[#This Row],[CANTIDAD INICIAL]]+INVENTARIO[[#This Row],[ENTRADAS]]-INVENTARIO[[#This Row],[SALIDAS]]+INVENTARIO[[#This Row],[AJUSTES]]</f>
        <v>185</v>
      </c>
      <c r="Q1968" s="42">
        <f>IFERROR(_xlfn.XLOOKUP(INVENTARIO[[#This Row],[CODIGO CONCATENADO]],[1]!Tabla1[[CODIGO CONCATENADO ]],[1]!Tabla1[COSTO],,0,-1),"")</f>
        <v>141.66666699999999</v>
      </c>
      <c r="R1968" s="42">
        <f>+IFERROR(INVENTARIO[[#This Row],[STOCK (BALANCE)]]*INVENTARIO[[#This Row],[COSTO UNITARIO]],"")</f>
        <v>26208.333394999998</v>
      </c>
    </row>
    <row r="1969" spans="1:18" x14ac:dyDescent="0.25">
      <c r="A1969" s="37" t="str">
        <f>+[1]DATA_PRODUCTO!A1969</f>
        <v xml:space="preserve"> EQU0081 (BASCULA COMIONERA PORTATIL )</v>
      </c>
      <c r="B1969" s="38">
        <f>IFERROR(_xlfn.XLOOKUP(INVENTARIO[[#This Row],[CODIGO CONCATENADO]],[1]!Tabla1[[CODIGO CONCATENADO ]],[1]!Tabla1[FECHA],,0,-1),"")</f>
        <v>45896</v>
      </c>
      <c r="C1969" s="38">
        <f>IFERROR(_xlfn.XLOOKUP(INVENTARIO[[#This Row],[CODIGO CONCATENADO]],[1]!Tabla1[[CODIGO CONCATENADO ]],[1]!Tabla1[FECHA],,0,-1),"")</f>
        <v>45896</v>
      </c>
      <c r="D1969" s="39" t="str">
        <f>+[1]!Tabla3[[#This Row],[Secuencia]]</f>
        <v>EQU0081</v>
      </c>
      <c r="E1969" s="40" t="str">
        <f>+[1]!Tabla3[[#This Row],[Descripcion]]</f>
        <v xml:space="preserve">BASCULA COMIONERA PORTATIL </v>
      </c>
      <c r="F1969" s="39" t="str">
        <f>+[1]!Tabla3[[#This Row],[Categoria]]</f>
        <v xml:space="preserve">EQUIPOS </v>
      </c>
      <c r="G1969" s="50">
        <f>+[1]!Tabla3[[#This Row],[Almacen]]</f>
        <v>0</v>
      </c>
      <c r="H1969" s="39" t="str">
        <f>+[1]!Tabla3[[#This Row],[Unidad de medida]]</f>
        <v>UNIDAD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1</v>
      </c>
      <c r="N1969" s="44">
        <f>+SUMIF([1]!REQUISICIONES[CODIGO CONCATENADO],INVENTARIO[[#This Row],[CODIGO CONCATENADO]],[1]!REQUISICIONES[CANTIDAD])</f>
        <v>1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>
        <f>IFERROR(_xlfn.XLOOKUP(INVENTARIO[[#This Row],[CODIGO CONCATENADO]],[1]!Tabla1[[CODIGO CONCATENADO ]],[1]!Tabla1[COSTO],,0,-1),"")</f>
        <v>1299461.6599999999</v>
      </c>
      <c r="R1969" s="42">
        <f>+IFERROR(INVENTARIO[[#This Row],[STOCK (BALANCE)]]*INVENTARIO[[#This Row],[COSTO UNITARIO]],"")</f>
        <v>0</v>
      </c>
    </row>
    <row r="1970" spans="1:18" x14ac:dyDescent="0.25">
      <c r="A1970" s="37" t="str">
        <f>+[1]DATA_PRODUCTO!A1970</f>
        <v xml:space="preserve"> MAY0103 (RECOGEDOR DE BASURA LA REINA )</v>
      </c>
      <c r="B1970" s="38">
        <f>IFERROR(_xlfn.XLOOKUP(INVENTARIO[[#This Row],[CODIGO CONCATENADO]],[1]!Tabla1[[CODIGO CONCATENADO ]],[1]!Tabla1[FECHA],,0,-1),"")</f>
        <v>45897</v>
      </c>
      <c r="C1970" s="38">
        <f>IFERROR(_xlfn.XLOOKUP(INVENTARIO[[#This Row],[CODIGO CONCATENADO]],[1]!Tabla1[[CODIGO CONCATENADO ]],[1]!Tabla1[FECHA],,0,-1),"")</f>
        <v>45897</v>
      </c>
      <c r="D1970" s="39" t="str">
        <f>+[1]!Tabla3[[#This Row],[Secuencia]]</f>
        <v>MAY0103</v>
      </c>
      <c r="E1970" s="40" t="str">
        <f>+[1]!Tabla3[[#This Row],[Descripcion]]</f>
        <v xml:space="preserve">RECOGEDOR DE BASURA LA REINA </v>
      </c>
      <c r="F1970" s="39" t="str">
        <f>+[1]!Tabla3[[#This Row],[Categoria]]</f>
        <v>MAYORDOMÍA</v>
      </c>
      <c r="G1970" s="50">
        <f>+[1]!Tabla3[[#This Row],[Almacen]]</f>
        <v>0</v>
      </c>
      <c r="H1970" s="39" t="str">
        <f>+[1]!Tabla3[[#This Row],[Unidad de medida]]</f>
        <v>UNIDAD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25</v>
      </c>
      <c r="N1970" s="44">
        <f>+SUMIF([1]!REQUISICIONES[CODIGO CONCATENADO],INVENTARIO[[#This Row],[CODIGO CONCATENADO]],[1]!REQUISICIONES[CANTIDAD])</f>
        <v>0</v>
      </c>
      <c r="O1970" s="42"/>
      <c r="P1970" s="44">
        <f>+INVENTARIO[[#This Row],[CANTIDAD INICIAL]]+INVENTARIO[[#This Row],[ENTRADAS]]-INVENTARIO[[#This Row],[SALIDAS]]+INVENTARIO[[#This Row],[AJUSTES]]</f>
        <v>25</v>
      </c>
      <c r="Q1970" s="42">
        <f>IFERROR(_xlfn.XLOOKUP(INVENTARIO[[#This Row],[CODIGO CONCATENADO]],[1]!Tabla1[[CODIGO CONCATENADO ]],[1]!Tabla1[COSTO],,0,-1),"")</f>
        <v>84</v>
      </c>
      <c r="R1970" s="42">
        <f>+IFERROR(INVENTARIO[[#This Row],[STOCK (BALANCE)]]*INVENTARIO[[#This Row],[COSTO UNITARIO]],"")</f>
        <v>2100</v>
      </c>
    </row>
    <row r="1971" spans="1:18" x14ac:dyDescent="0.25">
      <c r="A1971" s="37" t="str">
        <f>+[1]DATA_PRODUCTO!A1971</f>
        <v xml:space="preserve"> MAY0104 (SUAPE No.40)</v>
      </c>
      <c r="B1971" s="38">
        <f>IFERROR(_xlfn.XLOOKUP(INVENTARIO[[#This Row],[CODIGO CONCATENADO]],[1]!Tabla1[[CODIGO CONCATENADO ]],[1]!Tabla1[FECHA],,0,-1),"")</f>
        <v>45897</v>
      </c>
      <c r="C1971" s="38">
        <f>IFERROR(_xlfn.XLOOKUP(INVENTARIO[[#This Row],[CODIGO CONCATENADO]],[1]!Tabla1[[CODIGO CONCATENADO ]],[1]!Tabla1[FECHA],,0,-1),"")</f>
        <v>45897</v>
      </c>
      <c r="D1971" s="39" t="str">
        <f>+[1]!Tabla3[[#This Row],[Secuencia]]</f>
        <v>MAY0104</v>
      </c>
      <c r="E1971" s="40" t="str">
        <f>+[1]!Tabla3[[#This Row],[Descripcion]]</f>
        <v>SUAPE No.40</v>
      </c>
      <c r="F1971" s="39" t="str">
        <f>+[1]!Tabla3[[#This Row],[Categoria]]</f>
        <v>MAYORDOMÍA</v>
      </c>
      <c r="G1971" s="50">
        <f>+[1]!Tabla3[[#This Row],[Almacen]]</f>
        <v>0</v>
      </c>
      <c r="H1971" s="39" t="str">
        <f>+[1]!Tabla3[[#This Row],[Unidad de medida]]</f>
        <v>UNIDAD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50</v>
      </c>
      <c r="N1971" s="44">
        <f>+SUMIF([1]!REQUISICIONES[CODIGO CONCATENADO],INVENTARIO[[#This Row],[CODIGO CONCATENADO]],[1]!REQUISICIONES[CANTIDAD])</f>
        <v>49</v>
      </c>
      <c r="O1971" s="42"/>
      <c r="P1971" s="44">
        <f>+INVENTARIO[[#This Row],[CANTIDAD INICIAL]]+INVENTARIO[[#This Row],[ENTRADAS]]-INVENTARIO[[#This Row],[SALIDAS]]+INVENTARIO[[#This Row],[AJUSTES]]</f>
        <v>1</v>
      </c>
      <c r="Q1971" s="42">
        <f>IFERROR(_xlfn.XLOOKUP(INVENTARIO[[#This Row],[CODIGO CONCATENADO]],[1]!Tabla1[[CODIGO CONCATENADO ]],[1]!Tabla1[COSTO],,0,-1),"")</f>
        <v>137.5</v>
      </c>
      <c r="R1971" s="42">
        <f>+IFERROR(INVENTARIO[[#This Row],[STOCK (BALANCE)]]*INVENTARIO[[#This Row],[COSTO UNITARIO]],"")</f>
        <v>137.5</v>
      </c>
    </row>
    <row r="1972" spans="1:18" x14ac:dyDescent="0.25">
      <c r="A1972" s="37" t="str">
        <f>+[1]DATA_PRODUCTO!A1972</f>
        <v xml:space="preserve"> MAY0105 (ATOMIZADOR DE 4 ONZAS )</v>
      </c>
      <c r="B1972" s="38">
        <f>IFERROR(_xlfn.XLOOKUP(INVENTARIO[[#This Row],[CODIGO CONCATENADO]],[1]!Tabla1[[CODIGO CONCATENADO ]],[1]!Tabla1[FECHA],,0,-1),"")</f>
        <v>46013</v>
      </c>
      <c r="C1972" s="38">
        <f>IFERROR(_xlfn.XLOOKUP(INVENTARIO[[#This Row],[CODIGO CONCATENADO]],[1]!Tabla1[[CODIGO CONCATENADO ]],[1]!Tabla1[FECHA],,0,-1),"")</f>
        <v>46013</v>
      </c>
      <c r="D1972" s="39" t="str">
        <f>+[1]!Tabla3[[#This Row],[Secuencia]]</f>
        <v>MAY0105</v>
      </c>
      <c r="E1972" s="40" t="str">
        <f>+[1]!Tabla3[[#This Row],[Descripcion]]</f>
        <v xml:space="preserve">ATOMIZADOR DE 4 ONZAS </v>
      </c>
      <c r="F1972" s="39" t="str">
        <f>+[1]!Tabla3[[#This Row],[Categoria]]</f>
        <v>MAYORDOMÍA</v>
      </c>
      <c r="G1972" s="50">
        <f>+[1]!Tabla3[[#This Row],[Almacen]]</f>
        <v>0</v>
      </c>
      <c r="H1972" s="39" t="str">
        <f>+[1]!Tabla3[[#This Row],[Unidad de medida]]</f>
        <v>UNIDAD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51</v>
      </c>
      <c r="N1972" s="44">
        <f>+SUMIF([1]!REQUISICIONES[CODIGO CONCATENADO],INVENTARIO[[#This Row],[CODIGO CONCATENADO]],[1]!REQUISICIONES[CANTIDAD])</f>
        <v>24</v>
      </c>
      <c r="O1972" s="42"/>
      <c r="P1972" s="44">
        <f>+INVENTARIO[[#This Row],[CANTIDAD INICIAL]]+INVENTARIO[[#This Row],[ENTRADAS]]-INVENTARIO[[#This Row],[SALIDAS]]+INVENTARIO[[#This Row],[AJUSTES]]</f>
        <v>27</v>
      </c>
      <c r="Q1972" s="42">
        <f>IFERROR(_xlfn.XLOOKUP(INVENTARIO[[#This Row],[CODIGO CONCATENADO]],[1]!Tabla1[[CODIGO CONCATENADO ]],[1]!Tabla1[COSTO],,0,-1),"")</f>
        <v>35</v>
      </c>
      <c r="R1972" s="42">
        <f>+IFERROR(INVENTARIO[[#This Row],[STOCK (BALANCE)]]*INVENTARIO[[#This Row],[COSTO UNITARIO]],"")</f>
        <v>945</v>
      </c>
    </row>
    <row r="1973" spans="1:18" x14ac:dyDescent="0.25">
      <c r="A1973" s="37" t="str">
        <f>+[1]DATA_PRODUCTO!A1973</f>
        <v xml:space="preserve"> MAN0046 (LAMPARA LED CIRCULAR 28.3 X 28.3 CM (CUADRADA))</v>
      </c>
      <c r="B1973" s="38">
        <f>IFERROR(_xlfn.XLOOKUP(INVENTARIO[[#This Row],[CODIGO CONCATENADO]],[1]!Tabla1[[CODIGO CONCATENADO ]],[1]!Tabla1[FECHA],,0,-1),"")</f>
        <v>46013</v>
      </c>
      <c r="C1973" s="38">
        <f>IFERROR(_xlfn.XLOOKUP(INVENTARIO[[#This Row],[CODIGO CONCATENADO]],[1]!Tabla1[[CODIGO CONCATENADO ]],[1]!Tabla1[FECHA],,0,-1),"")</f>
        <v>46013</v>
      </c>
      <c r="D1973" s="39" t="str">
        <f>+[1]!Tabla3[[#This Row],[Secuencia]]</f>
        <v>MAN0046</v>
      </c>
      <c r="E1973" s="40" t="str">
        <f>+[1]!Tabla3[[#This Row],[Descripcion]]</f>
        <v>LAMPARA LED CIRCULAR 28.3 X 28.3 CM (CUADRADA)</v>
      </c>
      <c r="F1973" s="39" t="str">
        <f>+[1]!Tabla3[[#This Row],[Categoria]]</f>
        <v xml:space="preserve">MANTENIMIENTO </v>
      </c>
      <c r="G1973" s="50">
        <f>+[1]!Tabla3[[#This Row],[Almacen]]</f>
        <v>0</v>
      </c>
      <c r="H1973" s="39" t="str">
        <f>+[1]!Tabla3[[#This Row],[Unidad de medida]]</f>
        <v>UNIDAD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150</v>
      </c>
      <c r="N1973" s="44">
        <f>+SUMIF([1]!REQUISICIONES[CODIGO CONCATENADO],INVENTARIO[[#This Row],[CODIGO CONCATENADO]],[1]!REQUISICIONES[CANTIDAD])</f>
        <v>29</v>
      </c>
      <c r="O1973" s="42"/>
      <c r="P1973" s="44">
        <f>+INVENTARIO[[#This Row],[CANTIDAD INICIAL]]+INVENTARIO[[#This Row],[ENTRADAS]]-INVENTARIO[[#This Row],[SALIDAS]]+INVENTARIO[[#This Row],[AJUSTES]]</f>
        <v>121</v>
      </c>
      <c r="Q1973" s="42">
        <f>IFERROR(_xlfn.XLOOKUP(INVENTARIO[[#This Row],[CODIGO CONCATENADO]],[1]!Tabla1[[CODIGO CONCATENADO ]],[1]!Tabla1[COSTO],,0,-1),"")</f>
        <v>475</v>
      </c>
      <c r="R1973" s="42">
        <f>+IFERROR(INVENTARIO[[#This Row],[STOCK (BALANCE)]]*INVENTARIO[[#This Row],[COSTO UNITARIO]],"")</f>
        <v>57475</v>
      </c>
    </row>
    <row r="1974" spans="1:18" x14ac:dyDescent="0.25">
      <c r="A1974" s="37" t="str">
        <f>+[1]DATA_PRODUCTO!A1974</f>
        <v xml:space="preserve"> INS0103 (VASOS BIODEGRADABLES DE 4 ONZAS  PAQUETE 50/1)</v>
      </c>
      <c r="B1974" s="38">
        <f>IFERROR(_xlfn.XLOOKUP(INVENTARIO[[#This Row],[CODIGO CONCATENADO]],[1]!Tabla1[[CODIGO CONCATENADO ]],[1]!Tabla1[FECHA],,0,-1),"")</f>
        <v>45898</v>
      </c>
      <c r="C1974" s="38">
        <f>IFERROR(_xlfn.XLOOKUP(INVENTARIO[[#This Row],[CODIGO CONCATENADO]],[1]!Tabla1[[CODIGO CONCATENADO ]],[1]!Tabla1[FECHA],,0,-1),"")</f>
        <v>45898</v>
      </c>
      <c r="D1974" s="39" t="str">
        <f>+[1]!Tabla3[[#This Row],[Secuencia]]</f>
        <v>INS0103</v>
      </c>
      <c r="E1974" s="40" t="str">
        <f>+[1]!Tabla3[[#This Row],[Descripcion]]</f>
        <v>VASOS BIODEGRADABLES DE 4 ONZAS  PAQUETE 50/1</v>
      </c>
      <c r="F1974" s="39" t="str">
        <f>+[1]!Tabla3[[#This Row],[Categoria]]</f>
        <v>INSUMOS</v>
      </c>
      <c r="G1974" s="50">
        <f>+[1]!Tabla3[[#This Row],[Almacen]]</f>
        <v>0</v>
      </c>
      <c r="H1974" s="39" t="str">
        <f>+[1]!Tabla3[[#This Row],[Unidad de medida]]</f>
        <v xml:space="preserve">PAQUETE 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1000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1000</v>
      </c>
      <c r="Q1974" s="42">
        <f>IFERROR(_xlfn.XLOOKUP(INVENTARIO[[#This Row],[CODIGO CONCATENADO]],[1]!Tabla1[[CODIGO CONCATENADO ]],[1]!Tabla1[COSTO],,0,-1),"")</f>
        <v>35</v>
      </c>
      <c r="R1974" s="42">
        <f>+IFERROR(INVENTARIO[[#This Row],[STOCK (BALANCE)]]*INVENTARIO[[#This Row],[COSTO UNITARIO]],"")</f>
        <v>35000</v>
      </c>
    </row>
    <row r="1975" spans="1:18" x14ac:dyDescent="0.25">
      <c r="A1975" s="37" t="str">
        <f>+[1]DATA_PRODUCTO!A1975</f>
        <v xml:space="preserve"> INS0104 (VASOS BIODEGRADABLES DE 10 ONZAS  PAQUETE 50/2)</v>
      </c>
      <c r="B1975" s="38">
        <f>IFERROR(_xlfn.XLOOKUP(INVENTARIO[[#This Row],[CODIGO CONCATENADO]],[1]!Tabla1[[CODIGO CONCATENADO ]],[1]!Tabla1[FECHA],,0,-1),"")</f>
        <v>45898</v>
      </c>
      <c r="C1975" s="38">
        <f>IFERROR(_xlfn.XLOOKUP(INVENTARIO[[#This Row],[CODIGO CONCATENADO]],[1]!Tabla1[[CODIGO CONCATENADO ]],[1]!Tabla1[FECHA],,0,-1),"")</f>
        <v>45898</v>
      </c>
      <c r="D1975" s="39" t="str">
        <f>+[1]!Tabla3[[#This Row],[Secuencia]]</f>
        <v>INS0104</v>
      </c>
      <c r="E1975" s="40" t="str">
        <f>+[1]!Tabla3[[#This Row],[Descripcion]]</f>
        <v>VASOS BIODEGRADABLES DE 10 ONZAS  PAQUETE 50/2</v>
      </c>
      <c r="F1975" s="39" t="str">
        <f>+[1]!Tabla3[[#This Row],[Categoria]]</f>
        <v>INSUMOS</v>
      </c>
      <c r="G1975" s="50">
        <f>+[1]!Tabla3[[#This Row],[Almacen]]</f>
        <v>0</v>
      </c>
      <c r="H1975" s="39" t="str">
        <f>+[1]!Tabla3[[#This Row],[Unidad de medida]]</f>
        <v xml:space="preserve">PAQUETE 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1000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1000</v>
      </c>
      <c r="Q1975" s="42">
        <f>IFERROR(_xlfn.XLOOKUP(INVENTARIO[[#This Row],[CODIGO CONCATENADO]],[1]!Tabla1[[CODIGO CONCATENADO ]],[1]!Tabla1[COSTO],,0,-1),"")</f>
        <v>65</v>
      </c>
      <c r="R1975" s="42">
        <f>+IFERROR(INVENTARIO[[#This Row],[STOCK (BALANCE)]]*INVENTARIO[[#This Row],[COSTO UNITARIO]],"")</f>
        <v>65000</v>
      </c>
    </row>
    <row r="1976" spans="1:18" x14ac:dyDescent="0.25">
      <c r="A1976" s="37" t="str">
        <f>+[1]DATA_PRODUCTO!A1976</f>
        <v xml:space="preserve"> INS0105 (VASOS BIODEGRADABLES DE 2 ONZAS  PAQUETE 50/3)</v>
      </c>
      <c r="B1976" s="38">
        <f>IFERROR(_xlfn.XLOOKUP(INVENTARIO[[#This Row],[CODIGO CONCATENADO]],[1]!Tabla1[[CODIGO CONCATENADO ]],[1]!Tabla1[FECHA],,0,-1),"")</f>
        <v>45898</v>
      </c>
      <c r="C1976" s="38">
        <f>IFERROR(_xlfn.XLOOKUP(INVENTARIO[[#This Row],[CODIGO CONCATENADO]],[1]!Tabla1[[CODIGO CONCATENADO ]],[1]!Tabla1[FECHA],,0,-1),"")</f>
        <v>45898</v>
      </c>
      <c r="D1976" s="39" t="str">
        <f>+[1]!Tabla3[[#This Row],[Secuencia]]</f>
        <v>INS0105</v>
      </c>
      <c r="E1976" s="40" t="str">
        <f>+[1]!Tabla3[[#This Row],[Descripcion]]</f>
        <v>VASOS BIODEGRADABLES DE 2 ONZAS  PAQUETE 50/3</v>
      </c>
      <c r="F1976" s="39" t="str">
        <f>+[1]!Tabla3[[#This Row],[Categoria]]</f>
        <v>INSUMOS</v>
      </c>
      <c r="G1976" s="50">
        <f>+[1]!Tabla3[[#This Row],[Almacen]]</f>
        <v>0</v>
      </c>
      <c r="H1976" s="39" t="str">
        <f>+[1]!Tabla3[[#This Row],[Unidad de medida]]</f>
        <v xml:space="preserve">PAQUETE 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100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100</v>
      </c>
      <c r="Q1976" s="42">
        <f>IFERROR(_xlfn.XLOOKUP(INVENTARIO[[#This Row],[CODIGO CONCATENADO]],[1]!Tabla1[[CODIGO CONCATENADO ]],[1]!Tabla1[COSTO],,0,-1),"")</f>
        <v>34</v>
      </c>
      <c r="R1976" s="42">
        <f>+IFERROR(INVENTARIO[[#This Row],[STOCK (BALANCE)]]*INVENTARIO[[#This Row],[COSTO UNITARIO]],"")</f>
        <v>3400</v>
      </c>
    </row>
    <row r="1977" spans="1:18" x14ac:dyDescent="0.25">
      <c r="A1977" s="37" t="str">
        <f>+[1]DATA_PRODUCTO!A1977</f>
        <v xml:space="preserve"> MG0242 (PEGAMENTO EN BARRAS 21 GRAMOS)</v>
      </c>
      <c r="B1977" s="38">
        <f>IFERROR(_xlfn.XLOOKUP(INVENTARIO[[#This Row],[CODIGO CONCATENADO]],[1]!Tabla1[[CODIGO CONCATENADO ]],[1]!Tabla1[FECHA],,0,-1),"")</f>
        <v>45896</v>
      </c>
      <c r="C1977" s="38">
        <f>IFERROR(_xlfn.XLOOKUP(INVENTARIO[[#This Row],[CODIGO CONCATENADO]],[1]!Tabla1[[CODIGO CONCATENADO ]],[1]!Tabla1[FECHA],,0,-1),"")</f>
        <v>45896</v>
      </c>
      <c r="D1977" s="39" t="str">
        <f>+[1]!Tabla3[[#This Row],[Secuencia]]</f>
        <v>MG0242</v>
      </c>
      <c r="E1977" s="40" t="str">
        <f>+[1]!Tabla3[[#This Row],[Descripcion]]</f>
        <v>PEGAMENTO EN BARRAS 21 GRAMOS</v>
      </c>
      <c r="F1977" s="39" t="str">
        <f>+[1]!Tabla3[[#This Row],[Categoria]]</f>
        <v>MATERIALES GASTABLE</v>
      </c>
      <c r="G1977" s="50">
        <f>+[1]!Tabla3[[#This Row],[Almacen]]</f>
        <v>0</v>
      </c>
      <c r="H1977" s="39" t="str">
        <f>+[1]!Tabla3[[#This Row],[Unidad de medida]]</f>
        <v>UNIDAD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20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20</v>
      </c>
      <c r="Q1977" s="42">
        <f>IFERROR(_xlfn.XLOOKUP(INVENTARIO[[#This Row],[CODIGO CONCATENADO]],[1]!Tabla1[[CODIGO CONCATENADO ]],[1]!Tabla1[COSTO],,0,-1),"")</f>
        <v>30.49</v>
      </c>
      <c r="R1977" s="42">
        <f>+IFERROR(INVENTARIO[[#This Row],[STOCK (BALANCE)]]*INVENTARIO[[#This Row],[COSTO UNITARIO]],"")</f>
        <v>609.79999999999995</v>
      </c>
    </row>
    <row r="1978" spans="1:18" x14ac:dyDescent="0.25">
      <c r="A1978" s="37" t="str">
        <f>+[1]DATA_PRODUCTO!A1978</f>
        <v xml:space="preserve"> MG0243 (GRAPAS ESTANDAR )</v>
      </c>
      <c r="B1978" s="38">
        <f>IFERROR(_xlfn.XLOOKUP(INVENTARIO[[#This Row],[CODIGO CONCATENADO]],[1]!Tabla1[[CODIGO CONCATENADO ]],[1]!Tabla1[FECHA],,0,-1),"")</f>
        <v>45896</v>
      </c>
      <c r="C1978" s="38">
        <f>IFERROR(_xlfn.XLOOKUP(INVENTARIO[[#This Row],[CODIGO CONCATENADO]],[1]!Tabla1[[CODIGO CONCATENADO ]],[1]!Tabla1[FECHA],,0,-1),"")</f>
        <v>45896</v>
      </c>
      <c r="D1978" s="39" t="str">
        <f>+[1]!Tabla3[[#This Row],[Secuencia]]</f>
        <v>MG0243</v>
      </c>
      <c r="E1978" s="40" t="str">
        <f>+[1]!Tabla3[[#This Row],[Descripcion]]</f>
        <v xml:space="preserve">GRAPAS ESTANDAR </v>
      </c>
      <c r="F1978" s="39" t="str">
        <f>+[1]!Tabla3[[#This Row],[Categoria]]</f>
        <v>MATERIALES GASTABLE</v>
      </c>
      <c r="G1978" s="50">
        <f>+[1]!Tabla3[[#This Row],[Almacen]]</f>
        <v>0</v>
      </c>
      <c r="H1978" s="39" t="str">
        <f>+[1]!Tabla3[[#This Row],[Unidad de medida]]</f>
        <v>CAJAS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80</v>
      </c>
      <c r="N1978" s="44">
        <f>+SUMIF([1]!REQUISICIONES[CODIGO CONCATENADO],INVENTARIO[[#This Row],[CODIGO CONCATENADO]],[1]!REQUISICIONES[CANTIDAD])</f>
        <v>0</v>
      </c>
      <c r="O1978" s="42"/>
      <c r="P1978" s="44">
        <f>+INVENTARIO[[#This Row],[CANTIDAD INICIAL]]+INVENTARIO[[#This Row],[ENTRADAS]]-INVENTARIO[[#This Row],[SALIDAS]]+INVENTARIO[[#This Row],[AJUSTES]]</f>
        <v>80</v>
      </c>
      <c r="Q1978" s="42">
        <f>IFERROR(_xlfn.XLOOKUP(INVENTARIO[[#This Row],[CODIGO CONCATENADO]],[1]!Tabla1[[CODIGO CONCATENADO ]],[1]!Tabla1[COSTO],,0,-1),"")</f>
        <v>33.22</v>
      </c>
      <c r="R1978" s="42">
        <f>+IFERROR(INVENTARIO[[#This Row],[STOCK (BALANCE)]]*INVENTARIO[[#This Row],[COSTO UNITARIO]],"")</f>
        <v>2657.6</v>
      </c>
    </row>
    <row r="1979" spans="1:18" x14ac:dyDescent="0.25">
      <c r="A1979" s="37" t="str">
        <f>+[1]DATA_PRODUCTO!A1979</f>
        <v xml:space="preserve"> MG0244 (TABLAS DE APOYOS 8 1/2 X 14)</v>
      </c>
      <c r="B1979" s="38">
        <f>IFERROR(_xlfn.XLOOKUP(INVENTARIO[[#This Row],[CODIGO CONCATENADO]],[1]!Tabla1[[CODIGO CONCATENADO ]],[1]!Tabla1[FECHA],,0,-1),"")</f>
        <v>45896</v>
      </c>
      <c r="C1979" s="38">
        <f>IFERROR(_xlfn.XLOOKUP(INVENTARIO[[#This Row],[CODIGO CONCATENADO]],[1]!Tabla1[[CODIGO CONCATENADO ]],[1]!Tabla1[FECHA],,0,-1),"")</f>
        <v>45896</v>
      </c>
      <c r="D1979" s="39" t="str">
        <f>+[1]!Tabla3[[#This Row],[Secuencia]]</f>
        <v>MG0244</v>
      </c>
      <c r="E1979" s="40" t="str">
        <f>+[1]!Tabla3[[#This Row],[Descripcion]]</f>
        <v>TABLAS DE APOYOS 8 1/2 X 14</v>
      </c>
      <c r="F1979" s="39" t="str">
        <f>+[1]!Tabla3[[#This Row],[Categoria]]</f>
        <v>MATERIALES GASTABLE</v>
      </c>
      <c r="G1979" s="50">
        <f>+[1]!Tabla3[[#This Row],[Almacen]]</f>
        <v>0</v>
      </c>
      <c r="H1979" s="39" t="str">
        <f>+[1]!Tabla3[[#This Row],[Unidad de medida]]</f>
        <v>UNIDAD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20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20</v>
      </c>
      <c r="Q1979" s="42">
        <f>IFERROR(_xlfn.XLOOKUP(INVENTARIO[[#This Row],[CODIGO CONCATENADO]],[1]!Tabla1[[CODIGO CONCATENADO ]],[1]!Tabla1[COSTO],,0,-1),"")</f>
        <v>88.99</v>
      </c>
      <c r="R1979" s="42">
        <f>+IFERROR(INVENTARIO[[#This Row],[STOCK (BALANCE)]]*INVENTARIO[[#This Row],[COSTO UNITARIO]],"")</f>
        <v>1779.8</v>
      </c>
    </row>
    <row r="1980" spans="1:18" x14ac:dyDescent="0.25">
      <c r="A1980" s="37" t="str">
        <f>+[1]DATA_PRODUCTO!A1980</f>
        <v xml:space="preserve"> MAY0106 (AMBIENTADORES SPRAY MANUEL)</v>
      </c>
      <c r="B1980" s="38">
        <f>IFERROR(_xlfn.XLOOKUP(INVENTARIO[[#This Row],[CODIGO CONCATENADO]],[1]!Tabla1[[CODIGO CONCATENADO ]],[1]!Tabla1[FECHA],,0,-1),"")</f>
        <v>45898</v>
      </c>
      <c r="C1980" s="38">
        <f>IFERROR(_xlfn.XLOOKUP(INVENTARIO[[#This Row],[CODIGO CONCATENADO]],[1]!Tabla1[[CODIGO CONCATENADO ]],[1]!Tabla1[FECHA],,0,-1),"")</f>
        <v>45898</v>
      </c>
      <c r="D1980" s="39" t="str">
        <f>+[1]!Tabla3[[#This Row],[Secuencia]]</f>
        <v>MAY0106</v>
      </c>
      <c r="E1980" s="40" t="str">
        <f>+[1]!Tabla3[[#This Row],[Descripcion]]</f>
        <v>AMBIENTADORES SPRAY MANUEL</v>
      </c>
      <c r="F1980" s="39" t="str">
        <f>+[1]!Tabla3[[#This Row],[Categoria]]</f>
        <v>MAYORDOMÍA</v>
      </c>
      <c r="G1980" s="50">
        <f>+[1]!Tabla3[[#This Row],[Almacen]]</f>
        <v>0</v>
      </c>
      <c r="H1980" s="39" t="str">
        <f>+[1]!Tabla3[[#This Row],[Unidad de medida]]</f>
        <v>UNIDAD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125</v>
      </c>
      <c r="N1980" s="44">
        <f>+SUMIF([1]!REQUISICIONES[CODIGO CONCATENADO],INVENTARIO[[#This Row],[CODIGO CONCATENADO]],[1]!REQUISICIONES[CANTIDAD])</f>
        <v>126</v>
      </c>
      <c r="O1980" s="42"/>
      <c r="P1980" s="44">
        <f>+INVENTARIO[[#This Row],[CANTIDAD INICIAL]]+INVENTARIO[[#This Row],[ENTRADAS]]-INVENTARIO[[#This Row],[SALIDAS]]+INVENTARIO[[#This Row],[AJUSTES]]</f>
        <v>-1</v>
      </c>
      <c r="Q1980" s="42">
        <f>IFERROR(_xlfn.XLOOKUP(INVENTARIO[[#This Row],[CODIGO CONCATENADO]],[1]!Tabla1[[CODIGO CONCATENADO ]],[1]!Tabla1[COSTO],,0,-1),"")</f>
        <v>88.14</v>
      </c>
      <c r="R1980" s="42">
        <f>+IFERROR(INVENTARIO[[#This Row],[STOCK (BALANCE)]]*INVENTARIO[[#This Row],[COSTO UNITARIO]],"")</f>
        <v>-88.14</v>
      </c>
    </row>
    <row r="1981" spans="1:18" x14ac:dyDescent="0.25">
      <c r="A1981" s="37" t="str">
        <f>+[1]DATA_PRODUCTO!A1981</f>
        <v xml:space="preserve"> HER0181 (PERFILES DE HIERRO GALVANIZADO)</v>
      </c>
      <c r="B1981" s="38">
        <f>IFERROR(_xlfn.XLOOKUP(INVENTARIO[[#This Row],[CODIGO CONCATENADO]],[1]!Tabla1[[CODIGO CONCATENADO ]],[1]!Tabla1[FECHA],,0,-1),"")</f>
        <v>45902</v>
      </c>
      <c r="C1981" s="38">
        <f>IFERROR(_xlfn.XLOOKUP(INVENTARIO[[#This Row],[CODIGO CONCATENADO]],[1]!Tabla1[[CODIGO CONCATENADO ]],[1]!Tabla1[FECHA],,0,-1),"")</f>
        <v>45902</v>
      </c>
      <c r="D1981" s="39" t="str">
        <f>+[1]!Tabla3[[#This Row],[Secuencia]]</f>
        <v>HER0181</v>
      </c>
      <c r="E1981" s="40" t="str">
        <f>+[1]!Tabla3[[#This Row],[Descripcion]]</f>
        <v>PERFILES DE HIERRO GALVANIZADO</v>
      </c>
      <c r="F1981" s="39" t="str">
        <f>+[1]!Tabla3[[#This Row],[Categoria]]</f>
        <v>HERRAMIENTAS</v>
      </c>
      <c r="G1981" s="50">
        <f>+[1]!Tabla3[[#This Row],[Almacen]]</f>
        <v>0</v>
      </c>
      <c r="H1981" s="39" t="str">
        <f>+[1]!Tabla3[[#This Row],[Unidad de medida]]</f>
        <v>UNIDAD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57</v>
      </c>
      <c r="N1981" s="44">
        <f>+SUMIF([1]!REQUISICIONES[CODIGO CONCATENADO],INVENTARIO[[#This Row],[CODIGO CONCATENADO]],[1]!REQUISICIONES[CANTIDAD])</f>
        <v>57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>
        <f>IFERROR(_xlfn.XLOOKUP(INVENTARIO[[#This Row],[CODIGO CONCATENADO]],[1]!Tabla1[[CODIGO CONCATENADO ]],[1]!Tabla1[COSTO],,0,-1),"")</f>
        <v>776</v>
      </c>
      <c r="R1981" s="42">
        <f>+IFERROR(INVENTARIO[[#This Row],[STOCK (BALANCE)]]*INVENTARIO[[#This Row],[COSTO UNITARIO]],"")</f>
        <v>0</v>
      </c>
    </row>
    <row r="1982" spans="1:18" x14ac:dyDescent="0.25">
      <c r="A1982" s="37" t="str">
        <f>+[1]DATA_PRODUCTO!A1982</f>
        <v xml:space="preserve"> HER0182 (BARRAS CUADRADA DE HIERRO)</v>
      </c>
      <c r="B1982" s="38">
        <f>IFERROR(_xlfn.XLOOKUP(INVENTARIO[[#This Row],[CODIGO CONCATENADO]],[1]!Tabla1[[CODIGO CONCATENADO ]],[1]!Tabla1[FECHA],,0,-1),"")</f>
        <v>45902</v>
      </c>
      <c r="C1982" s="38">
        <f>IFERROR(_xlfn.XLOOKUP(INVENTARIO[[#This Row],[CODIGO CONCATENADO]],[1]!Tabla1[[CODIGO CONCATENADO ]],[1]!Tabla1[FECHA],,0,-1),"")</f>
        <v>45902</v>
      </c>
      <c r="D1982" s="39" t="str">
        <f>+[1]!Tabla3[[#This Row],[Secuencia]]</f>
        <v>HER0182</v>
      </c>
      <c r="E1982" s="40" t="str">
        <f>+[1]!Tabla3[[#This Row],[Descripcion]]</f>
        <v>BARRAS CUADRADA DE HIERRO</v>
      </c>
      <c r="F1982" s="39" t="str">
        <f>+[1]!Tabla3[[#This Row],[Categoria]]</f>
        <v>HERRAMIENTAS</v>
      </c>
      <c r="G1982" s="50">
        <f>+[1]!Tabla3[[#This Row],[Almacen]]</f>
        <v>0</v>
      </c>
      <c r="H1982" s="39" t="str">
        <f>+[1]!Tabla3[[#This Row],[Unidad de medida]]</f>
        <v>UNIDAD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16</v>
      </c>
      <c r="N1982" s="44">
        <f>+SUMIF([1]!REQUISICIONES[CODIGO CONCATENADO],INVENTARIO[[#This Row],[CODIGO CONCATENADO]],[1]!REQUISICIONES[CANTIDAD])</f>
        <v>16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>
        <f>IFERROR(_xlfn.XLOOKUP(INVENTARIO[[#This Row],[CODIGO CONCATENADO]],[1]!Tabla1[[CODIGO CONCATENADO ]],[1]!Tabla1[COSTO],,0,-1),"")</f>
        <v>548</v>
      </c>
      <c r="R1982" s="42">
        <f>+IFERROR(INVENTARIO[[#This Row],[STOCK (BALANCE)]]*INVENTARIO[[#This Row],[COSTO UNITARIO]],"")</f>
        <v>0</v>
      </c>
    </row>
    <row r="1983" spans="1:18" x14ac:dyDescent="0.25">
      <c r="A1983" s="37" t="str">
        <f>+[1]DATA_PRODUCTO!A1983</f>
        <v xml:space="preserve"> HER0183 (PERFILES DE ACERO GALVANIZADO)</v>
      </c>
      <c r="B1983" s="38">
        <f>IFERROR(_xlfn.XLOOKUP(INVENTARIO[[#This Row],[CODIGO CONCATENADO]],[1]!Tabla1[[CODIGO CONCATENADO ]],[1]!Tabla1[FECHA],,0,-1),"")</f>
        <v>45902</v>
      </c>
      <c r="C1983" s="38">
        <f>IFERROR(_xlfn.XLOOKUP(INVENTARIO[[#This Row],[CODIGO CONCATENADO]],[1]!Tabla1[[CODIGO CONCATENADO ]],[1]!Tabla1[FECHA],,0,-1),"")</f>
        <v>45902</v>
      </c>
      <c r="D1983" s="39" t="str">
        <f>+[1]!Tabla3[[#This Row],[Secuencia]]</f>
        <v>HER0183</v>
      </c>
      <c r="E1983" s="40" t="str">
        <f>+[1]!Tabla3[[#This Row],[Descripcion]]</f>
        <v>PERFILES DE ACERO GALVANIZADO</v>
      </c>
      <c r="F1983" s="39" t="str">
        <f>+[1]!Tabla3[[#This Row],[Categoria]]</f>
        <v>HERRAMIENTAS</v>
      </c>
      <c r="G1983" s="50">
        <f>+[1]!Tabla3[[#This Row],[Almacen]]</f>
        <v>0</v>
      </c>
      <c r="H1983" s="39" t="str">
        <f>+[1]!Tabla3[[#This Row],[Unidad de medida]]</f>
        <v>UNIDAD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44</v>
      </c>
      <c r="N1983" s="44">
        <f>+SUMIF([1]!REQUISICIONES[CODIGO CONCATENADO],INVENTARIO[[#This Row],[CODIGO CONCATENADO]],[1]!REQUISICIONES[CANTIDAD])</f>
        <v>44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>
        <f>IFERROR(_xlfn.XLOOKUP(INVENTARIO[[#This Row],[CODIGO CONCATENADO]],[1]!Tabla1[[CODIGO CONCATENADO ]],[1]!Tabla1[COSTO],,0,-1),"")</f>
        <v>582</v>
      </c>
      <c r="R1983" s="42">
        <f>+IFERROR(INVENTARIO[[#This Row],[STOCK (BALANCE)]]*INVENTARIO[[#This Row],[COSTO UNITARIO]],"")</f>
        <v>0</v>
      </c>
    </row>
    <row r="1984" spans="1:18" x14ac:dyDescent="0.25">
      <c r="A1984" s="37" t="str">
        <f>+[1]DATA_PRODUCTO!A1984</f>
        <v xml:space="preserve"> HER0184 (CARRETILLA DE ACERO TUBULAR CON RUEDA IMPERFORABLES )</v>
      </c>
      <c r="B1984" s="38">
        <f>IFERROR(_xlfn.XLOOKUP(INVENTARIO[[#This Row],[CODIGO CONCATENADO]],[1]!Tabla1[[CODIGO CONCATENADO ]],[1]!Tabla1[FECHA],,0,-1),"")</f>
        <v>45902</v>
      </c>
      <c r="C1984" s="38">
        <f>IFERROR(_xlfn.XLOOKUP(INVENTARIO[[#This Row],[CODIGO CONCATENADO]],[1]!Tabla1[[CODIGO CONCATENADO ]],[1]!Tabla1[FECHA],,0,-1),"")</f>
        <v>45902</v>
      </c>
      <c r="D1984" s="39" t="str">
        <f>+[1]!Tabla3[[#This Row],[Secuencia]]</f>
        <v>HER0184</v>
      </c>
      <c r="E1984" s="40" t="str">
        <f>+[1]!Tabla3[[#This Row],[Descripcion]]</f>
        <v xml:space="preserve">CARRETILLA DE ACERO TUBULAR CON RUEDA IMPERFORABLES </v>
      </c>
      <c r="F1984" s="39" t="str">
        <f>+[1]!Tabla3[[#This Row],[Categoria]]</f>
        <v>HERRAMIENTAS</v>
      </c>
      <c r="G1984" s="50">
        <f>+[1]!Tabla3[[#This Row],[Almacen]]</f>
        <v>0</v>
      </c>
      <c r="H1984" s="39" t="str">
        <f>+[1]!Tabla3[[#This Row],[Unidad de medida]]</f>
        <v>UNIDAD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1</v>
      </c>
      <c r="N1984" s="44">
        <f>+SUMIF([1]!REQUISICIONES[CODIGO CONCATENADO],INVENTARIO[[#This Row],[CODIGO CONCATENADO]],[1]!REQUISICIONES[CANTIDAD])</f>
        <v>1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>
        <f>IFERROR(_xlfn.XLOOKUP(INVENTARIO[[#This Row],[CODIGO CONCATENADO]],[1]!Tabla1[[CODIGO CONCATENADO ]],[1]!Tabla1[COSTO],,0,-1),"")</f>
        <v>3195</v>
      </c>
      <c r="R1984" s="42">
        <f>+IFERROR(INVENTARIO[[#This Row],[STOCK (BALANCE)]]*INVENTARIO[[#This Row],[COSTO UNITARIO]],"")</f>
        <v>0</v>
      </c>
    </row>
    <row r="1985" spans="1:18" x14ac:dyDescent="0.25">
      <c r="A1985" s="37" t="str">
        <f>+[1]DATA_PRODUCTO!A1985</f>
        <v xml:space="preserve"> HER0185 (GRIFO DE BAÑO)</v>
      </c>
      <c r="B1985" s="38">
        <f>IFERROR(_xlfn.XLOOKUP(INVENTARIO[[#This Row],[CODIGO CONCATENADO]],[1]!Tabla1[[CODIGO CONCATENADO ]],[1]!Tabla1[FECHA],,0,-1),"")</f>
        <v>46013</v>
      </c>
      <c r="C1985" s="38">
        <f>IFERROR(_xlfn.XLOOKUP(INVENTARIO[[#This Row],[CODIGO CONCATENADO]],[1]!Tabla1[[CODIGO CONCATENADO ]],[1]!Tabla1[FECHA],,0,-1),"")</f>
        <v>46013</v>
      </c>
      <c r="D1985" s="39" t="str">
        <f>+[1]!Tabla3[[#This Row],[Secuencia]]</f>
        <v>HER0185</v>
      </c>
      <c r="E1985" s="40" t="str">
        <f>+[1]!Tabla3[[#This Row],[Descripcion]]</f>
        <v>GRIFO DE BAÑO</v>
      </c>
      <c r="F1985" s="39" t="str">
        <f>+[1]!Tabla3[[#This Row],[Categoria]]</f>
        <v>HERRAMIENTAS</v>
      </c>
      <c r="G1985" s="50">
        <f>+[1]!Tabla3[[#This Row],[Almacen]]</f>
        <v>0</v>
      </c>
      <c r="H1985" s="39" t="str">
        <f>+[1]!Tabla3[[#This Row],[Unidad de medida]]</f>
        <v>UNIDAD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20</v>
      </c>
      <c r="N1985" s="44">
        <f>+SUMIF([1]!REQUISICIONES[CODIGO CONCATENADO],INVENTARIO[[#This Row],[CODIGO CONCATENADO]],[1]!REQUISICIONES[CANTIDAD])</f>
        <v>0</v>
      </c>
      <c r="O1985" s="42"/>
      <c r="P1985" s="44">
        <f>+INVENTARIO[[#This Row],[CANTIDAD INICIAL]]+INVENTARIO[[#This Row],[ENTRADAS]]-INVENTARIO[[#This Row],[SALIDAS]]+INVENTARIO[[#This Row],[AJUSTES]]</f>
        <v>20</v>
      </c>
      <c r="Q1985" s="42">
        <f>IFERROR(_xlfn.XLOOKUP(INVENTARIO[[#This Row],[CODIGO CONCATENADO]],[1]!Tabla1[[CODIGO CONCATENADO ]],[1]!Tabla1[COSTO],,0,-1),"")</f>
        <v>938</v>
      </c>
      <c r="R1985" s="42">
        <f>+IFERROR(INVENTARIO[[#This Row],[STOCK (BALANCE)]]*INVENTARIO[[#This Row],[COSTO UNITARIO]],"")</f>
        <v>18760</v>
      </c>
    </row>
    <row r="1986" spans="1:18" x14ac:dyDescent="0.25">
      <c r="A1986" s="37" t="str">
        <f>+[1]DATA_PRODUCTO!A1986</f>
        <v xml:space="preserve"> HER0186 (LAMPARA LED CIRCULAR )</v>
      </c>
      <c r="B1986" s="38">
        <f>IFERROR(_xlfn.XLOOKUP(INVENTARIO[[#This Row],[CODIGO CONCATENADO]],[1]!Tabla1[[CODIGO CONCATENADO ]],[1]!Tabla1[FECHA],,0,-1),"")</f>
        <v>45902</v>
      </c>
      <c r="C1986" s="38">
        <f>IFERROR(_xlfn.XLOOKUP(INVENTARIO[[#This Row],[CODIGO CONCATENADO]],[1]!Tabla1[[CODIGO CONCATENADO ]],[1]!Tabla1[FECHA],,0,-1),"")</f>
        <v>45902</v>
      </c>
      <c r="D1986" s="39" t="str">
        <f>+[1]!Tabla3[[#This Row],[Secuencia]]</f>
        <v>HER0186</v>
      </c>
      <c r="E1986" s="40" t="str">
        <f>+[1]!Tabla3[[#This Row],[Descripcion]]</f>
        <v xml:space="preserve">LAMPARA LED CIRCULAR </v>
      </c>
      <c r="F1986" s="39" t="str">
        <f>+[1]!Tabla3[[#This Row],[Categoria]]</f>
        <v>HERRAMIENTAS</v>
      </c>
      <c r="G1986" s="50">
        <f>+[1]!Tabla3[[#This Row],[Almacen]]</f>
        <v>0</v>
      </c>
      <c r="H1986" s="39" t="str">
        <f>+[1]!Tabla3[[#This Row],[Unidad de medida]]</f>
        <v>UNIDAD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38</v>
      </c>
      <c r="N1986" s="44">
        <f>+SUMIF([1]!REQUISICIONES[CODIGO CONCATENADO],INVENTARIO[[#This Row],[CODIGO CONCATENADO]],[1]!REQUISICIONES[CANTIDAD])</f>
        <v>6</v>
      </c>
      <c r="O1986" s="42"/>
      <c r="P1986" s="44">
        <f>+INVENTARIO[[#This Row],[CANTIDAD INICIAL]]+INVENTARIO[[#This Row],[ENTRADAS]]-INVENTARIO[[#This Row],[SALIDAS]]+INVENTARIO[[#This Row],[AJUSTES]]</f>
        <v>32</v>
      </c>
      <c r="Q1986" s="42">
        <f>IFERROR(_xlfn.XLOOKUP(INVENTARIO[[#This Row],[CODIGO CONCATENADO]],[1]!Tabla1[[CODIGO CONCATENADO ]],[1]!Tabla1[COSTO],,0,-1),"")</f>
        <v>256</v>
      </c>
      <c r="R1986" s="42">
        <f>+IFERROR(INVENTARIO[[#This Row],[STOCK (BALANCE)]]*INVENTARIO[[#This Row],[COSTO UNITARIO]],"")</f>
        <v>8192</v>
      </c>
    </row>
    <row r="1987" spans="1:18" x14ac:dyDescent="0.25">
      <c r="A1987" s="37" t="str">
        <f>+[1]DATA_PRODUCTO!A1987</f>
        <v xml:space="preserve"> HER0187 (TUBOS FLUORESCENTES)</v>
      </c>
      <c r="B1987" s="38">
        <f>IFERROR(_xlfn.XLOOKUP(INVENTARIO[[#This Row],[CODIGO CONCATENADO]],[1]!Tabla1[[CODIGO CONCATENADO ]],[1]!Tabla1[FECHA],,0,-1),"")</f>
        <v>45902</v>
      </c>
      <c r="C1987" s="38">
        <f>IFERROR(_xlfn.XLOOKUP(INVENTARIO[[#This Row],[CODIGO CONCATENADO]],[1]!Tabla1[[CODIGO CONCATENADO ]],[1]!Tabla1[FECHA],,0,-1),"")</f>
        <v>45902</v>
      </c>
      <c r="D1987" s="39" t="str">
        <f>+[1]!Tabla3[[#This Row],[Secuencia]]</f>
        <v>HER0187</v>
      </c>
      <c r="E1987" s="40" t="str">
        <f>+[1]!Tabla3[[#This Row],[Descripcion]]</f>
        <v>TUBOS FLUORESCENTES</v>
      </c>
      <c r="F1987" s="39" t="str">
        <f>+[1]!Tabla3[[#This Row],[Categoria]]</f>
        <v>HERRAMIENTAS</v>
      </c>
      <c r="G1987" s="50">
        <f>+[1]!Tabla3[[#This Row],[Almacen]]</f>
        <v>0</v>
      </c>
      <c r="H1987" s="39" t="str">
        <f>+[1]!Tabla3[[#This Row],[Unidad de medida]]</f>
        <v>UNIDAD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51</v>
      </c>
      <c r="N1987" s="44">
        <f>+SUMIF([1]!REQUISICIONES[CODIGO CONCATENADO],INVENTARIO[[#This Row],[CODIGO CONCATENADO]],[1]!REQUISICIONES[CANTIDAD])</f>
        <v>5</v>
      </c>
      <c r="O1987" s="42"/>
      <c r="P1987" s="44">
        <f>+INVENTARIO[[#This Row],[CANTIDAD INICIAL]]+INVENTARIO[[#This Row],[ENTRADAS]]-INVENTARIO[[#This Row],[SALIDAS]]+INVENTARIO[[#This Row],[AJUSTES]]</f>
        <v>46</v>
      </c>
      <c r="Q1987" s="42">
        <f>IFERROR(_xlfn.XLOOKUP(INVENTARIO[[#This Row],[CODIGO CONCATENADO]],[1]!Tabla1[[CODIGO CONCATENADO ]],[1]!Tabla1[COSTO],,0,-1),"")</f>
        <v>103</v>
      </c>
      <c r="R1987" s="42">
        <f>+IFERROR(INVENTARIO[[#This Row],[STOCK (BALANCE)]]*INVENTARIO[[#This Row],[COSTO UNITARIO]],"")</f>
        <v>4738</v>
      </c>
    </row>
    <row r="1988" spans="1:18" x14ac:dyDescent="0.25">
      <c r="A1988" s="37" t="str">
        <f>+[1]DATA_PRODUCTO!A1988</f>
        <v xml:space="preserve"> INS0106 (TENEDORES DESECHABLE PLASTICO 25/1)</v>
      </c>
      <c r="B1988" s="38">
        <f>IFERROR(_xlfn.XLOOKUP(INVENTARIO[[#This Row],[CODIGO CONCATENADO]],[1]!Tabla1[[CODIGO CONCATENADO ]],[1]!Tabla1[FECHA],,0,-1),"")</f>
        <v>46013</v>
      </c>
      <c r="C1988" s="38">
        <f>IFERROR(_xlfn.XLOOKUP(INVENTARIO[[#This Row],[CODIGO CONCATENADO]],[1]!Tabla1[[CODIGO CONCATENADO ]],[1]!Tabla1[FECHA],,0,-1),"")</f>
        <v>46013</v>
      </c>
      <c r="D1988" s="39" t="str">
        <f>+[1]!Tabla3[[#This Row],[Secuencia]]</f>
        <v>INS0106</v>
      </c>
      <c r="E1988" s="40" t="str">
        <f>+[1]!Tabla3[[#This Row],[Descripcion]]</f>
        <v>TENEDORES DESECHABLE PLASTICO 25/1</v>
      </c>
      <c r="F1988" s="39" t="str">
        <f>+[1]!Tabla3[[#This Row],[Categoria]]</f>
        <v>INSUMOS</v>
      </c>
      <c r="G1988" s="50">
        <f>+[1]!Tabla3[[#This Row],[Almacen]]</f>
        <v>0</v>
      </c>
      <c r="H1988" s="39" t="str">
        <f>+[1]!Tabla3[[#This Row],[Unidad de medida]]</f>
        <v>PAQUETE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1968</v>
      </c>
      <c r="N1988" s="44">
        <f>+SUMIF([1]!REQUISICIONES[CODIGO CONCATENADO],INVENTARIO[[#This Row],[CODIGO CONCATENADO]],[1]!REQUISICIONES[CANTIDAD])</f>
        <v>72</v>
      </c>
      <c r="O1988" s="42"/>
      <c r="P1988" s="44">
        <f>+INVENTARIO[[#This Row],[CANTIDAD INICIAL]]+INVENTARIO[[#This Row],[ENTRADAS]]-INVENTARIO[[#This Row],[SALIDAS]]+INVENTARIO[[#This Row],[AJUSTES]]</f>
        <v>1896</v>
      </c>
      <c r="Q1988" s="42">
        <f>IFERROR(_xlfn.XLOOKUP(INVENTARIO[[#This Row],[CODIGO CONCATENADO]],[1]!Tabla1[[CODIGO CONCATENADO ]],[1]!Tabla1[COSTO],,0,-1),"")</f>
        <v>13.63</v>
      </c>
      <c r="R1988" s="42">
        <f>+IFERROR(INVENTARIO[[#This Row],[STOCK (BALANCE)]]*INVENTARIO[[#This Row],[COSTO UNITARIO]],"")</f>
        <v>25842.480000000003</v>
      </c>
    </row>
    <row r="1989" spans="1:18" x14ac:dyDescent="0.25">
      <c r="A1989" s="37" t="str">
        <f>+[1]DATA_PRODUCTO!A1989</f>
        <v xml:space="preserve"> INS0107 (CUCHARAS DESECHABLES PLASTICOS 25/1)</v>
      </c>
      <c r="B1989" s="38">
        <f>IFERROR(_xlfn.XLOOKUP(INVENTARIO[[#This Row],[CODIGO CONCATENADO]],[1]!Tabla1[[CODIGO CONCATENADO ]],[1]!Tabla1[FECHA],,0,-1),"")</f>
        <v>45901</v>
      </c>
      <c r="C1989" s="38">
        <f>IFERROR(_xlfn.XLOOKUP(INVENTARIO[[#This Row],[CODIGO CONCATENADO]],[1]!Tabla1[[CODIGO CONCATENADO ]],[1]!Tabla1[FECHA],,0,-1),"")</f>
        <v>45901</v>
      </c>
      <c r="D1989" s="39" t="str">
        <f>+[1]!Tabla3[[#This Row],[Secuencia]]</f>
        <v>INS0107</v>
      </c>
      <c r="E1989" s="40" t="str">
        <f>+[1]!Tabla3[[#This Row],[Descripcion]]</f>
        <v>CUCHARAS DESECHABLES PLASTICOS 25/1</v>
      </c>
      <c r="F1989" s="39" t="str">
        <f>+[1]!Tabla3[[#This Row],[Categoria]]</f>
        <v>INSUMOS</v>
      </c>
      <c r="G1989" s="50">
        <f>+[1]!Tabla3[[#This Row],[Almacen]]</f>
        <v>0</v>
      </c>
      <c r="H1989" s="39" t="str">
        <f>+[1]!Tabla3[[#This Row],[Unidad de medida]]</f>
        <v>PAQUETE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1800</v>
      </c>
      <c r="N1989" s="44">
        <f>+SUMIF([1]!REQUISICIONES[CODIGO CONCATENADO],INVENTARIO[[#This Row],[CODIGO CONCATENADO]],[1]!REQUISICIONES[CANTIDAD])</f>
        <v>300</v>
      </c>
      <c r="O1989" s="42"/>
      <c r="P1989" s="44">
        <f>+INVENTARIO[[#This Row],[CANTIDAD INICIAL]]+INVENTARIO[[#This Row],[ENTRADAS]]-INVENTARIO[[#This Row],[SALIDAS]]+INVENTARIO[[#This Row],[AJUSTES]]</f>
        <v>1500</v>
      </c>
      <c r="Q1989" s="42">
        <f>IFERROR(_xlfn.XLOOKUP(INVENTARIO[[#This Row],[CODIGO CONCATENADO]],[1]!Tabla1[[CODIGO CONCATENADO ]],[1]!Tabla1[COSTO],,0,-1),"")</f>
        <v>13.63</v>
      </c>
      <c r="R1989" s="42">
        <f>+IFERROR(INVENTARIO[[#This Row],[STOCK (BALANCE)]]*INVENTARIO[[#This Row],[COSTO UNITARIO]],"")</f>
        <v>20445</v>
      </c>
    </row>
    <row r="1990" spans="1:18" x14ac:dyDescent="0.25">
      <c r="A1990" s="37" t="str">
        <f>+[1]DATA_PRODUCTO!A1990</f>
        <v xml:space="preserve"> INS0108 (PLATOS DESECHABLE # 6 )</v>
      </c>
      <c r="B1990" s="38">
        <f>IFERROR(_xlfn.XLOOKUP(INVENTARIO[[#This Row],[CODIGO CONCATENADO]],[1]!Tabla1[[CODIGO CONCATENADO ]],[1]!Tabla1[FECHA],,0,-1),"")</f>
        <v>45901</v>
      </c>
      <c r="C1990" s="38">
        <f>IFERROR(_xlfn.XLOOKUP(INVENTARIO[[#This Row],[CODIGO CONCATENADO]],[1]!Tabla1[[CODIGO CONCATENADO ]],[1]!Tabla1[FECHA],,0,-1),"")</f>
        <v>45901</v>
      </c>
      <c r="D1990" s="39" t="str">
        <f>+[1]!Tabla3[[#This Row],[Secuencia]]</f>
        <v>INS0108</v>
      </c>
      <c r="E1990" s="40" t="str">
        <f>+[1]!Tabla3[[#This Row],[Descripcion]]</f>
        <v xml:space="preserve">PLATOS DESECHABLE # 6 </v>
      </c>
      <c r="F1990" s="39" t="str">
        <f>+[1]!Tabla3[[#This Row],[Categoria]]</f>
        <v>INSUMOS</v>
      </c>
      <c r="G1990" s="50">
        <f>+[1]!Tabla3[[#This Row],[Almacen]]</f>
        <v>0</v>
      </c>
      <c r="H1990" s="39" t="str">
        <f>+[1]!Tabla3[[#This Row],[Unidad de medida]]</f>
        <v>PAQUETE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2000</v>
      </c>
      <c r="N1990" s="44">
        <f>+SUMIF([1]!REQUISICIONES[CODIGO CONCATENADO],INVENTARIO[[#This Row],[CODIGO CONCATENADO]],[1]!REQUISICIONES[CANTIDAD])</f>
        <v>44</v>
      </c>
      <c r="O1990" s="42"/>
      <c r="P1990" s="44">
        <f>+INVENTARIO[[#This Row],[CANTIDAD INICIAL]]+INVENTARIO[[#This Row],[ENTRADAS]]-INVENTARIO[[#This Row],[SALIDAS]]+INVENTARIO[[#This Row],[AJUSTES]]</f>
        <v>1956</v>
      </c>
      <c r="Q1990" s="42">
        <f>IFERROR(_xlfn.XLOOKUP(INVENTARIO[[#This Row],[CODIGO CONCATENADO]],[1]!Tabla1[[CODIGO CONCATENADO ]],[1]!Tabla1[COSTO],,0,-1),"")</f>
        <v>27.27</v>
      </c>
      <c r="R1990" s="42">
        <f>+IFERROR(INVENTARIO[[#This Row],[STOCK (BALANCE)]]*INVENTARIO[[#This Row],[COSTO UNITARIO]],"")</f>
        <v>53340.12</v>
      </c>
    </row>
    <row r="1991" spans="1:18" x14ac:dyDescent="0.25">
      <c r="A1991" s="37" t="str">
        <f>+[1]DATA_PRODUCTO!A1991</f>
        <v xml:space="preserve"> INS0109 (PLATOS DESECHABLE # 9)</v>
      </c>
      <c r="B1991" s="38">
        <f>IFERROR(_xlfn.XLOOKUP(INVENTARIO[[#This Row],[CODIGO CONCATENADO]],[1]!Tabla1[[CODIGO CONCATENADO ]],[1]!Tabla1[FECHA],,0,-1),"")</f>
        <v>45901</v>
      </c>
      <c r="C1991" s="38">
        <f>IFERROR(_xlfn.XLOOKUP(INVENTARIO[[#This Row],[CODIGO CONCATENADO]],[1]!Tabla1[[CODIGO CONCATENADO ]],[1]!Tabla1[FECHA],,0,-1),"")</f>
        <v>45901</v>
      </c>
      <c r="D1991" s="39" t="str">
        <f>+[1]!Tabla3[[#This Row],[Secuencia]]</f>
        <v>INS0109</v>
      </c>
      <c r="E1991" s="40" t="str">
        <f>+[1]!Tabla3[[#This Row],[Descripcion]]</f>
        <v>PLATOS DESECHABLE # 9</v>
      </c>
      <c r="F1991" s="39" t="str">
        <f>+[1]!Tabla3[[#This Row],[Categoria]]</f>
        <v>INSUMOS</v>
      </c>
      <c r="G1991" s="50">
        <f>+[1]!Tabla3[[#This Row],[Almacen]]</f>
        <v>0</v>
      </c>
      <c r="H1991" s="39" t="str">
        <f>+[1]!Tabla3[[#This Row],[Unidad de medida]]</f>
        <v>PAQUETE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100</v>
      </c>
      <c r="N1991" s="44">
        <f>+SUMIF([1]!REQUISICIONES[CODIGO CONCATENADO],INVENTARIO[[#This Row],[CODIGO CONCATENADO]],[1]!REQUISICIONES[CANTIDAD])</f>
        <v>100</v>
      </c>
      <c r="O1991" s="42"/>
      <c r="P1991" s="44">
        <f>+INVENTARIO[[#This Row],[CANTIDAD INICIAL]]+INVENTARIO[[#This Row],[ENTRADAS]]-INVENTARIO[[#This Row],[SALIDAS]]+INVENTARIO[[#This Row],[AJUSTES]]</f>
        <v>0</v>
      </c>
      <c r="Q1991" s="42">
        <f>IFERROR(_xlfn.XLOOKUP(INVENTARIO[[#This Row],[CODIGO CONCATENADO]],[1]!Tabla1[[CODIGO CONCATENADO ]],[1]!Tabla1[COSTO],,0,-1),"")</f>
        <v>47.09</v>
      </c>
      <c r="R1991" s="42">
        <f>+IFERROR(INVENTARIO[[#This Row],[STOCK (BALANCE)]]*INVENTARIO[[#This Row],[COSTO UNITARIO]],"")</f>
        <v>0</v>
      </c>
    </row>
    <row r="1992" spans="1:18" x14ac:dyDescent="0.25">
      <c r="A1992" s="37" t="str">
        <f>+[1]DATA_PRODUCTO!A1992</f>
        <v xml:space="preserve"> PRO0048 (TAZA DE CAFÉ DE 4 ONZAS PORCELANA BLANCA )</v>
      </c>
      <c r="B1992" s="38">
        <f>IFERROR(_xlfn.XLOOKUP(INVENTARIO[[#This Row],[CODIGO CONCATENADO]],[1]!Tabla1[[CODIGO CONCATENADO ]],[1]!Tabla1[FECHA],,0,-1),"")</f>
        <v>45901</v>
      </c>
      <c r="C1992" s="38">
        <f>IFERROR(_xlfn.XLOOKUP(INVENTARIO[[#This Row],[CODIGO CONCATENADO]],[1]!Tabla1[[CODIGO CONCATENADO ]],[1]!Tabla1[FECHA],,0,-1),"")</f>
        <v>45901</v>
      </c>
      <c r="D1992" s="39" t="str">
        <f>+[1]!Tabla3[[#This Row],[Secuencia]]</f>
        <v>PRO0048</v>
      </c>
      <c r="E1992" s="40" t="str">
        <f>+[1]!Tabla3[[#This Row],[Descripcion]]</f>
        <v xml:space="preserve">TAZA DE CAFÉ DE 4 ONZAS PORCELANA BLANCA </v>
      </c>
      <c r="F1992" s="39" t="str">
        <f>+[1]!Tabla3[[#This Row],[Categoria]]</f>
        <v>PROTOCOLO</v>
      </c>
      <c r="G1992" s="50">
        <f>+[1]!Tabla3[[#This Row],[Almacen]]</f>
        <v>0</v>
      </c>
      <c r="H1992" s="39" t="str">
        <f>+[1]!Tabla3[[#This Row],[Unidad de medida]]</f>
        <v>UNIDAD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50</v>
      </c>
      <c r="N1992" s="44">
        <f>+SUMIF([1]!REQUISICIONES[CODIGO CONCATENADO],INVENTARIO[[#This Row],[CODIGO CONCATENADO]],[1]!REQUISICIONES[CANTIDAD])</f>
        <v>28</v>
      </c>
      <c r="O1992" s="42"/>
      <c r="P1992" s="44">
        <f>+INVENTARIO[[#This Row],[CANTIDAD INICIAL]]+INVENTARIO[[#This Row],[ENTRADAS]]-INVENTARIO[[#This Row],[SALIDAS]]+INVENTARIO[[#This Row],[AJUSTES]]</f>
        <v>22</v>
      </c>
      <c r="Q1992" s="42">
        <f>IFERROR(_xlfn.XLOOKUP(INVENTARIO[[#This Row],[CODIGO CONCATENADO]],[1]!Tabla1[[CODIGO CONCATENADO ]],[1]!Tabla1[COSTO],,0,-1),"")</f>
        <v>114</v>
      </c>
      <c r="R1992" s="42">
        <f>+IFERROR(INVENTARIO[[#This Row],[STOCK (BALANCE)]]*INVENTARIO[[#This Row],[COSTO UNITARIO]],"")</f>
        <v>2508</v>
      </c>
    </row>
    <row r="1993" spans="1:18" x14ac:dyDescent="0.25">
      <c r="A1993" s="37" t="str">
        <f>+[1]DATA_PRODUCTO!A1993</f>
        <v xml:space="preserve"> PRO0049 (TAZA DE TE DE 7 ONZAS PORCELANA BLANCA )</v>
      </c>
      <c r="B1993" s="38">
        <f>IFERROR(_xlfn.XLOOKUP(INVENTARIO[[#This Row],[CODIGO CONCATENADO]],[1]!Tabla1[[CODIGO CONCATENADO ]],[1]!Tabla1[FECHA],,0,-1),"")</f>
        <v>45901</v>
      </c>
      <c r="C1993" s="38">
        <f>IFERROR(_xlfn.XLOOKUP(INVENTARIO[[#This Row],[CODIGO CONCATENADO]],[1]!Tabla1[[CODIGO CONCATENADO ]],[1]!Tabla1[FECHA],,0,-1),"")</f>
        <v>45901</v>
      </c>
      <c r="D1993" s="39" t="str">
        <f>+[1]!Tabla3[[#This Row],[Secuencia]]</f>
        <v>PRO0049</v>
      </c>
      <c r="E1993" s="40" t="str">
        <f>+[1]!Tabla3[[#This Row],[Descripcion]]</f>
        <v xml:space="preserve">TAZA DE TE DE 7 ONZAS PORCELANA BLANCA </v>
      </c>
      <c r="F1993" s="39" t="str">
        <f>+[1]!Tabla3[[#This Row],[Categoria]]</f>
        <v>PROTOCOLO</v>
      </c>
      <c r="G1993" s="50">
        <f>+[1]!Tabla3[[#This Row],[Almacen]]</f>
        <v>0</v>
      </c>
      <c r="H1993" s="39" t="str">
        <f>+[1]!Tabla3[[#This Row],[Unidad de medida]]</f>
        <v>UNIDAD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50</v>
      </c>
      <c r="N1993" s="44">
        <f>+SUMIF([1]!REQUISICIONES[CODIGO CONCATENADO],INVENTARIO[[#This Row],[CODIGO CONCATENADO]],[1]!REQUISICIONES[CANTIDAD])</f>
        <v>12</v>
      </c>
      <c r="O1993" s="42"/>
      <c r="P1993" s="44">
        <f>+INVENTARIO[[#This Row],[CANTIDAD INICIAL]]+INVENTARIO[[#This Row],[ENTRADAS]]-INVENTARIO[[#This Row],[SALIDAS]]+INVENTARIO[[#This Row],[AJUSTES]]</f>
        <v>38</v>
      </c>
      <c r="Q1993" s="42">
        <f>IFERROR(_xlfn.XLOOKUP(INVENTARIO[[#This Row],[CODIGO CONCATENADO]],[1]!Tabla1[[CODIGO CONCATENADO ]],[1]!Tabla1[COSTO],,0,-1),"")</f>
        <v>228</v>
      </c>
      <c r="R1993" s="42">
        <f>+IFERROR(INVENTARIO[[#This Row],[STOCK (BALANCE)]]*INVENTARIO[[#This Row],[COSTO UNITARIO]],"")</f>
        <v>8664</v>
      </c>
    </row>
    <row r="1994" spans="1:18" x14ac:dyDescent="0.25">
      <c r="A1994" s="37" t="str">
        <f>+[1]DATA_PRODUCTO!A1994</f>
        <v xml:space="preserve"> PRO0050 (CAFETERA DE 12 ONZAS )</v>
      </c>
      <c r="B1994" s="38">
        <f>IFERROR(_xlfn.XLOOKUP(INVENTARIO[[#This Row],[CODIGO CONCATENADO]],[1]!Tabla1[[CODIGO CONCATENADO ]],[1]!Tabla1[FECHA],,0,-1),"")</f>
        <v>45901</v>
      </c>
      <c r="C1994" s="38">
        <f>IFERROR(_xlfn.XLOOKUP(INVENTARIO[[#This Row],[CODIGO CONCATENADO]],[1]!Tabla1[[CODIGO CONCATENADO ]],[1]!Tabla1[FECHA],,0,-1),"")</f>
        <v>45901</v>
      </c>
      <c r="D1994" s="39" t="str">
        <f>+[1]!Tabla3[[#This Row],[Secuencia]]</f>
        <v>PRO0050</v>
      </c>
      <c r="E1994" s="40" t="str">
        <f>+[1]!Tabla3[[#This Row],[Descripcion]]</f>
        <v xml:space="preserve">CAFETERA DE 12 ONZAS </v>
      </c>
      <c r="F1994" s="39" t="str">
        <f>+[1]!Tabla3[[#This Row],[Categoria]]</f>
        <v>PROTOCOLO</v>
      </c>
      <c r="G1994" s="50">
        <f>+[1]!Tabla3[[#This Row],[Almacen]]</f>
        <v>0</v>
      </c>
      <c r="H1994" s="39" t="str">
        <f>+[1]!Tabla3[[#This Row],[Unidad de medida]]</f>
        <v>UNIDAD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10</v>
      </c>
      <c r="N1994" s="44">
        <f>+SUMIF([1]!REQUISICIONES[CODIGO CONCATENADO],INVENTARIO[[#This Row],[CODIGO CONCATENADO]],[1]!REQUISICIONES[CANTIDAD])</f>
        <v>3</v>
      </c>
      <c r="O1994" s="42"/>
      <c r="P1994" s="44">
        <f>+INVENTARIO[[#This Row],[CANTIDAD INICIAL]]+INVENTARIO[[#This Row],[ENTRADAS]]-INVENTARIO[[#This Row],[SALIDAS]]+INVENTARIO[[#This Row],[AJUSTES]]</f>
        <v>7</v>
      </c>
      <c r="Q1994" s="42">
        <f>IFERROR(_xlfn.XLOOKUP(INVENTARIO[[#This Row],[CODIGO CONCATENADO]],[1]!Tabla1[[CODIGO CONCATENADO ]],[1]!Tabla1[COSTO],,0,-1),"")</f>
        <v>878.81</v>
      </c>
      <c r="R1994" s="42">
        <f>+IFERROR(INVENTARIO[[#This Row],[STOCK (BALANCE)]]*INVENTARIO[[#This Row],[COSTO UNITARIO]],"")</f>
        <v>6151.67</v>
      </c>
    </row>
    <row r="1995" spans="1:18" x14ac:dyDescent="0.25">
      <c r="A1995" s="37" t="str">
        <f>+[1]DATA_PRODUCTO!A1995</f>
        <v xml:space="preserve"> PRO0051 (CAFETERA DE 27 ONZAS )</v>
      </c>
      <c r="B1995" s="38">
        <f>IFERROR(_xlfn.XLOOKUP(INVENTARIO[[#This Row],[CODIGO CONCATENADO]],[1]!Tabla1[[CODIGO CONCATENADO ]],[1]!Tabla1[FECHA],,0,-1),"")</f>
        <v>45901</v>
      </c>
      <c r="C1995" s="38">
        <f>IFERROR(_xlfn.XLOOKUP(INVENTARIO[[#This Row],[CODIGO CONCATENADO]],[1]!Tabla1[[CODIGO CONCATENADO ]],[1]!Tabla1[FECHA],,0,-1),"")</f>
        <v>45901</v>
      </c>
      <c r="D1995" s="39" t="str">
        <f>+[1]!Tabla3[[#This Row],[Secuencia]]</f>
        <v>PRO0051</v>
      </c>
      <c r="E1995" s="40" t="str">
        <f>+[1]!Tabla3[[#This Row],[Descripcion]]</f>
        <v xml:space="preserve">CAFETERA DE 27 ONZAS </v>
      </c>
      <c r="F1995" s="39" t="str">
        <f>+[1]!Tabla3[[#This Row],[Categoria]]</f>
        <v>PROTOCOLO</v>
      </c>
      <c r="G1995" s="50">
        <f>+[1]!Tabla3[[#This Row],[Almacen]]</f>
        <v>0</v>
      </c>
      <c r="H1995" s="39" t="str">
        <f>+[1]!Tabla3[[#This Row],[Unidad de medida]]</f>
        <v>UNIDAD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10</v>
      </c>
      <c r="N1995" s="44">
        <f>+SUMIF([1]!REQUISICIONES[CODIGO CONCATENADO],INVENTARIO[[#This Row],[CODIGO CONCATENADO]],[1]!REQUISICIONES[CANTIDAD])</f>
        <v>0</v>
      </c>
      <c r="O1995" s="42"/>
      <c r="P1995" s="44">
        <f>+INVENTARIO[[#This Row],[CANTIDAD INICIAL]]+INVENTARIO[[#This Row],[ENTRADAS]]-INVENTARIO[[#This Row],[SALIDAS]]+INVENTARIO[[#This Row],[AJUSTES]]</f>
        <v>10</v>
      </c>
      <c r="Q1995" s="42">
        <f>IFERROR(_xlfn.XLOOKUP(INVENTARIO[[#This Row],[CODIGO CONCATENADO]],[1]!Tabla1[[CODIGO CONCATENADO ]],[1]!Tabla1[COSTO],,0,-1),"")</f>
        <v>616.95000000000005</v>
      </c>
      <c r="R1995" s="42">
        <f>+IFERROR(INVENTARIO[[#This Row],[STOCK (BALANCE)]]*INVENTARIO[[#This Row],[COSTO UNITARIO]],"")</f>
        <v>6169.5</v>
      </c>
    </row>
    <row r="1996" spans="1:18" x14ac:dyDescent="0.25">
      <c r="A1996" s="37" t="str">
        <f>+[1]DATA_PRODUCTO!A1996</f>
        <v xml:space="preserve"> PRO0052 (COPAS )</v>
      </c>
      <c r="B1996" s="38">
        <f>IFERROR(_xlfn.XLOOKUP(INVENTARIO[[#This Row],[CODIGO CONCATENADO]],[1]!Tabla1[[CODIGO CONCATENADO ]],[1]!Tabla1[FECHA],,0,-1),"")</f>
        <v>45901</v>
      </c>
      <c r="C1996" s="38">
        <f>IFERROR(_xlfn.XLOOKUP(INVENTARIO[[#This Row],[CODIGO CONCATENADO]],[1]!Tabla1[[CODIGO CONCATENADO ]],[1]!Tabla1[FECHA],,0,-1),"")</f>
        <v>45901</v>
      </c>
      <c r="D1996" s="39" t="str">
        <f>+[1]!Tabla3[[#This Row],[Secuencia]]</f>
        <v>PRO0052</v>
      </c>
      <c r="E1996" s="40" t="str">
        <f>+[1]!Tabla3[[#This Row],[Descripcion]]</f>
        <v xml:space="preserve">COPAS </v>
      </c>
      <c r="F1996" s="39" t="str">
        <f>+[1]!Tabla3[[#This Row],[Categoria]]</f>
        <v>PROTOCOLO</v>
      </c>
      <c r="G1996" s="50">
        <f>+[1]!Tabla3[[#This Row],[Almacen]]</f>
        <v>0</v>
      </c>
      <c r="H1996" s="39" t="str">
        <f>+[1]!Tabla3[[#This Row],[Unidad de medida]]</f>
        <v>UNIDAD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36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36</v>
      </c>
      <c r="Q1996" s="42">
        <f>IFERROR(_xlfn.XLOOKUP(INVENTARIO[[#This Row],[CODIGO CONCATENADO]],[1]!Tabla1[[CODIGO CONCATENADO ]],[1]!Tabla1[COSTO],,0,-1),"")</f>
        <v>186.86</v>
      </c>
      <c r="R1996" s="42">
        <f>+IFERROR(INVENTARIO[[#This Row],[STOCK (BALANCE)]]*INVENTARIO[[#This Row],[COSTO UNITARIO]],"")</f>
        <v>6726.9600000000009</v>
      </c>
    </row>
    <row r="1997" spans="1:18" x14ac:dyDescent="0.25">
      <c r="A1997" s="37" t="str">
        <f>+[1]DATA_PRODUCTO!A1997</f>
        <v xml:space="preserve"> MAY0107 (ESCOBAS PLASTICAS LA REINA )</v>
      </c>
      <c r="B1997" s="38">
        <f>IFERROR(_xlfn.XLOOKUP(INVENTARIO[[#This Row],[CODIGO CONCATENADO]],[1]!Tabla1[[CODIGO CONCATENADO ]],[1]!Tabla1[FECHA],,0,-1),"")</f>
        <v>45897</v>
      </c>
      <c r="C1997" s="38">
        <f>IFERROR(_xlfn.XLOOKUP(INVENTARIO[[#This Row],[CODIGO CONCATENADO]],[1]!Tabla1[[CODIGO CONCATENADO ]],[1]!Tabla1[FECHA],,0,-1),"")</f>
        <v>45897</v>
      </c>
      <c r="D1997" s="39" t="str">
        <f>+[1]!Tabla3[[#This Row],[Secuencia]]</f>
        <v>MAY0107</v>
      </c>
      <c r="E1997" s="40" t="str">
        <f>+[1]!Tabla3[[#This Row],[Descripcion]]</f>
        <v xml:space="preserve">ESCOBAS PLASTICAS LA REINA </v>
      </c>
      <c r="F1997" s="39" t="str">
        <f>+[1]!Tabla3[[#This Row],[Categoria]]</f>
        <v>MAYORDOMÍA</v>
      </c>
      <c r="G1997" s="50">
        <f>+[1]!Tabla3[[#This Row],[Almacen]]</f>
        <v>0</v>
      </c>
      <c r="H1997" s="39" t="str">
        <f>+[1]!Tabla3[[#This Row],[Unidad de medida]]</f>
        <v>UNIDAD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50</v>
      </c>
      <c r="N1997" s="44">
        <f>+SUMIF([1]!REQUISICIONES[CODIGO CONCATENADO],INVENTARIO[[#This Row],[CODIGO CONCATENADO]],[1]!REQUISICIONES[CANTIDAD])</f>
        <v>9</v>
      </c>
      <c r="O1997" s="42"/>
      <c r="P1997" s="44">
        <f>+INVENTARIO[[#This Row],[CANTIDAD INICIAL]]+INVENTARIO[[#This Row],[ENTRADAS]]-INVENTARIO[[#This Row],[SALIDAS]]+INVENTARIO[[#This Row],[AJUSTES]]</f>
        <v>41</v>
      </c>
      <c r="Q1997" s="42">
        <f>IFERROR(_xlfn.XLOOKUP(INVENTARIO[[#This Row],[CODIGO CONCATENADO]],[1]!Tabla1[[CODIGO CONCATENADO ]],[1]!Tabla1[COSTO],,0,-1),"")</f>
        <v>137.5</v>
      </c>
      <c r="R1997" s="42">
        <f>+IFERROR(INVENTARIO[[#This Row],[STOCK (BALANCE)]]*INVENTARIO[[#This Row],[COSTO UNITARIO]],"")</f>
        <v>5637.5</v>
      </c>
    </row>
    <row r="1998" spans="1:18" x14ac:dyDescent="0.25">
      <c r="A1998" s="37" t="str">
        <f>+[1]DATA_PRODUCTO!A1998</f>
        <v xml:space="preserve"> INT0101 (TARJETAS DE  PRESENTACION DOBLE CARA PERSONALIZADAS )</v>
      </c>
      <c r="B1998" s="38">
        <f>IFERROR(_xlfn.XLOOKUP(INVENTARIO[[#This Row],[CODIGO CONCATENADO]],[1]!Tabla1[[CODIGO CONCATENADO ]],[1]!Tabla1[FECHA],,0,-1),"")</f>
        <v>45915</v>
      </c>
      <c r="C1998" s="38">
        <f>IFERROR(_xlfn.XLOOKUP(INVENTARIO[[#This Row],[CODIGO CONCATENADO]],[1]!Tabla1[[CODIGO CONCATENADO ]],[1]!Tabla1[FECHA],,0,-1),"")</f>
        <v>45915</v>
      </c>
      <c r="D1998" s="39" t="str">
        <f>+[1]!Tabla3[[#This Row],[Secuencia]]</f>
        <v>INT0101</v>
      </c>
      <c r="E1998" s="40" t="str">
        <f>+[1]!Tabla3[[#This Row],[Descripcion]]</f>
        <v xml:space="preserve">TARJETAS DE  PRESENTACION DOBLE CARA PERSONALIZADAS </v>
      </c>
      <c r="F1998" s="39" t="str">
        <f>+[1]!Tabla3[[#This Row],[Categoria]]</f>
        <v>INSTITUCIONALES</v>
      </c>
      <c r="G1998" s="50">
        <f>+[1]!Tabla3[[#This Row],[Almacen]]</f>
        <v>0</v>
      </c>
      <c r="H1998" s="39" t="str">
        <f>+[1]!Tabla3[[#This Row],[Unidad de medida]]</f>
        <v>UNIDAD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450</v>
      </c>
      <c r="N1998" s="44">
        <f>+SUMIF([1]!REQUISICIONES[CODIGO CONCATENADO],INVENTARIO[[#This Row],[CODIGO CONCATENADO]],[1]!REQUISICIONES[CANTIDAD])</f>
        <v>450</v>
      </c>
      <c r="O1998" s="42"/>
      <c r="P1998" s="44">
        <f>+INVENTARIO[[#This Row],[CANTIDAD INICIAL]]+INVENTARIO[[#This Row],[ENTRADAS]]-INVENTARIO[[#This Row],[SALIDAS]]+INVENTARIO[[#This Row],[AJUSTES]]</f>
        <v>0</v>
      </c>
      <c r="Q1998" s="42">
        <f>IFERROR(_xlfn.XLOOKUP(INVENTARIO[[#This Row],[CODIGO CONCATENADO]],[1]!Tabla1[[CODIGO CONCATENADO ]],[1]!Tabla1[COSTO],,0,-1),"")</f>
        <v>10</v>
      </c>
      <c r="R1998" s="42">
        <f>+IFERROR(INVENTARIO[[#This Row],[STOCK (BALANCE)]]*INVENTARIO[[#This Row],[COSTO UNITARIO]],"")</f>
        <v>0</v>
      </c>
    </row>
    <row r="1999" spans="1:18" x14ac:dyDescent="0.25">
      <c r="A1999" s="37" t="str">
        <f>+[1]DATA_PRODUCTO!A1999</f>
        <v xml:space="preserve"> MED0059 (KIT DE PRIMEROS AUXILIOS )</v>
      </c>
      <c r="B1999" s="38">
        <f>IFERROR(_xlfn.XLOOKUP(INVENTARIO[[#This Row],[CODIGO CONCATENADO]],[1]!Tabla1[[CODIGO CONCATENADO ]],[1]!Tabla1[FECHA],,0,-1),"")</f>
        <v>45912</v>
      </c>
      <c r="C1999" s="38">
        <f>IFERROR(_xlfn.XLOOKUP(INVENTARIO[[#This Row],[CODIGO CONCATENADO]],[1]!Tabla1[[CODIGO CONCATENADO ]],[1]!Tabla1[FECHA],,0,-1),"")</f>
        <v>45912</v>
      </c>
      <c r="D1999" s="39" t="str">
        <f>+[1]!Tabla3[[#This Row],[Secuencia]]</f>
        <v>MED0059</v>
      </c>
      <c r="E1999" s="40" t="str">
        <f>+[1]!Tabla3[[#This Row],[Descripcion]]</f>
        <v xml:space="preserve">KIT DE PRIMEROS AUXILIOS </v>
      </c>
      <c r="F1999" s="39" t="str">
        <f>+[1]!Tabla3[[#This Row],[Categoria]]</f>
        <v>MEDICAMENTOS</v>
      </c>
      <c r="G1999" s="50">
        <f>+[1]!Tabla3[[#This Row],[Almacen]]</f>
        <v>0</v>
      </c>
      <c r="H1999" s="39" t="str">
        <f>+[1]!Tabla3[[#This Row],[Unidad de medida]]</f>
        <v>UNIDAD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35</v>
      </c>
      <c r="N1999" s="44">
        <f>+SUMIF([1]!REQUISICIONES[CODIGO CONCATENADO],INVENTARIO[[#This Row],[CODIGO CONCATENADO]],[1]!REQUISICIONES[CANTIDAD])</f>
        <v>35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>
        <f>IFERROR(_xlfn.XLOOKUP(INVENTARIO[[#This Row],[CODIGO CONCATENADO]],[1]!Tabla1[[CODIGO CONCATENADO ]],[1]!Tabla1[COSTO],,0,-1),"")</f>
        <v>2782.5</v>
      </c>
      <c r="R1999" s="42">
        <f>+IFERROR(INVENTARIO[[#This Row],[STOCK (BALANCE)]]*INVENTARIO[[#This Row],[COSTO UNITARIO]],"")</f>
        <v>0</v>
      </c>
    </row>
    <row r="2000" spans="1:18" x14ac:dyDescent="0.25">
      <c r="A2000" s="37" t="str">
        <f>+[1]DATA_PRODUCTO!A2000</f>
        <v xml:space="preserve"> MED0060 (TENSIOMETRO ESFIGMOMANOMETRO )</v>
      </c>
      <c r="B2000" s="38">
        <f>IFERROR(_xlfn.XLOOKUP(INVENTARIO[[#This Row],[CODIGO CONCATENADO]],[1]!Tabla1[[CODIGO CONCATENADO ]],[1]!Tabla1[FECHA],,0,-1),"")</f>
        <v>45912</v>
      </c>
      <c r="C2000" s="38">
        <f>IFERROR(_xlfn.XLOOKUP(INVENTARIO[[#This Row],[CODIGO CONCATENADO]],[1]!Tabla1[[CODIGO CONCATENADO ]],[1]!Tabla1[FECHA],,0,-1),"")</f>
        <v>45912</v>
      </c>
      <c r="D2000" s="39" t="str">
        <f>+[1]!Tabla3[[#This Row],[Secuencia]]</f>
        <v>MED0060</v>
      </c>
      <c r="E2000" s="40" t="str">
        <f>+[1]!Tabla3[[#This Row],[Descripcion]]</f>
        <v xml:space="preserve">TENSIOMETRO ESFIGMOMANOMETRO </v>
      </c>
      <c r="F2000" s="39" t="str">
        <f>+[1]!Tabla3[[#This Row],[Categoria]]</f>
        <v>MEDICAMENTOS</v>
      </c>
      <c r="G2000" s="50">
        <f>+[1]!Tabla3[[#This Row],[Almacen]]</f>
        <v>0</v>
      </c>
      <c r="H2000" s="39" t="str">
        <f>+[1]!Tabla3[[#This Row],[Unidad de medida]]</f>
        <v>UNIDAD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2</v>
      </c>
      <c r="N2000" s="44">
        <f>+SUMIF([1]!REQUISICIONES[CODIGO CONCATENADO],INVENTARIO[[#This Row],[CODIGO CONCATENADO]],[1]!REQUISICIONES[CANTIDAD])</f>
        <v>2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>
        <f>IFERROR(_xlfn.XLOOKUP(INVENTARIO[[#This Row],[CODIGO CONCATENADO]],[1]!Tabla1[[CODIGO CONCATENADO ]],[1]!Tabla1[COSTO],,0,-1),"")</f>
        <v>1669.5</v>
      </c>
      <c r="R2000" s="42">
        <f>+IFERROR(INVENTARIO[[#This Row],[STOCK (BALANCE)]]*INVENTARIO[[#This Row],[COSTO UNITARIO]],"")</f>
        <v>0</v>
      </c>
    </row>
    <row r="2001" spans="1:18" x14ac:dyDescent="0.25">
      <c r="A2001" s="37" t="str">
        <f>+[1]DATA_PRODUCTO!A2001</f>
        <v xml:space="preserve"> MAY0108 (GUANTE DOMESTICO (S-M-L))</v>
      </c>
      <c r="B2001" s="38">
        <f>IFERROR(_xlfn.XLOOKUP(INVENTARIO[[#This Row],[CODIGO CONCATENADO]],[1]!Tabla1[[CODIGO CONCATENADO ]],[1]!Tabla1[FECHA],,0,-1),"")</f>
        <v>45915</v>
      </c>
      <c r="C2001" s="38">
        <f>IFERROR(_xlfn.XLOOKUP(INVENTARIO[[#This Row],[CODIGO CONCATENADO]],[1]!Tabla1[[CODIGO CONCATENADO ]],[1]!Tabla1[FECHA],,0,-1),"")</f>
        <v>45915</v>
      </c>
      <c r="D2001" s="39" t="str">
        <f>+[1]!Tabla3[[#This Row],[Secuencia]]</f>
        <v>MAY0108</v>
      </c>
      <c r="E2001" s="40" t="str">
        <f>+[1]!Tabla3[[#This Row],[Descripcion]]</f>
        <v>GUANTE DOMESTICO (S-M-L)</v>
      </c>
      <c r="F2001" s="39" t="str">
        <f>+[1]!Tabla3[[#This Row],[Categoria]]</f>
        <v>MAYORDOMÍA</v>
      </c>
      <c r="G2001" s="50">
        <f>+[1]!Tabla3[[#This Row],[Almacen]]</f>
        <v>0</v>
      </c>
      <c r="H2001" s="39" t="str">
        <f>+[1]!Tabla3[[#This Row],[Unidad de medida]]</f>
        <v>UNIDAD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100</v>
      </c>
      <c r="N2001" s="44">
        <f>+SUMIF([1]!REQUISICIONES[CODIGO CONCATENADO],INVENTARIO[[#This Row],[CODIGO CONCATENADO]],[1]!REQUISICIONES[CANTIDAD])</f>
        <v>14</v>
      </c>
      <c r="O2001" s="42"/>
      <c r="P2001" s="44">
        <f>+INVENTARIO[[#This Row],[CANTIDAD INICIAL]]+INVENTARIO[[#This Row],[ENTRADAS]]-INVENTARIO[[#This Row],[SALIDAS]]+INVENTARIO[[#This Row],[AJUSTES]]</f>
        <v>86</v>
      </c>
      <c r="Q2001" s="42">
        <f>IFERROR(_xlfn.XLOOKUP(INVENTARIO[[#This Row],[CODIGO CONCATENADO]],[1]!Tabla1[[CODIGO CONCATENADO ]],[1]!Tabla1[COSTO],,0,-1),"")</f>
        <v>52</v>
      </c>
      <c r="R2001" s="42">
        <f>+IFERROR(INVENTARIO[[#This Row],[STOCK (BALANCE)]]*INVENTARIO[[#This Row],[COSTO UNITARIO]],"")</f>
        <v>4472</v>
      </c>
    </row>
    <row r="2002" spans="1:18" x14ac:dyDescent="0.25">
      <c r="A2002" s="37" t="str">
        <f>+[1]DATA_PRODUCTO!A2002</f>
        <v xml:space="preserve"> INS0110 (SERVILLETAS DE PAPEL BLANCAS 100/1)</v>
      </c>
      <c r="B2002" s="38">
        <f>IFERROR(_xlfn.XLOOKUP(INVENTARIO[[#This Row],[CODIGO CONCATENADO]],[1]!Tabla1[[CODIGO CONCATENADO ]],[1]!Tabla1[FECHA],,0,-1),"")</f>
        <v>45915</v>
      </c>
      <c r="C2002" s="38">
        <f>IFERROR(_xlfn.XLOOKUP(INVENTARIO[[#This Row],[CODIGO CONCATENADO]],[1]!Tabla1[[CODIGO CONCATENADO ]],[1]!Tabla1[FECHA],,0,-1),"")</f>
        <v>45915</v>
      </c>
      <c r="D2002" s="39" t="str">
        <f>+[1]!Tabla3[[#This Row],[Secuencia]]</f>
        <v>INS0110</v>
      </c>
      <c r="E2002" s="40" t="str">
        <f>+[1]!Tabla3[[#This Row],[Descripcion]]</f>
        <v>SERVILLETAS DE PAPEL BLANCAS 100/1</v>
      </c>
      <c r="F2002" s="39" t="str">
        <f>+[1]!Tabla3[[#This Row],[Categoria]]</f>
        <v>INSUMOS</v>
      </c>
      <c r="G2002" s="50">
        <f>+[1]!Tabla3[[#This Row],[Almacen]]</f>
        <v>0</v>
      </c>
      <c r="H2002" s="39" t="str">
        <f>+[1]!Tabla3[[#This Row],[Unidad de medida]]</f>
        <v>UNIDAD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100</v>
      </c>
      <c r="N2002" s="44">
        <f>+SUMIF([1]!REQUISICIONES[CODIGO CONCATENADO],INVENTARIO[[#This Row],[CODIGO CONCATENADO]],[1]!REQUISICIONES[CANTIDAD])</f>
        <v>0</v>
      </c>
      <c r="O2002" s="42"/>
      <c r="P2002" s="44">
        <f>+INVENTARIO[[#This Row],[CANTIDAD INICIAL]]+INVENTARIO[[#This Row],[ENTRADAS]]-INVENTARIO[[#This Row],[SALIDAS]]+INVENTARIO[[#This Row],[AJUSTES]]</f>
        <v>100</v>
      </c>
      <c r="Q2002" s="42">
        <f>IFERROR(_xlfn.XLOOKUP(INVENTARIO[[#This Row],[CODIGO CONCATENADO]],[1]!Tabla1[[CODIGO CONCATENADO ]],[1]!Tabla1[COSTO],,0,-1),"")</f>
        <v>49</v>
      </c>
      <c r="R2002" s="42">
        <f>+IFERROR(INVENTARIO[[#This Row],[STOCK (BALANCE)]]*INVENTARIO[[#This Row],[COSTO UNITARIO]],"")</f>
        <v>4900</v>
      </c>
    </row>
    <row r="2003" spans="1:18" x14ac:dyDescent="0.25">
      <c r="A2003" s="37" t="str">
        <f>+[1]DATA_PRODUCTO!A2003</f>
        <v xml:space="preserve"> MG0245 (CAJAS TIPO MALETIN)</v>
      </c>
      <c r="B2003" s="38">
        <f>IFERROR(_xlfn.XLOOKUP(INVENTARIO[[#This Row],[CODIGO CONCATENADO]],[1]!Tabla1[[CODIGO CONCATENADO ]],[1]!Tabla1[FECHA],,0,-1),"")</f>
        <v>46013</v>
      </c>
      <c r="C2003" s="38">
        <f>IFERROR(_xlfn.XLOOKUP(INVENTARIO[[#This Row],[CODIGO CONCATENADO]],[1]!Tabla1[[CODIGO CONCATENADO ]],[1]!Tabla1[FECHA],,0,-1),"")</f>
        <v>46013</v>
      </c>
      <c r="D2003" s="39" t="str">
        <f>+[1]!Tabla3[[#This Row],[Secuencia]]</f>
        <v>MG0245</v>
      </c>
      <c r="E2003" s="40" t="str">
        <f>+[1]!Tabla3[[#This Row],[Descripcion]]</f>
        <v>CAJAS TIPO MALETIN</v>
      </c>
      <c r="F2003" s="39" t="str">
        <f>+[1]!Tabla3[[#This Row],[Categoria]]</f>
        <v>MATERIALES GASTABLE</v>
      </c>
      <c r="G2003" s="50">
        <f>+[1]!Tabla3[[#This Row],[Almacen]]</f>
        <v>0</v>
      </c>
      <c r="H2003" s="39" t="str">
        <f>+[1]!Tabla3[[#This Row],[Unidad de medida]]</f>
        <v>UNIDAD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257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257</v>
      </c>
      <c r="Q2003" s="42">
        <f>IFERROR(_xlfn.XLOOKUP(INVENTARIO[[#This Row],[CODIGO CONCATENADO]],[1]!Tabla1[[CODIGO CONCATENADO ]],[1]!Tabla1[COSTO],,0,-1),"")</f>
        <v>68</v>
      </c>
      <c r="R2003" s="42">
        <f>+IFERROR(INVENTARIO[[#This Row],[STOCK (BALANCE)]]*INVENTARIO[[#This Row],[COSTO UNITARIO]],"")</f>
        <v>17476</v>
      </c>
    </row>
    <row r="2004" spans="1:18" x14ac:dyDescent="0.25">
      <c r="A2004" s="37" t="str">
        <f>+[1]DATA_PRODUCTO!A2004</f>
        <v xml:space="preserve"> TRA0166 (TANQUE DE ACEITA DE 55 GALONES 15W40 SEMI-SINTETICO)</v>
      </c>
      <c r="B2004" s="38">
        <f>IFERROR(_xlfn.XLOOKUP(INVENTARIO[[#This Row],[CODIGO CONCATENADO]],[1]!Tabla1[[CODIGO CONCATENADO ]],[1]!Tabla1[FECHA],,0,-1),"")</f>
        <v>45912</v>
      </c>
      <c r="C2004" s="38">
        <f>IFERROR(_xlfn.XLOOKUP(INVENTARIO[[#This Row],[CODIGO CONCATENADO]],[1]!Tabla1[[CODIGO CONCATENADO ]],[1]!Tabla1[FECHA],,0,-1),"")</f>
        <v>45912</v>
      </c>
      <c r="D2004" s="39" t="str">
        <f>+[1]!Tabla3[[#This Row],[Secuencia]]</f>
        <v>TRA0166</v>
      </c>
      <c r="E2004" s="40" t="str">
        <f>+[1]!Tabla3[[#This Row],[Descripcion]]</f>
        <v>TANQUE DE ACEITA DE 55 GALONES 15W40 SEMI-SINTETICO</v>
      </c>
      <c r="F2004" s="39" t="str">
        <f>+[1]!Tabla3[[#This Row],[Categoria]]</f>
        <v>TRANSPORTACIÒN</v>
      </c>
      <c r="G2004" s="50">
        <f>+[1]!Tabla3[[#This Row],[Almacen]]</f>
        <v>0</v>
      </c>
      <c r="H2004" s="39" t="str">
        <f>+[1]!Tabla3[[#This Row],[Unidad de medida]]</f>
        <v>UNIDAD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3</v>
      </c>
      <c r="N2004" s="44">
        <f>+SUMIF([1]!REQUISICIONES[CODIGO CONCATENADO],INVENTARIO[[#This Row],[CODIGO CONCATENADO]],[1]!REQUISICIONES[CANTIDAD])</f>
        <v>3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>
        <f>IFERROR(_xlfn.XLOOKUP(INVENTARIO[[#This Row],[CODIGO CONCATENADO]],[1]!Tabla1[[CODIGO CONCATENADO ]],[1]!Tabla1[COSTO],,0,-1),"")</f>
        <v>52432</v>
      </c>
      <c r="R2004" s="42">
        <f>+IFERROR(INVENTARIO[[#This Row],[STOCK (BALANCE)]]*INVENTARIO[[#This Row],[COSTO UNITARIO]],"")</f>
        <v>0</v>
      </c>
    </row>
    <row r="2005" spans="1:18" x14ac:dyDescent="0.25">
      <c r="A2005" s="37" t="str">
        <f>+[1]DATA_PRODUCTO!A2005</f>
        <v xml:space="preserve"> MED0061 (ESTETOSCOPIO DE CABEZA SIMPLE )</v>
      </c>
      <c r="B2005" s="38">
        <f>IFERROR(_xlfn.XLOOKUP(INVENTARIO[[#This Row],[CODIGO CONCATENADO]],[1]!Tabla1[[CODIGO CONCATENADO ]],[1]!Tabla1[FECHA],,0,-1),"")</f>
        <v>45918</v>
      </c>
      <c r="C2005" s="38">
        <f>IFERROR(_xlfn.XLOOKUP(INVENTARIO[[#This Row],[CODIGO CONCATENADO]],[1]!Tabla1[[CODIGO CONCATENADO ]],[1]!Tabla1[FECHA],,0,-1),"")</f>
        <v>45918</v>
      </c>
      <c r="D2005" s="39" t="str">
        <f>+[1]!Tabla3[[#This Row],[Secuencia]]</f>
        <v>MED0061</v>
      </c>
      <c r="E2005" s="40" t="str">
        <f>+[1]!Tabla3[[#This Row],[Descripcion]]</f>
        <v xml:space="preserve">ESTETOSCOPIO DE CABEZA SIMPLE </v>
      </c>
      <c r="F2005" s="39" t="str">
        <f>+[1]!Tabla3[[#This Row],[Categoria]]</f>
        <v>MEDICAMENTOS</v>
      </c>
      <c r="G2005" s="50">
        <f>+[1]!Tabla3[[#This Row],[Almacen]]</f>
        <v>0</v>
      </c>
      <c r="H2005" s="39" t="str">
        <f>+[1]!Tabla3[[#This Row],[Unidad de medida]]</f>
        <v>UNIDAD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2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2</v>
      </c>
      <c r="Q2005" s="42">
        <f>IFERROR(_xlfn.XLOOKUP(INVENTARIO[[#This Row],[CODIGO CONCATENADO]],[1]!Tabla1[[CODIGO CONCATENADO ]],[1]!Tabla1[COSTO],,0,-1),"")</f>
        <v>1150</v>
      </c>
      <c r="R2005" s="42">
        <f>+IFERROR(INVENTARIO[[#This Row],[STOCK (BALANCE)]]*INVENTARIO[[#This Row],[COSTO UNITARIO]],"")</f>
        <v>2300</v>
      </c>
    </row>
    <row r="2006" spans="1:18" x14ac:dyDescent="0.25">
      <c r="A2006" s="37" t="str">
        <f>+[1]DATA_PRODUCTO!A2006</f>
        <v xml:space="preserve"> MG0246 (ROLLO DE PAPEL PARA SUMADORA )</v>
      </c>
      <c r="B2006" s="38">
        <f>IFERROR(_xlfn.XLOOKUP(INVENTARIO[[#This Row],[CODIGO CONCATENADO]],[1]!Tabla1[[CODIGO CONCATENADO ]],[1]!Tabla1[FECHA],,0,-1),"")</f>
        <v>45919</v>
      </c>
      <c r="C2006" s="38">
        <f>IFERROR(_xlfn.XLOOKUP(INVENTARIO[[#This Row],[CODIGO CONCATENADO]],[1]!Tabla1[[CODIGO CONCATENADO ]],[1]!Tabla1[FECHA],,0,-1),"")</f>
        <v>45919</v>
      </c>
      <c r="D2006" s="39" t="str">
        <f>+[1]!Tabla3[[#This Row],[Secuencia]]</f>
        <v>MG0246</v>
      </c>
      <c r="E2006" s="40" t="str">
        <f>+[1]!Tabla3[[#This Row],[Descripcion]]</f>
        <v xml:space="preserve">ROLLO DE PAPEL PARA SUMADORA </v>
      </c>
      <c r="F2006" s="39" t="str">
        <f>+[1]!Tabla3[[#This Row],[Categoria]]</f>
        <v>MATERIALES GASTABLE</v>
      </c>
      <c r="G2006" s="50">
        <f>+[1]!Tabla3[[#This Row],[Almacen]]</f>
        <v>0</v>
      </c>
      <c r="H2006" s="39" t="str">
        <f>+[1]!Tabla3[[#This Row],[Unidad de medida]]</f>
        <v>UNIDAD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50</v>
      </c>
      <c r="N2006" s="44">
        <f>+SUMIF([1]!REQUISICIONES[CODIGO CONCATENADO],INVENTARIO[[#This Row],[CODIGO CONCATENADO]],[1]!REQUISICIONES[CANTIDAD])</f>
        <v>0</v>
      </c>
      <c r="O2006" s="42"/>
      <c r="P2006" s="44">
        <f>+INVENTARIO[[#This Row],[CANTIDAD INICIAL]]+INVENTARIO[[#This Row],[ENTRADAS]]-INVENTARIO[[#This Row],[SALIDAS]]+INVENTARIO[[#This Row],[AJUSTES]]</f>
        <v>50</v>
      </c>
      <c r="Q2006" s="42">
        <f>IFERROR(_xlfn.XLOOKUP(INVENTARIO[[#This Row],[CODIGO CONCATENADO]],[1]!Tabla1[[CODIGO CONCATENADO ]],[1]!Tabla1[COSTO],,0,-1),"")</f>
        <v>14.03</v>
      </c>
      <c r="R2006" s="42">
        <f>+IFERROR(INVENTARIO[[#This Row],[STOCK (BALANCE)]]*INVENTARIO[[#This Row],[COSTO UNITARIO]],"")</f>
        <v>701.5</v>
      </c>
    </row>
    <row r="2007" spans="1:18" x14ac:dyDescent="0.25">
      <c r="A2007" s="37" t="str">
        <f>+[1]DATA_PRODUCTO!A2007</f>
        <v xml:space="preserve"> MG0247 (CARPETA 8 1/2 X 11 DE 3 PULGADA )</v>
      </c>
      <c r="B2007" s="38">
        <f>IFERROR(_xlfn.XLOOKUP(INVENTARIO[[#This Row],[CODIGO CONCATENADO]],[1]!Tabla1[[CODIGO CONCATENADO ]],[1]!Tabla1[FECHA],,0,-1),"")</f>
        <v>45919</v>
      </c>
      <c r="C2007" s="38">
        <f>IFERROR(_xlfn.XLOOKUP(INVENTARIO[[#This Row],[CODIGO CONCATENADO]],[1]!Tabla1[[CODIGO CONCATENADO ]],[1]!Tabla1[FECHA],,0,-1),"")</f>
        <v>45919</v>
      </c>
      <c r="D2007" s="39" t="str">
        <f>+[1]!Tabla3[[#This Row],[Secuencia]]</f>
        <v>MG0247</v>
      </c>
      <c r="E2007" s="40" t="str">
        <f>+[1]!Tabla3[[#This Row],[Descripcion]]</f>
        <v xml:space="preserve">CARPETA 8 1/2 X 11 DE 3 PULGADA </v>
      </c>
      <c r="F2007" s="39" t="str">
        <f>+[1]!Tabla3[[#This Row],[Categoria]]</f>
        <v>MATERIALES GASTABLE</v>
      </c>
      <c r="G2007" s="50">
        <f>+[1]!Tabla3[[#This Row],[Almacen]]</f>
        <v>0</v>
      </c>
      <c r="H2007" s="39" t="str">
        <f>+[1]!Tabla3[[#This Row],[Unidad de medida]]</f>
        <v>UNIDAD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60</v>
      </c>
      <c r="N2007" s="44">
        <f>+SUMIF([1]!REQUISICIONES[CODIGO CONCATENADO],INVENTARIO[[#This Row],[CODIGO CONCATENADO]],[1]!REQUISICIONES[CANTIDAD])</f>
        <v>0</v>
      </c>
      <c r="O2007" s="42"/>
      <c r="P2007" s="44">
        <f>+INVENTARIO[[#This Row],[CANTIDAD INICIAL]]+INVENTARIO[[#This Row],[ENTRADAS]]-INVENTARIO[[#This Row],[SALIDAS]]+INVENTARIO[[#This Row],[AJUSTES]]</f>
        <v>60</v>
      </c>
      <c r="Q2007" s="42">
        <f>IFERROR(_xlfn.XLOOKUP(INVENTARIO[[#This Row],[CODIGO CONCATENADO]],[1]!Tabla1[[CODIGO CONCATENADO ]],[1]!Tabla1[COSTO],,0,-1),"")</f>
        <v>155.1525</v>
      </c>
      <c r="R2007" s="42">
        <f>+IFERROR(INVENTARIO[[#This Row],[STOCK (BALANCE)]]*INVENTARIO[[#This Row],[COSTO UNITARIO]],"")</f>
        <v>9309.15</v>
      </c>
    </row>
    <row r="2008" spans="1:18" x14ac:dyDescent="0.25">
      <c r="A2008" s="37" t="str">
        <f>+[1]DATA_PRODUCTO!A2008</f>
        <v xml:space="preserve"> MG0248 (BANDERITAS DE COLORES )</v>
      </c>
      <c r="B2008" s="38">
        <f>IFERROR(_xlfn.XLOOKUP(INVENTARIO[[#This Row],[CODIGO CONCATENADO]],[1]!Tabla1[[CODIGO CONCATENADO ]],[1]!Tabla1[FECHA],,0,-1),"")</f>
        <v>45919</v>
      </c>
      <c r="C2008" s="38">
        <f>IFERROR(_xlfn.XLOOKUP(INVENTARIO[[#This Row],[CODIGO CONCATENADO]],[1]!Tabla1[[CODIGO CONCATENADO ]],[1]!Tabla1[FECHA],,0,-1),"")</f>
        <v>45919</v>
      </c>
      <c r="D2008" s="39" t="str">
        <f>+[1]!Tabla3[[#This Row],[Secuencia]]</f>
        <v>MG0248</v>
      </c>
      <c r="E2008" s="40" t="str">
        <f>+[1]!Tabla3[[#This Row],[Descripcion]]</f>
        <v xml:space="preserve">BANDERITAS DE COLORES </v>
      </c>
      <c r="F2008" s="39" t="str">
        <f>+[1]!Tabla3[[#This Row],[Categoria]]</f>
        <v>MATERIALES GASTABLE</v>
      </c>
      <c r="G2008" s="50">
        <f>+[1]!Tabla3[[#This Row],[Almacen]]</f>
        <v>0</v>
      </c>
      <c r="H2008" s="39" t="str">
        <f>+[1]!Tabla3[[#This Row],[Unidad de medida]]</f>
        <v>UNIDAD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150</v>
      </c>
      <c r="N2008" s="44">
        <f>+SUMIF([1]!REQUISICIONES[CODIGO CONCATENADO],INVENTARIO[[#This Row],[CODIGO CONCATENADO]],[1]!REQUISICIONES[CANTIDAD])</f>
        <v>0</v>
      </c>
      <c r="O2008" s="42"/>
      <c r="P2008" s="44">
        <f>+INVENTARIO[[#This Row],[CANTIDAD INICIAL]]+INVENTARIO[[#This Row],[ENTRADAS]]-INVENTARIO[[#This Row],[SALIDAS]]+INVENTARIO[[#This Row],[AJUSTES]]</f>
        <v>150</v>
      </c>
      <c r="Q2008" s="42">
        <f>IFERROR(_xlfn.XLOOKUP(INVENTARIO[[#This Row],[CODIGO CONCATENADO]],[1]!Tabla1[[CODIGO CONCATENADO ]],[1]!Tabla1[COSTO],,0,-1),"")</f>
        <v>63.15</v>
      </c>
      <c r="R2008" s="42">
        <f>+IFERROR(INVENTARIO[[#This Row],[STOCK (BALANCE)]]*INVENTARIO[[#This Row],[COSTO UNITARIO]],"")</f>
        <v>9472.5</v>
      </c>
    </row>
    <row r="2009" spans="1:18" x14ac:dyDescent="0.25">
      <c r="A2009" s="37" t="str">
        <f>+[1]DATA_PRODUCTO!A2009</f>
        <v xml:space="preserve"> MG0249 (PAPEL HILO 8 1/2 X 11 COLOR CREMA)</v>
      </c>
      <c r="B2009" s="38">
        <f>IFERROR(_xlfn.XLOOKUP(INVENTARIO[[#This Row],[CODIGO CONCATENADO]],[1]!Tabla1[[CODIGO CONCATENADO ]],[1]!Tabla1[FECHA],,0,-1),"")</f>
        <v>45919</v>
      </c>
      <c r="C2009" s="38">
        <f>IFERROR(_xlfn.XLOOKUP(INVENTARIO[[#This Row],[CODIGO CONCATENADO]],[1]!Tabla1[[CODIGO CONCATENADO ]],[1]!Tabla1[FECHA],,0,-1),"")</f>
        <v>45919</v>
      </c>
      <c r="D2009" s="39" t="str">
        <f>+[1]!Tabla3[[#This Row],[Secuencia]]</f>
        <v>MG0249</v>
      </c>
      <c r="E2009" s="40" t="str">
        <f>+[1]!Tabla3[[#This Row],[Descripcion]]</f>
        <v>PAPEL HILO 8 1/2 X 11 COLOR CREMA</v>
      </c>
      <c r="F2009" s="39" t="str">
        <f>+[1]!Tabla3[[#This Row],[Categoria]]</f>
        <v>MATERIALES GASTABLE</v>
      </c>
      <c r="G2009" s="50">
        <f>+[1]!Tabla3[[#This Row],[Almacen]]</f>
        <v>0</v>
      </c>
      <c r="H2009" s="39" t="str">
        <f>+[1]!Tabla3[[#This Row],[Unidad de medida]]</f>
        <v>UNIDAD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10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10</v>
      </c>
      <c r="Q2009" s="42">
        <f>IFERROR(_xlfn.XLOOKUP(INVENTARIO[[#This Row],[CODIGO CONCATENADO]],[1]!Tabla1[[CODIGO CONCATENADO ]],[1]!Tabla1[COSTO],,0,-1),"")</f>
        <v>818.64</v>
      </c>
      <c r="R2009" s="42">
        <f>+IFERROR(INVENTARIO[[#This Row],[STOCK (BALANCE)]]*INVENTARIO[[#This Row],[COSTO UNITARIO]],"")</f>
        <v>8186.4</v>
      </c>
    </row>
    <row r="2010" spans="1:18" x14ac:dyDescent="0.25">
      <c r="A2010" s="37" t="str">
        <f>+[1]DATA_PRODUCTO!A2010</f>
        <v xml:space="preserve"> CC0166 (CONTROLADORES DE TRAFICO)</v>
      </c>
      <c r="B2010" s="38">
        <f>IFERROR(_xlfn.XLOOKUP(INVENTARIO[[#This Row],[CODIGO CONCATENADO]],[1]!Tabla1[[CODIGO CONCATENADO ]],[1]!Tabla1[FECHA],,0,-1),"")</f>
        <v>45923</v>
      </c>
      <c r="C2010" s="38">
        <f>IFERROR(_xlfn.XLOOKUP(INVENTARIO[[#This Row],[CODIGO CONCATENADO]],[1]!Tabla1[[CODIGO CONCATENADO ]],[1]!Tabla1[FECHA],,0,-1),"")</f>
        <v>45923</v>
      </c>
      <c r="D2010" s="39" t="str">
        <f>+[1]!Tabla3[[#This Row],[Secuencia]]</f>
        <v>CC0166</v>
      </c>
      <c r="E2010" s="40" t="str">
        <f>+[1]!Tabla3[[#This Row],[Descripcion]]</f>
        <v>CONTROLADORES DE TRAFICO</v>
      </c>
      <c r="F2010" s="39" t="str">
        <f>+[1]!Tabla3[[#This Row],[Categoria]]</f>
        <v>CENTRO CONTROL</v>
      </c>
      <c r="G2010" s="50">
        <f>+[1]!Tabla3[[#This Row],[Almacen]]</f>
        <v>0</v>
      </c>
      <c r="H2010" s="39" t="str">
        <f>+[1]!Tabla3[[#This Row],[Unidad de medida]]</f>
        <v>UNIDAD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11</v>
      </c>
      <c r="N2010" s="44">
        <f>+SUMIF([1]!REQUISICIONES[CODIGO CONCATENADO],INVENTARIO[[#This Row],[CODIGO CONCATENADO]],[1]!REQUISICIONES[CANTIDAD])</f>
        <v>11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>
        <f>IFERROR(_xlfn.XLOOKUP(INVENTARIO[[#This Row],[CODIGO CONCATENADO]],[1]!Tabla1[[CODIGO CONCATENADO ]],[1]!Tabla1[COSTO],,0,-1),"")</f>
        <v>108474.58</v>
      </c>
      <c r="R2010" s="42">
        <f>+IFERROR(INVENTARIO[[#This Row],[STOCK (BALANCE)]]*INVENTARIO[[#This Row],[COSTO UNITARIO]],"")</f>
        <v>0</v>
      </c>
    </row>
    <row r="2011" spans="1:18" ht="30" x14ac:dyDescent="0.25">
      <c r="A2011" s="37" t="str">
        <f>+[1]DATA_PRODUCTO!A2011</f>
        <v xml:space="preserve"> MG0250 (CAJAS GENERICA PARA ARCRIVAR DE CARTON CON TAPA 10X12X15)</v>
      </c>
      <c r="B2011" s="38">
        <f>IFERROR(_xlfn.XLOOKUP(INVENTARIO[[#This Row],[CODIGO CONCATENADO]],[1]!Tabla1[[CODIGO CONCATENADO ]],[1]!Tabla1[FECHA],,0,-1),"")</f>
        <v>45925</v>
      </c>
      <c r="C2011" s="38">
        <f>IFERROR(_xlfn.XLOOKUP(INVENTARIO[[#This Row],[CODIGO CONCATENADO]],[1]!Tabla1[[CODIGO CONCATENADO ]],[1]!Tabla1[FECHA],,0,-1),"")</f>
        <v>45925</v>
      </c>
      <c r="D2011" s="39" t="str">
        <f>+[1]!Tabla3[[#This Row],[Secuencia]]</f>
        <v>MG0250</v>
      </c>
      <c r="E2011" s="40" t="str">
        <f>+[1]!Tabla3[[#This Row],[Descripcion]]</f>
        <v>CAJAS GENERICA PARA ARCRIVAR DE CARTON CON TAPA 10X12X15</v>
      </c>
      <c r="F2011" s="39" t="str">
        <f>+[1]!Tabla3[[#This Row],[Categoria]]</f>
        <v>MATERIALES GASTABLE</v>
      </c>
      <c r="G2011" s="50">
        <f>+[1]!Tabla3[[#This Row],[Almacen]]</f>
        <v>0</v>
      </c>
      <c r="H2011" s="39" t="str">
        <f>+[1]!Tabla3[[#This Row],[Unidad de medida]]</f>
        <v>UNIDAD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1000</v>
      </c>
      <c r="N2011" s="44">
        <f>+SUMIF([1]!REQUISICIONES[CODIGO CONCATENADO],INVENTARIO[[#This Row],[CODIGO CONCATENADO]],[1]!REQUISICIONES[CANTIDAD])</f>
        <v>227</v>
      </c>
      <c r="O2011" s="42"/>
      <c r="P2011" s="44">
        <f>+INVENTARIO[[#This Row],[CANTIDAD INICIAL]]+INVENTARIO[[#This Row],[ENTRADAS]]-INVENTARIO[[#This Row],[SALIDAS]]+INVENTARIO[[#This Row],[AJUSTES]]</f>
        <v>773</v>
      </c>
      <c r="Q2011" s="42">
        <f>IFERROR(_xlfn.XLOOKUP(INVENTARIO[[#This Row],[CODIGO CONCATENADO]],[1]!Tabla1[[CODIGO CONCATENADO ]],[1]!Tabla1[COSTO],,0,-1),"")</f>
        <v>211.86</v>
      </c>
      <c r="R2011" s="42">
        <f>+IFERROR(INVENTARIO[[#This Row],[STOCK (BALANCE)]]*INVENTARIO[[#This Row],[COSTO UNITARIO]],"")</f>
        <v>163767.78</v>
      </c>
    </row>
    <row r="2012" spans="1:18" x14ac:dyDescent="0.25">
      <c r="A2012" s="37" t="str">
        <f>+[1]DATA_PRODUCTO!A2012</f>
        <v xml:space="preserve"> CC0167 (DIODO 1N4007 / ECG125)</v>
      </c>
      <c r="B2012" s="38">
        <f>IFERROR(_xlfn.XLOOKUP(INVENTARIO[[#This Row],[CODIGO CONCATENADO]],[1]!Tabla1[[CODIGO CONCATENADO ]],[1]!Tabla1[FECHA],,0,-1),"")</f>
        <v>45933</v>
      </c>
      <c r="C2012" s="38">
        <f>IFERROR(_xlfn.XLOOKUP(INVENTARIO[[#This Row],[CODIGO CONCATENADO]],[1]!Tabla1[[CODIGO CONCATENADO ]],[1]!Tabla1[FECHA],,0,-1),"")</f>
        <v>45933</v>
      </c>
      <c r="D2012" s="39" t="str">
        <f>+[1]!Tabla3[[#This Row],[Secuencia]]</f>
        <v>CC0167</v>
      </c>
      <c r="E2012" s="40" t="str">
        <f>+[1]!Tabla3[[#This Row],[Descripcion]]</f>
        <v>DIODO 1N4007 / ECG125</v>
      </c>
      <c r="F2012" s="39" t="str">
        <f>+[1]!Tabla3[[#This Row],[Categoria]]</f>
        <v>CENTRO CONTROL</v>
      </c>
      <c r="G2012" s="50">
        <f>+[1]!Tabla3[[#This Row],[Almacen]]</f>
        <v>0</v>
      </c>
      <c r="H2012" s="39" t="str">
        <f>+[1]!Tabla3[[#This Row],[Unidad de medida]]</f>
        <v>UNIDAD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50</v>
      </c>
      <c r="N2012" s="44">
        <f>+SUMIF([1]!REQUISICIONES[CODIGO CONCATENADO],INVENTARIO[[#This Row],[CODIGO CONCATENADO]],[1]!REQUISICIONES[CANTIDAD])</f>
        <v>50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>
        <f>IFERROR(_xlfn.XLOOKUP(INVENTARIO[[#This Row],[CODIGO CONCATENADO]],[1]!Tabla1[[CODIGO CONCATENADO ]],[1]!Tabla1[COSTO],,0,-1),"")</f>
        <v>33.049999999999997</v>
      </c>
      <c r="R2012" s="42">
        <f>+IFERROR(INVENTARIO[[#This Row],[STOCK (BALANCE)]]*INVENTARIO[[#This Row],[COSTO UNITARIO]],"")</f>
        <v>0</v>
      </c>
    </row>
    <row r="2013" spans="1:18" x14ac:dyDescent="0.25">
      <c r="A2013" s="37" t="str">
        <f>+[1]DATA_PRODUCTO!A2013</f>
        <v xml:space="preserve"> CC0168 (DIODO LED 3MM ULTRA LIGHT AMBAR )</v>
      </c>
      <c r="B2013" s="38">
        <f>IFERROR(_xlfn.XLOOKUP(INVENTARIO[[#This Row],[CODIGO CONCATENADO]],[1]!Tabla1[[CODIGO CONCATENADO ]],[1]!Tabla1[FECHA],,0,-1),"")</f>
        <v>45933</v>
      </c>
      <c r="C2013" s="38">
        <f>IFERROR(_xlfn.XLOOKUP(INVENTARIO[[#This Row],[CODIGO CONCATENADO]],[1]!Tabla1[[CODIGO CONCATENADO ]],[1]!Tabla1[FECHA],,0,-1),"")</f>
        <v>45933</v>
      </c>
      <c r="D2013" s="39" t="str">
        <f>+[1]!Tabla3[[#This Row],[Secuencia]]</f>
        <v>CC0168</v>
      </c>
      <c r="E2013" s="40" t="str">
        <f>+[1]!Tabla3[[#This Row],[Descripcion]]</f>
        <v xml:space="preserve">DIODO LED 3MM ULTRA LIGHT AMBAR </v>
      </c>
      <c r="F2013" s="39" t="str">
        <f>+[1]!Tabla3[[#This Row],[Categoria]]</f>
        <v>CENTRO CONTROL</v>
      </c>
      <c r="G2013" s="50">
        <f>+[1]!Tabla3[[#This Row],[Almacen]]</f>
        <v>0</v>
      </c>
      <c r="H2013" s="39" t="str">
        <f>+[1]!Tabla3[[#This Row],[Unidad de medida]]</f>
        <v>UNIDAD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50</v>
      </c>
      <c r="N2013" s="44">
        <f>+SUMIF([1]!REQUISICIONES[CODIGO CONCATENADO],INVENTARIO[[#This Row],[CODIGO CONCATENADO]],[1]!REQUISICIONES[CANTIDAD])</f>
        <v>50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>
        <f>IFERROR(_xlfn.XLOOKUP(INVENTARIO[[#This Row],[CODIGO CONCATENADO]],[1]!Tabla1[[CODIGO CONCATENADO ]],[1]!Tabla1[COSTO],,0,-1),"")</f>
        <v>11.02</v>
      </c>
      <c r="R2013" s="42">
        <f>+IFERROR(INVENTARIO[[#This Row],[STOCK (BALANCE)]]*INVENTARIO[[#This Row],[COSTO UNITARIO]],"")</f>
        <v>0</v>
      </c>
    </row>
    <row r="2014" spans="1:18" ht="30" x14ac:dyDescent="0.25">
      <c r="A2014" s="37" t="str">
        <f>+[1]DATA_PRODUCTO!A2014</f>
        <v xml:space="preserve"> CC0169 (DIODO TIPO ZENNER 5.1 V DE 1/4 MATTS O 1N751 5.1 V DE 1/4 WATTS )</v>
      </c>
      <c r="B2014" s="38">
        <f>IFERROR(_xlfn.XLOOKUP(INVENTARIO[[#This Row],[CODIGO CONCATENADO]],[1]!Tabla1[[CODIGO CONCATENADO ]],[1]!Tabla1[FECHA],,0,-1),"")</f>
        <v>45933</v>
      </c>
      <c r="C2014" s="38">
        <f>IFERROR(_xlfn.XLOOKUP(INVENTARIO[[#This Row],[CODIGO CONCATENADO]],[1]!Tabla1[[CODIGO CONCATENADO ]],[1]!Tabla1[FECHA],,0,-1),"")</f>
        <v>45933</v>
      </c>
      <c r="D2014" s="39" t="str">
        <f>+[1]!Tabla3[[#This Row],[Secuencia]]</f>
        <v>CC0169</v>
      </c>
      <c r="E2014" s="40" t="str">
        <f>+[1]!Tabla3[[#This Row],[Descripcion]]</f>
        <v xml:space="preserve">DIODO TIPO ZENNER 5.1 V DE 1/4 MATTS O 1N751 5.1 V DE 1/4 WATTS </v>
      </c>
      <c r="F2014" s="39" t="str">
        <f>+[1]!Tabla3[[#This Row],[Categoria]]</f>
        <v>CENTRO CONTROL</v>
      </c>
      <c r="G2014" s="50">
        <f>+[1]!Tabla3[[#This Row],[Almacen]]</f>
        <v>0</v>
      </c>
      <c r="H2014" s="39" t="str">
        <f>+[1]!Tabla3[[#This Row],[Unidad de medida]]</f>
        <v>UNIDAD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50</v>
      </c>
      <c r="N2014" s="44">
        <f>+SUMIF([1]!REQUISICIONES[CODIGO CONCATENADO],INVENTARIO[[#This Row],[CODIGO CONCATENADO]],[1]!REQUISICIONES[CANTIDAD])</f>
        <v>50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>
        <f>IFERROR(_xlfn.XLOOKUP(INVENTARIO[[#This Row],[CODIGO CONCATENADO]],[1]!Tabla1[[CODIGO CONCATENADO ]],[1]!Tabla1[COSTO],,0,-1),"")</f>
        <v>49.58</v>
      </c>
      <c r="R2014" s="42">
        <f>+IFERROR(INVENTARIO[[#This Row],[STOCK (BALANCE)]]*INVENTARIO[[#This Row],[COSTO UNITARIO]],"")</f>
        <v>0</v>
      </c>
    </row>
    <row r="2015" spans="1:18" x14ac:dyDescent="0.25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x14ac:dyDescent="0.25">
      <c r="A2016" s="37" t="str">
        <f>+[1]DATA_PRODUCTO!A2016</f>
        <v xml:space="preserve"> HER0188 (MADERA BLANDA )</v>
      </c>
      <c r="B2016" s="38">
        <f>IFERROR(_xlfn.XLOOKUP(INVENTARIO[[#This Row],[CODIGO CONCATENADO]],[1]!Tabla1[[CODIGO CONCATENADO ]],[1]!Tabla1[FECHA],,0,-1),"")</f>
        <v>45933</v>
      </c>
      <c r="C2016" s="38">
        <f>IFERROR(_xlfn.XLOOKUP(INVENTARIO[[#This Row],[CODIGO CONCATENADO]],[1]!Tabla1[[CODIGO CONCATENADO ]],[1]!Tabla1[FECHA],,0,-1),"")</f>
        <v>45933</v>
      </c>
      <c r="D2016" s="39" t="str">
        <f>+[1]!Tabla3[[#This Row],[Secuencia]]</f>
        <v>HER0188</v>
      </c>
      <c r="E2016" s="40" t="str">
        <f>+[1]!Tabla3[[#This Row],[Descripcion]]</f>
        <v xml:space="preserve">MADERA BLANDA </v>
      </c>
      <c r="F2016" s="39" t="str">
        <f>+[1]!Tabla3[[#This Row],[Categoria]]</f>
        <v>HERRAMIENTAS</v>
      </c>
      <c r="G2016" s="50">
        <f>+[1]!Tabla3[[#This Row],[Almacen]]</f>
        <v>0</v>
      </c>
      <c r="H2016" s="39" t="str">
        <f>+[1]!Tabla3[[#This Row],[Unidad de medida]]</f>
        <v>UNIDAD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5</v>
      </c>
      <c r="N2016" s="44">
        <f>+SUMIF([1]!REQUISICIONES[CODIGO CONCATENADO],INVENTARIO[[#This Row],[CODIGO CONCATENADO]],[1]!REQUISICIONES[CANTIDAD])</f>
        <v>0</v>
      </c>
      <c r="O2016" s="42"/>
      <c r="P2016" s="44">
        <f>+INVENTARIO[[#This Row],[CANTIDAD INICIAL]]+INVENTARIO[[#This Row],[ENTRADAS]]-INVENTARIO[[#This Row],[SALIDAS]]+INVENTARIO[[#This Row],[AJUSTES]]</f>
        <v>5</v>
      </c>
      <c r="Q2016" s="42">
        <f>IFERROR(_xlfn.XLOOKUP(INVENTARIO[[#This Row],[CODIGO CONCATENADO]],[1]!Tabla1[[CODIGO CONCATENADO ]],[1]!Tabla1[COSTO],,0,-1),"")</f>
        <v>3305.08</v>
      </c>
      <c r="R2016" s="42">
        <f>+IFERROR(INVENTARIO[[#This Row],[STOCK (BALANCE)]]*INVENTARIO[[#This Row],[COSTO UNITARIO]],"")</f>
        <v>16525.400000000001</v>
      </c>
    </row>
    <row r="2017" spans="1:18" x14ac:dyDescent="0.25">
      <c r="A2017" s="37" t="str">
        <f>+[1]DATA_PRODUCTO!A2017</f>
        <v xml:space="preserve"> HER0189 (CONTRACHAPADO)</v>
      </c>
      <c r="B2017" s="38">
        <f>IFERROR(_xlfn.XLOOKUP(INVENTARIO[[#This Row],[CODIGO CONCATENADO]],[1]!Tabla1[[CODIGO CONCATENADO ]],[1]!Tabla1[FECHA],,0,-1),"")</f>
        <v>45933</v>
      </c>
      <c r="C2017" s="38">
        <f>IFERROR(_xlfn.XLOOKUP(INVENTARIO[[#This Row],[CODIGO CONCATENADO]],[1]!Tabla1[[CODIGO CONCATENADO ]],[1]!Tabla1[FECHA],,0,-1),"")</f>
        <v>45933</v>
      </c>
      <c r="D2017" s="39" t="str">
        <f>+[1]!Tabla3[[#This Row],[Secuencia]]</f>
        <v>HER0189</v>
      </c>
      <c r="E2017" s="40" t="str">
        <f>+[1]!Tabla3[[#This Row],[Descripcion]]</f>
        <v>CONTRACHAPADO</v>
      </c>
      <c r="F2017" s="39" t="str">
        <f>+[1]!Tabla3[[#This Row],[Categoria]]</f>
        <v>HERRAMIENTAS</v>
      </c>
      <c r="G2017" s="50">
        <f>+[1]!Tabla3[[#This Row],[Almacen]]</f>
        <v>0</v>
      </c>
      <c r="H2017" s="39" t="str">
        <f>+[1]!Tabla3[[#This Row],[Unidad de medida]]</f>
        <v>UNIDAD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11</v>
      </c>
      <c r="N2017" s="44">
        <f>+SUMIF([1]!REQUISICIONES[CODIGO CONCATENADO],INVENTARIO[[#This Row],[CODIGO CONCATENADO]],[1]!REQUISICIONES[CANTIDAD])</f>
        <v>0</v>
      </c>
      <c r="O2017" s="42"/>
      <c r="P2017" s="44">
        <f>+INVENTARIO[[#This Row],[CANTIDAD INICIAL]]+INVENTARIO[[#This Row],[ENTRADAS]]-INVENTARIO[[#This Row],[SALIDAS]]+INVENTARIO[[#This Row],[AJUSTES]]</f>
        <v>11</v>
      </c>
      <c r="Q2017" s="42">
        <f>IFERROR(_xlfn.XLOOKUP(INVENTARIO[[#This Row],[CODIGO CONCATENADO]],[1]!Tabla1[[CODIGO CONCATENADO ]],[1]!Tabla1[COSTO],,0,-1),"")</f>
        <v>1101.69</v>
      </c>
      <c r="R2017" s="42">
        <f>+IFERROR(INVENTARIO[[#This Row],[STOCK (BALANCE)]]*INVENTARIO[[#This Row],[COSTO UNITARIO]],"")</f>
        <v>12118.59</v>
      </c>
    </row>
    <row r="2018" spans="1:18" x14ac:dyDescent="0.25">
      <c r="A2018" s="37" t="str">
        <f>+[1]DATA_PRODUCTO!A2018</f>
        <v xml:space="preserve"> HER0190 (CINTA DE DUCTOR 48MM X 45 M NEGRA)</v>
      </c>
      <c r="B2018" s="38">
        <f>IFERROR(_xlfn.XLOOKUP(INVENTARIO[[#This Row],[CODIGO CONCATENADO]],[1]!Tabla1[[CODIGO CONCATENADO ]],[1]!Tabla1[FECHA],,0,-1),"")</f>
        <v>45933</v>
      </c>
      <c r="C2018" s="38">
        <f>IFERROR(_xlfn.XLOOKUP(INVENTARIO[[#This Row],[CODIGO CONCATENADO]],[1]!Tabla1[[CODIGO CONCATENADO ]],[1]!Tabla1[FECHA],,0,-1),"")</f>
        <v>45933</v>
      </c>
      <c r="D2018" s="39" t="str">
        <f>+[1]!Tabla3[[#This Row],[Secuencia]]</f>
        <v>HER0190</v>
      </c>
      <c r="E2018" s="40" t="str">
        <f>+[1]!Tabla3[[#This Row],[Descripcion]]</f>
        <v>CINTA DE DUCTOR 48MM X 45 M NEGRA</v>
      </c>
      <c r="F2018" s="39" t="str">
        <f>+[1]!Tabla3[[#This Row],[Categoria]]</f>
        <v>HERRAMIENTAS</v>
      </c>
      <c r="G2018" s="50">
        <f>+[1]!Tabla3[[#This Row],[Almacen]]</f>
        <v>0</v>
      </c>
      <c r="H2018" s="39" t="str">
        <f>+[1]!Tabla3[[#This Row],[Unidad de medida]]</f>
        <v>UNIDAD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40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40</v>
      </c>
      <c r="Q2018" s="42">
        <f>IFERROR(_xlfn.XLOOKUP(INVENTARIO[[#This Row],[CODIGO CONCATENADO]],[1]!Tabla1[[CODIGO CONCATENADO ]],[1]!Tabla1[COSTO],,0,-1),"")</f>
        <v>159.75</v>
      </c>
      <c r="R2018" s="42">
        <f>+IFERROR(INVENTARIO[[#This Row],[STOCK (BALANCE)]]*INVENTARIO[[#This Row],[COSTO UNITARIO]],"")</f>
        <v>6390</v>
      </c>
    </row>
    <row r="2019" spans="1:18" x14ac:dyDescent="0.25">
      <c r="A2019" s="37" t="str">
        <f>+[1]DATA_PRODUCTO!A2019</f>
        <v xml:space="preserve"> CC0171 (MOC 3021)</v>
      </c>
      <c r="B2019" s="38">
        <f>IFERROR(_xlfn.XLOOKUP(INVENTARIO[[#This Row],[CODIGO CONCATENADO]],[1]!Tabla1[[CODIGO CONCATENADO ]],[1]!Tabla1[FECHA],,0,-1),"")</f>
        <v>45933</v>
      </c>
      <c r="C2019" s="38">
        <f>IFERROR(_xlfn.XLOOKUP(INVENTARIO[[#This Row],[CODIGO CONCATENADO]],[1]!Tabla1[[CODIGO CONCATENADO ]],[1]!Tabla1[FECHA],,0,-1),"")</f>
        <v>45933</v>
      </c>
      <c r="D2019" s="39" t="str">
        <f>+[1]!Tabla3[[#This Row],[Secuencia]]</f>
        <v>CC0171</v>
      </c>
      <c r="E2019" s="40" t="str">
        <f>+[1]!Tabla3[[#This Row],[Descripcion]]</f>
        <v>MOC 3021</v>
      </c>
      <c r="F2019" s="39" t="str">
        <f>+[1]!Tabla3[[#This Row],[Categoria]]</f>
        <v>CENTRO CONTROL</v>
      </c>
      <c r="G2019" s="50">
        <f>+[1]!Tabla3[[#This Row],[Almacen]]</f>
        <v>0</v>
      </c>
      <c r="H2019" s="39" t="str">
        <f>+[1]!Tabla3[[#This Row],[Unidad de medida]]</f>
        <v>UNIDAD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50</v>
      </c>
      <c r="N2019" s="44">
        <f>+SUMIF([1]!REQUISICIONES[CODIGO CONCATENADO],INVENTARIO[[#This Row],[CODIGO CONCATENADO]],[1]!REQUISICIONES[CANTIDAD])</f>
        <v>50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>
        <f>IFERROR(_xlfn.XLOOKUP(INVENTARIO[[#This Row],[CODIGO CONCATENADO]],[1]!Tabla1[[CODIGO CONCATENADO ]],[1]!Tabla1[COSTO],,0,-1),"")</f>
        <v>165.25</v>
      </c>
      <c r="R2019" s="42">
        <f>+IFERROR(INVENTARIO[[#This Row],[STOCK (BALANCE)]]*INVENTARIO[[#This Row],[COSTO UNITARIO]],"")</f>
        <v>0</v>
      </c>
    </row>
    <row r="2020" spans="1:18" x14ac:dyDescent="0.25">
      <c r="A2020" s="37" t="str">
        <f>+[1]DATA_PRODUCTO!A2020</f>
        <v xml:space="preserve"> CC0172 (MOC 3023)</v>
      </c>
      <c r="B2020" s="38">
        <f>IFERROR(_xlfn.XLOOKUP(INVENTARIO[[#This Row],[CODIGO CONCATENADO]],[1]!Tabla1[[CODIGO CONCATENADO ]],[1]!Tabla1[FECHA],,0,-1),"")</f>
        <v>45933</v>
      </c>
      <c r="C2020" s="38">
        <f>IFERROR(_xlfn.XLOOKUP(INVENTARIO[[#This Row],[CODIGO CONCATENADO]],[1]!Tabla1[[CODIGO CONCATENADO ]],[1]!Tabla1[FECHA],,0,-1),"")</f>
        <v>45933</v>
      </c>
      <c r="D2020" s="39" t="str">
        <f>+[1]!Tabla3[[#This Row],[Secuencia]]</f>
        <v>CC0172</v>
      </c>
      <c r="E2020" s="40" t="str">
        <f>+[1]!Tabla3[[#This Row],[Descripcion]]</f>
        <v>MOC 3023</v>
      </c>
      <c r="F2020" s="39" t="str">
        <f>+[1]!Tabla3[[#This Row],[Categoria]]</f>
        <v>CENTRO CONTROL</v>
      </c>
      <c r="G2020" s="50">
        <f>+[1]!Tabla3[[#This Row],[Almacen]]</f>
        <v>0</v>
      </c>
      <c r="H2020" s="39" t="str">
        <f>+[1]!Tabla3[[#This Row],[Unidad de medida]]</f>
        <v>UNIDAD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50</v>
      </c>
      <c r="N2020" s="44">
        <f>+SUMIF([1]!REQUISICIONES[CODIGO CONCATENADO],INVENTARIO[[#This Row],[CODIGO CONCATENADO]],[1]!REQUISICIONES[CANTIDAD])</f>
        <v>50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>
        <f>IFERROR(_xlfn.XLOOKUP(INVENTARIO[[#This Row],[CODIGO CONCATENADO]],[1]!Tabla1[[CODIGO CONCATENADO ]],[1]!Tabla1[COSTO],,0,-1),"")</f>
        <v>165.25</v>
      </c>
      <c r="R2020" s="42">
        <f>+IFERROR(INVENTARIO[[#This Row],[STOCK (BALANCE)]]*INVENTARIO[[#This Row],[COSTO UNITARIO]],"")</f>
        <v>0</v>
      </c>
    </row>
    <row r="2021" spans="1:18" x14ac:dyDescent="0.25">
      <c r="A2021" s="37" t="str">
        <f>+[1]DATA_PRODUCTO!A2021</f>
        <v xml:space="preserve"> HER0191 (SILICON DE TUBO TRANSPARENTE)</v>
      </c>
      <c r="B2021" s="38">
        <f>IFERROR(_xlfn.XLOOKUP(INVENTARIO[[#This Row],[CODIGO CONCATENADO]],[1]!Tabla1[[CODIGO CONCATENADO ]],[1]!Tabla1[FECHA],,0,-1),"")</f>
        <v>45933</v>
      </c>
      <c r="C2021" s="38">
        <f>IFERROR(_xlfn.XLOOKUP(INVENTARIO[[#This Row],[CODIGO CONCATENADO]],[1]!Tabla1[[CODIGO CONCATENADO ]],[1]!Tabla1[FECHA],,0,-1),"")</f>
        <v>45933</v>
      </c>
      <c r="D2021" s="39" t="str">
        <f>+[1]!Tabla3[[#This Row],[Secuencia]]</f>
        <v>HER0191</v>
      </c>
      <c r="E2021" s="40" t="str">
        <f>+[1]!Tabla3[[#This Row],[Descripcion]]</f>
        <v>SILICON DE TUBO TRANSPARENTE</v>
      </c>
      <c r="F2021" s="39" t="str">
        <f>+[1]!Tabla3[[#This Row],[Categoria]]</f>
        <v>HERRAMIENTAS</v>
      </c>
      <c r="G2021" s="50">
        <f>+[1]!Tabla3[[#This Row],[Almacen]]</f>
        <v>0</v>
      </c>
      <c r="H2021" s="39" t="str">
        <f>+[1]!Tabla3[[#This Row],[Unidad de medida]]</f>
        <v>UNIDAD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4</v>
      </c>
      <c r="N2021" s="44">
        <f>+SUMIF([1]!REQUISICIONES[CODIGO CONCATENADO],INVENTARIO[[#This Row],[CODIGO CONCATENADO]],[1]!REQUISICIONES[CANTIDAD])</f>
        <v>0</v>
      </c>
      <c r="O2021" s="42"/>
      <c r="P2021" s="44">
        <f>+INVENTARIO[[#This Row],[CANTIDAD INICIAL]]+INVENTARIO[[#This Row],[ENTRADAS]]-INVENTARIO[[#This Row],[SALIDAS]]+INVENTARIO[[#This Row],[AJUSTES]]</f>
        <v>4</v>
      </c>
      <c r="Q2021" s="42">
        <f>IFERROR(_xlfn.XLOOKUP(INVENTARIO[[#This Row],[CODIGO CONCATENADO]],[1]!Tabla1[[CODIGO CONCATENADO ]],[1]!Tabla1[COSTO],,0,-1),"")</f>
        <v>264.41000000000003</v>
      </c>
      <c r="R2021" s="42">
        <f>+IFERROR(INVENTARIO[[#This Row],[STOCK (BALANCE)]]*INVENTARIO[[#This Row],[COSTO UNITARIO]],"")</f>
        <v>1057.6400000000001</v>
      </c>
    </row>
    <row r="2022" spans="1:18" x14ac:dyDescent="0.25">
      <c r="A2022" s="37" t="str">
        <f>+[1]DATA_PRODUCTO!A2022</f>
        <v xml:space="preserve"> HER0192 (UNIONES DE TUBERIA 1 1/2)</v>
      </c>
      <c r="B2022" s="38">
        <f>IFERROR(_xlfn.XLOOKUP(INVENTARIO[[#This Row],[CODIGO CONCATENADO]],[1]!Tabla1[[CODIGO CONCATENADO ]],[1]!Tabla1[FECHA],,0,-1),"")</f>
        <v>45933</v>
      </c>
      <c r="C2022" s="38">
        <f>IFERROR(_xlfn.XLOOKUP(INVENTARIO[[#This Row],[CODIGO CONCATENADO]],[1]!Tabla1[[CODIGO CONCATENADO ]],[1]!Tabla1[FECHA],,0,-1),"")</f>
        <v>45933</v>
      </c>
      <c r="D2022" s="39" t="str">
        <f>+[1]!Tabla3[[#This Row],[Secuencia]]</f>
        <v>HER0192</v>
      </c>
      <c r="E2022" s="40" t="str">
        <f>+[1]!Tabla3[[#This Row],[Descripcion]]</f>
        <v>UNIONES DE TUBERIA 1 1/2</v>
      </c>
      <c r="F2022" s="39" t="str">
        <f>+[1]!Tabla3[[#This Row],[Categoria]]</f>
        <v>HERRAMIENTAS</v>
      </c>
      <c r="G2022" s="50">
        <f>+[1]!Tabla3[[#This Row],[Almacen]]</f>
        <v>0</v>
      </c>
      <c r="H2022" s="39" t="str">
        <f>+[1]!Tabla3[[#This Row],[Unidad de medida]]</f>
        <v>UNIDAD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10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10</v>
      </c>
      <c r="Q2022" s="42">
        <f>IFERROR(_xlfn.XLOOKUP(INVENTARIO[[#This Row],[CODIGO CONCATENADO]],[1]!Tabla1[[CODIGO CONCATENADO ]],[1]!Tabla1[COSTO],,0,-1),"")</f>
        <v>22.03</v>
      </c>
      <c r="R2022" s="42">
        <f>+IFERROR(INVENTARIO[[#This Row],[STOCK (BALANCE)]]*INVENTARIO[[#This Row],[COSTO UNITARIO]],"")</f>
        <v>220.3</v>
      </c>
    </row>
    <row r="2023" spans="1:18" x14ac:dyDescent="0.25">
      <c r="A2023" s="37" t="str">
        <f>+[1]DATA_PRODUCTO!A2023</f>
        <v xml:space="preserve"> HER0193 (REJILLAS DE AGUA REDONDA)</v>
      </c>
      <c r="B2023" s="38">
        <f>IFERROR(_xlfn.XLOOKUP(INVENTARIO[[#This Row],[CODIGO CONCATENADO]],[1]!Tabla1[[CODIGO CONCATENADO ]],[1]!Tabla1[FECHA],,0,-1),"")</f>
        <v>46013</v>
      </c>
      <c r="C2023" s="38">
        <f>IFERROR(_xlfn.XLOOKUP(INVENTARIO[[#This Row],[CODIGO CONCATENADO]],[1]!Tabla1[[CODIGO CONCATENADO ]],[1]!Tabla1[FECHA],,0,-1),"")</f>
        <v>46013</v>
      </c>
      <c r="D2023" s="39" t="str">
        <f>+[1]!Tabla3[[#This Row],[Secuencia]]</f>
        <v>HER0193</v>
      </c>
      <c r="E2023" s="40" t="str">
        <f>+[1]!Tabla3[[#This Row],[Descripcion]]</f>
        <v>REJILLAS DE AGUA REDONDA</v>
      </c>
      <c r="F2023" s="39" t="str">
        <f>+[1]!Tabla3[[#This Row],[Categoria]]</f>
        <v>HERRAMIENTAS</v>
      </c>
      <c r="G2023" s="50">
        <f>+[1]!Tabla3[[#This Row],[Almacen]]</f>
        <v>0</v>
      </c>
      <c r="H2023" s="39" t="str">
        <f>+[1]!Tabla3[[#This Row],[Unidad de medida]]</f>
        <v>UNIDAD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4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4</v>
      </c>
      <c r="Q2023" s="42">
        <f>IFERROR(_xlfn.XLOOKUP(INVENTARIO[[#This Row],[CODIGO CONCATENADO]],[1]!Tabla1[[CODIGO CONCATENADO ]],[1]!Tabla1[COSTO],,0,-1),"")</f>
        <v>318.39</v>
      </c>
      <c r="R2023" s="42">
        <f>+IFERROR(INVENTARIO[[#This Row],[STOCK (BALANCE)]]*INVENTARIO[[#This Row],[COSTO UNITARIO]],"")</f>
        <v>1273.56</v>
      </c>
    </row>
    <row r="2024" spans="1:18" x14ac:dyDescent="0.25">
      <c r="A2024" s="37" t="str">
        <f>+[1]DATA_PRODUCTO!A2024</f>
        <v xml:space="preserve"> HER0194 (LLAVE MANUAL EN T PARA GRIFOS )</v>
      </c>
      <c r="B2024" s="38">
        <f>IFERROR(_xlfn.XLOOKUP(INVENTARIO[[#This Row],[CODIGO CONCATENADO]],[1]!Tabla1[[CODIGO CONCATENADO ]],[1]!Tabla1[FECHA],,0,-1),"")</f>
        <v>45933</v>
      </c>
      <c r="C2024" s="38">
        <f>IFERROR(_xlfn.XLOOKUP(INVENTARIO[[#This Row],[CODIGO CONCATENADO]],[1]!Tabla1[[CODIGO CONCATENADO ]],[1]!Tabla1[FECHA],,0,-1),"")</f>
        <v>45933</v>
      </c>
      <c r="D2024" s="39" t="str">
        <f>+[1]!Tabla3[[#This Row],[Secuencia]]</f>
        <v>HER0194</v>
      </c>
      <c r="E2024" s="40" t="str">
        <f>+[1]!Tabla3[[#This Row],[Descripcion]]</f>
        <v xml:space="preserve">LLAVE MANUAL EN T PARA GRIFOS </v>
      </c>
      <c r="F2024" s="39" t="str">
        <f>+[1]!Tabla3[[#This Row],[Categoria]]</f>
        <v>HERRAMIENTAS</v>
      </c>
      <c r="G2024" s="50">
        <f>+[1]!Tabla3[[#This Row],[Almacen]]</f>
        <v>0</v>
      </c>
      <c r="H2024" s="39" t="str">
        <f>+[1]!Tabla3[[#This Row],[Unidad de medida]]</f>
        <v>UNIDAD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20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20</v>
      </c>
      <c r="Q2024" s="42">
        <f>IFERROR(_xlfn.XLOOKUP(INVENTARIO[[#This Row],[CODIGO CONCATENADO]],[1]!Tabla1[[CODIGO CONCATENADO ]],[1]!Tabla1[COSTO],,0,-1),"")</f>
        <v>38.56</v>
      </c>
      <c r="R2024" s="42">
        <f>+IFERROR(INVENTARIO[[#This Row],[STOCK (BALANCE)]]*INVENTARIO[[#This Row],[COSTO UNITARIO]],"")</f>
        <v>771.2</v>
      </c>
    </row>
    <row r="2025" spans="1:18" x14ac:dyDescent="0.25">
      <c r="A2025" s="37" t="str">
        <f>+[1]DATA_PRODUCTO!A2025</f>
        <v xml:space="preserve"> HER0195 (TAPAS DE INODORO )</v>
      </c>
      <c r="B2025" s="38">
        <f>IFERROR(_xlfn.XLOOKUP(INVENTARIO[[#This Row],[CODIGO CONCATENADO]],[1]!Tabla1[[CODIGO CONCATENADO ]],[1]!Tabla1[FECHA],,0,-1),"")</f>
        <v>45933</v>
      </c>
      <c r="C2025" s="38">
        <f>IFERROR(_xlfn.XLOOKUP(INVENTARIO[[#This Row],[CODIGO CONCATENADO]],[1]!Tabla1[[CODIGO CONCATENADO ]],[1]!Tabla1[FECHA],,0,-1),"")</f>
        <v>45933</v>
      </c>
      <c r="D2025" s="39" t="str">
        <f>+[1]!Tabla3[[#This Row],[Secuencia]]</f>
        <v>HER0195</v>
      </c>
      <c r="E2025" s="40" t="str">
        <f>+[1]!Tabla3[[#This Row],[Descripcion]]</f>
        <v xml:space="preserve">TAPAS DE INODORO </v>
      </c>
      <c r="F2025" s="39" t="str">
        <f>+[1]!Tabla3[[#This Row],[Categoria]]</f>
        <v>HERRAMIENTAS</v>
      </c>
      <c r="G2025" s="50">
        <f>+[1]!Tabla3[[#This Row],[Almacen]]</f>
        <v>0</v>
      </c>
      <c r="H2025" s="39" t="str">
        <f>+[1]!Tabla3[[#This Row],[Unidad de medida]]</f>
        <v>UNIDAD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5</v>
      </c>
      <c r="N2025" s="44">
        <f>+SUMIF([1]!REQUISICIONES[CODIGO CONCATENADO],INVENTARIO[[#This Row],[CODIGO CONCATENADO]],[1]!REQUISICIONES[CANTIDAD])</f>
        <v>3</v>
      </c>
      <c r="O2025" s="42"/>
      <c r="P2025" s="44">
        <f>+INVENTARIO[[#This Row],[CANTIDAD INICIAL]]+INVENTARIO[[#This Row],[ENTRADAS]]-INVENTARIO[[#This Row],[SALIDAS]]+INVENTARIO[[#This Row],[AJUSTES]]</f>
        <v>2</v>
      </c>
      <c r="Q2025" s="42">
        <f>IFERROR(_xlfn.XLOOKUP(INVENTARIO[[#This Row],[CODIGO CONCATENADO]],[1]!Tabla1[[CODIGO CONCATENADO ]],[1]!Tabla1[COSTO],,0,-1),"")</f>
        <v>374.58</v>
      </c>
      <c r="R2025" s="42">
        <f>+IFERROR(INVENTARIO[[#This Row],[STOCK (BALANCE)]]*INVENTARIO[[#This Row],[COSTO UNITARIO]],"")</f>
        <v>749.16</v>
      </c>
    </row>
    <row r="2026" spans="1:18" x14ac:dyDescent="0.25">
      <c r="A2026" s="37" t="str">
        <f>+[1]DATA_PRODUCTO!A2026</f>
        <v xml:space="preserve"> HER0196 (CEMENTO BLANCO )</v>
      </c>
      <c r="B2026" s="38">
        <f>IFERROR(_xlfn.XLOOKUP(INVENTARIO[[#This Row],[CODIGO CONCATENADO]],[1]!Tabla1[[CODIGO CONCATENADO ]],[1]!Tabla1[FECHA],,0,-1),"")</f>
        <v>46013</v>
      </c>
      <c r="C2026" s="38">
        <f>IFERROR(_xlfn.XLOOKUP(INVENTARIO[[#This Row],[CODIGO CONCATENADO]],[1]!Tabla1[[CODIGO CONCATENADO ]],[1]!Tabla1[FECHA],,0,-1),"")</f>
        <v>46013</v>
      </c>
      <c r="D2026" s="39" t="str">
        <f>+[1]!Tabla3[[#This Row],[Secuencia]]</f>
        <v>HER0196</v>
      </c>
      <c r="E2026" s="40" t="str">
        <f>+[1]!Tabla3[[#This Row],[Descripcion]]</f>
        <v xml:space="preserve">CEMENTO BLANCO </v>
      </c>
      <c r="F2026" s="39" t="str">
        <f>+[1]!Tabla3[[#This Row],[Categoria]]</f>
        <v>HERRAMIENTAS</v>
      </c>
      <c r="G2026" s="50">
        <f>+[1]!Tabla3[[#This Row],[Almacen]]</f>
        <v>0</v>
      </c>
      <c r="H2026" s="39" t="str">
        <f>+[1]!Tabla3[[#This Row],[Unidad de medida]]</f>
        <v>UNIDAD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6</v>
      </c>
      <c r="N2026" s="44">
        <f>+SUMIF([1]!REQUISICIONES[CODIGO CONCATENADO],INVENTARIO[[#This Row],[CODIGO CONCATENADO]],[1]!REQUISICIONES[CANTIDAD])</f>
        <v>2</v>
      </c>
      <c r="O2026" s="42"/>
      <c r="P2026" s="44">
        <f>+INVENTARIO[[#This Row],[CANTIDAD INICIAL]]+INVENTARIO[[#This Row],[ENTRADAS]]-INVENTARIO[[#This Row],[SALIDAS]]+INVENTARIO[[#This Row],[AJUSTES]]</f>
        <v>4</v>
      </c>
      <c r="Q2026" s="42">
        <f>IFERROR(_xlfn.XLOOKUP(INVENTARIO[[#This Row],[CODIGO CONCATENADO]],[1]!Tabla1[[CODIGO CONCATENADO ]],[1]!Tabla1[COSTO],,0,-1),"")</f>
        <v>62.8</v>
      </c>
      <c r="R2026" s="42">
        <f>+IFERROR(INVENTARIO[[#This Row],[STOCK (BALANCE)]]*INVENTARIO[[#This Row],[COSTO UNITARIO]],"")</f>
        <v>251.2</v>
      </c>
    </row>
    <row r="2027" spans="1:18" x14ac:dyDescent="0.25">
      <c r="A2027" s="37" t="str">
        <f>+[1]DATA_PRODUCTO!A2027</f>
        <v xml:space="preserve"> HER0197 (SIFONES DE 2 PVC)</v>
      </c>
      <c r="B2027" s="38">
        <f>IFERROR(_xlfn.XLOOKUP(INVENTARIO[[#This Row],[CODIGO CONCATENADO]],[1]!Tabla1[[CODIGO CONCATENADO ]],[1]!Tabla1[FECHA],,0,-1),"")</f>
        <v>45933</v>
      </c>
      <c r="C2027" s="38">
        <f>IFERROR(_xlfn.XLOOKUP(INVENTARIO[[#This Row],[CODIGO CONCATENADO]],[1]!Tabla1[[CODIGO CONCATENADO ]],[1]!Tabla1[FECHA],,0,-1),"")</f>
        <v>45933</v>
      </c>
      <c r="D2027" s="39" t="str">
        <f>+[1]!Tabla3[[#This Row],[Secuencia]]</f>
        <v>HER0197</v>
      </c>
      <c r="E2027" s="40" t="str">
        <f>+[1]!Tabla3[[#This Row],[Descripcion]]</f>
        <v>SIFONES DE 2 PVC</v>
      </c>
      <c r="F2027" s="39" t="str">
        <f>+[1]!Tabla3[[#This Row],[Categoria]]</f>
        <v>HERRAMIENTAS</v>
      </c>
      <c r="G2027" s="50">
        <f>+[1]!Tabla3[[#This Row],[Almacen]]</f>
        <v>0</v>
      </c>
      <c r="H2027" s="39" t="str">
        <f>+[1]!Tabla3[[#This Row],[Unidad de medida]]</f>
        <v>UNIDAD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5</v>
      </c>
      <c r="N2027" s="44">
        <f>+SUMIF([1]!REQUISICIONES[CODIGO CONCATENADO],INVENTARIO[[#This Row],[CODIGO CONCATENADO]],[1]!REQUISICIONES[CANTIDAD])</f>
        <v>0</v>
      </c>
      <c r="O2027" s="42"/>
      <c r="P2027" s="44">
        <f>+INVENTARIO[[#This Row],[CANTIDAD INICIAL]]+INVENTARIO[[#This Row],[ENTRADAS]]-INVENTARIO[[#This Row],[SALIDAS]]+INVENTARIO[[#This Row],[AJUSTES]]</f>
        <v>5</v>
      </c>
      <c r="Q2027" s="42">
        <f>IFERROR(_xlfn.XLOOKUP(INVENTARIO[[#This Row],[CODIGO CONCATENADO]],[1]!Tabla1[[CODIGO CONCATENADO ]],[1]!Tabla1[COSTO],,0,-1),"")</f>
        <v>61.69</v>
      </c>
      <c r="R2027" s="42">
        <f>+IFERROR(INVENTARIO[[#This Row],[STOCK (BALANCE)]]*INVENTARIO[[#This Row],[COSTO UNITARIO]],"")</f>
        <v>308.45</v>
      </c>
    </row>
    <row r="2028" spans="1:18" x14ac:dyDescent="0.25">
      <c r="A2028" s="37" t="str">
        <f>+[1]DATA_PRODUCTO!A2028</f>
        <v xml:space="preserve"> HER0198 (CODO DE TUBERIA 3/4)</v>
      </c>
      <c r="B2028" s="38">
        <f>IFERROR(_xlfn.XLOOKUP(INVENTARIO[[#This Row],[CODIGO CONCATENADO]],[1]!Tabla1[[CODIGO CONCATENADO ]],[1]!Tabla1[FECHA],,0,-1),"")</f>
        <v>45933</v>
      </c>
      <c r="C2028" s="38">
        <f>IFERROR(_xlfn.XLOOKUP(INVENTARIO[[#This Row],[CODIGO CONCATENADO]],[1]!Tabla1[[CODIGO CONCATENADO ]],[1]!Tabla1[FECHA],,0,-1),"")</f>
        <v>45933</v>
      </c>
      <c r="D2028" s="39" t="str">
        <f>+[1]!Tabla3[[#This Row],[Secuencia]]</f>
        <v>HER0198</v>
      </c>
      <c r="E2028" s="40" t="str">
        <f>+[1]!Tabla3[[#This Row],[Descripcion]]</f>
        <v>CODO DE TUBERIA 3/4</v>
      </c>
      <c r="F2028" s="39" t="str">
        <f>+[1]!Tabla3[[#This Row],[Categoria]]</f>
        <v>HERRAMIENTAS</v>
      </c>
      <c r="G2028" s="50">
        <f>+[1]!Tabla3[[#This Row],[Almacen]]</f>
        <v>0</v>
      </c>
      <c r="H2028" s="39" t="str">
        <f>+[1]!Tabla3[[#This Row],[Unidad de medida]]</f>
        <v>UNIDAD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50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50</v>
      </c>
      <c r="Q2028" s="42">
        <f>IFERROR(_xlfn.XLOOKUP(INVENTARIO[[#This Row],[CODIGO CONCATENADO]],[1]!Tabla1[[CODIGO CONCATENADO ]],[1]!Tabla1[COSTO],,0,-1),"")</f>
        <v>12.12</v>
      </c>
      <c r="R2028" s="42">
        <f>+IFERROR(INVENTARIO[[#This Row],[STOCK (BALANCE)]]*INVENTARIO[[#This Row],[COSTO UNITARIO]],"")</f>
        <v>606</v>
      </c>
    </row>
    <row r="2029" spans="1:18" x14ac:dyDescent="0.25">
      <c r="A2029" s="37" t="str">
        <f>+[1]DATA_PRODUCTO!A2029</f>
        <v xml:space="preserve"> HER0199 (UNIONES DE TUBERIA 1)</v>
      </c>
      <c r="B2029" s="38">
        <f>IFERROR(_xlfn.XLOOKUP(INVENTARIO[[#This Row],[CODIGO CONCATENADO]],[1]!Tabla1[[CODIGO CONCATENADO ]],[1]!Tabla1[FECHA],,0,-1),"")</f>
        <v>45933</v>
      </c>
      <c r="C2029" s="38">
        <f>IFERROR(_xlfn.XLOOKUP(INVENTARIO[[#This Row],[CODIGO CONCATENADO]],[1]!Tabla1[[CODIGO CONCATENADO ]],[1]!Tabla1[FECHA],,0,-1),"")</f>
        <v>45933</v>
      </c>
      <c r="D2029" s="39" t="str">
        <f>+[1]!Tabla3[[#This Row],[Secuencia]]</f>
        <v>HER0199</v>
      </c>
      <c r="E2029" s="40" t="str">
        <f>+[1]!Tabla3[[#This Row],[Descripcion]]</f>
        <v>UNIONES DE TUBERIA 1</v>
      </c>
      <c r="F2029" s="39" t="str">
        <f>+[1]!Tabla3[[#This Row],[Categoria]]</f>
        <v>HERRAMIENTAS</v>
      </c>
      <c r="G2029" s="50">
        <f>+[1]!Tabla3[[#This Row],[Almacen]]</f>
        <v>0</v>
      </c>
      <c r="H2029" s="39" t="str">
        <f>+[1]!Tabla3[[#This Row],[Unidad de medida]]</f>
        <v>UNIDAD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5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5</v>
      </c>
      <c r="Q2029" s="42">
        <f>IFERROR(_xlfn.XLOOKUP(INVENTARIO[[#This Row],[CODIGO CONCATENADO]],[1]!Tabla1[[CODIGO CONCATENADO ]],[1]!Tabla1[COSTO],,0,-1),"")</f>
        <v>16.510000000000002</v>
      </c>
      <c r="R2029" s="42">
        <f>+IFERROR(INVENTARIO[[#This Row],[STOCK (BALANCE)]]*INVENTARIO[[#This Row],[COSTO UNITARIO]],"")</f>
        <v>82.550000000000011</v>
      </c>
    </row>
    <row r="2030" spans="1:18" x14ac:dyDescent="0.25">
      <c r="A2030" s="37" t="str">
        <f>+[1]DATA_PRODUCTO!A2030</f>
        <v xml:space="preserve"> HER0200 (UNIONES DE TUBERIA 2)</v>
      </c>
      <c r="B2030" s="38">
        <f>IFERROR(_xlfn.XLOOKUP(INVENTARIO[[#This Row],[CODIGO CONCATENADO]],[1]!Tabla1[[CODIGO CONCATENADO ]],[1]!Tabla1[FECHA],,0,-1),"")</f>
        <v>45933</v>
      </c>
      <c r="C2030" s="38">
        <f>IFERROR(_xlfn.XLOOKUP(INVENTARIO[[#This Row],[CODIGO CONCATENADO]],[1]!Tabla1[[CODIGO CONCATENADO ]],[1]!Tabla1[FECHA],,0,-1),"")</f>
        <v>45933</v>
      </c>
      <c r="D2030" s="39" t="str">
        <f>+[1]!Tabla3[[#This Row],[Secuencia]]</f>
        <v>HER0200</v>
      </c>
      <c r="E2030" s="40" t="str">
        <f>+[1]!Tabla3[[#This Row],[Descripcion]]</f>
        <v>UNIONES DE TUBERIA 2</v>
      </c>
      <c r="F2030" s="39" t="str">
        <f>+[1]!Tabla3[[#This Row],[Categoria]]</f>
        <v>HERRAMIENTAS</v>
      </c>
      <c r="G2030" s="50">
        <f>+[1]!Tabla3[[#This Row],[Almacen]]</f>
        <v>0</v>
      </c>
      <c r="H2030" s="39" t="str">
        <f>+[1]!Tabla3[[#This Row],[Unidad de medida]]</f>
        <v>UNIDAD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5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5</v>
      </c>
      <c r="Q2030" s="42">
        <f>IFERROR(_xlfn.XLOOKUP(INVENTARIO[[#This Row],[CODIGO CONCATENADO]],[1]!Tabla1[[CODIGO CONCATENADO ]],[1]!Tabla1[COSTO],,0,-1),"")</f>
        <v>33.049999999999997</v>
      </c>
      <c r="R2030" s="42">
        <f>+IFERROR(INVENTARIO[[#This Row],[STOCK (BALANCE)]]*INVENTARIO[[#This Row],[COSTO UNITARIO]],"")</f>
        <v>165.25</v>
      </c>
    </row>
    <row r="2031" spans="1:18" x14ac:dyDescent="0.25">
      <c r="A2031" s="37" t="str">
        <f>+[1]DATA_PRODUCTO!A2031</f>
        <v xml:space="preserve"> HER0201 (UNIONES DE TUBERIA 3/4)</v>
      </c>
      <c r="B2031" s="38">
        <f>IFERROR(_xlfn.XLOOKUP(INVENTARIO[[#This Row],[CODIGO CONCATENADO]],[1]!Tabla1[[CODIGO CONCATENADO ]],[1]!Tabla1[FECHA],,0,-1),"")</f>
        <v>45933</v>
      </c>
      <c r="C2031" s="38">
        <f>IFERROR(_xlfn.XLOOKUP(INVENTARIO[[#This Row],[CODIGO CONCATENADO]],[1]!Tabla1[[CODIGO CONCATENADO ]],[1]!Tabla1[FECHA],,0,-1),"")</f>
        <v>45933</v>
      </c>
      <c r="D2031" s="39" t="str">
        <f>+[1]!Tabla3[[#This Row],[Secuencia]]</f>
        <v>HER0201</v>
      </c>
      <c r="E2031" s="40" t="str">
        <f>+[1]!Tabla3[[#This Row],[Descripcion]]</f>
        <v>UNIONES DE TUBERIA 3/4</v>
      </c>
      <c r="F2031" s="39" t="str">
        <f>+[1]!Tabla3[[#This Row],[Categoria]]</f>
        <v>HERRAMIENTAS</v>
      </c>
      <c r="G2031" s="50">
        <f>+[1]!Tabla3[[#This Row],[Almacen]]</f>
        <v>0</v>
      </c>
      <c r="H2031" s="39" t="str">
        <f>+[1]!Tabla3[[#This Row],[Unidad de medida]]</f>
        <v>UNIDAD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5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5</v>
      </c>
      <c r="Q2031" s="42">
        <f>IFERROR(_xlfn.XLOOKUP(INVENTARIO[[#This Row],[CODIGO CONCATENADO]],[1]!Tabla1[[CODIGO CONCATENADO ]],[1]!Tabla1[COSTO],,0,-1),"")</f>
        <v>8.81</v>
      </c>
      <c r="R2031" s="42">
        <f>+IFERROR(INVENTARIO[[#This Row],[STOCK (BALANCE)]]*INVENTARIO[[#This Row],[COSTO UNITARIO]],"")</f>
        <v>44.050000000000004</v>
      </c>
    </row>
    <row r="2032" spans="1:18" x14ac:dyDescent="0.25">
      <c r="A2032" s="37" t="str">
        <f>+[1]DATA_PRODUCTO!A2032</f>
        <v xml:space="preserve"> HER0202 (CONJUNTOS GENERALES DE HERRAMIENTA)</v>
      </c>
      <c r="B2032" s="38">
        <f>IFERROR(_xlfn.XLOOKUP(INVENTARIO[[#This Row],[CODIGO CONCATENADO]],[1]!Tabla1[[CODIGO CONCATENADO ]],[1]!Tabla1[FECHA],,0,-1),"")</f>
        <v>45933</v>
      </c>
      <c r="C2032" s="38">
        <f>IFERROR(_xlfn.XLOOKUP(INVENTARIO[[#This Row],[CODIGO CONCATENADO]],[1]!Tabla1[[CODIGO CONCATENADO ]],[1]!Tabla1[FECHA],,0,-1),"")</f>
        <v>45933</v>
      </c>
      <c r="D2032" s="39" t="str">
        <f>+[1]!Tabla3[[#This Row],[Secuencia]]</f>
        <v>HER0202</v>
      </c>
      <c r="E2032" s="40" t="str">
        <f>+[1]!Tabla3[[#This Row],[Descripcion]]</f>
        <v>CONJUNTOS GENERALES DE HERRAMIENTA</v>
      </c>
      <c r="F2032" s="39" t="str">
        <f>+[1]!Tabla3[[#This Row],[Categoria]]</f>
        <v>HERRAMIENTAS</v>
      </c>
      <c r="G2032" s="50">
        <f>+[1]!Tabla3[[#This Row],[Almacen]]</f>
        <v>0</v>
      </c>
      <c r="H2032" s="39" t="str">
        <f>+[1]!Tabla3[[#This Row],[Unidad de medida]]</f>
        <v>UNIDAD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1</v>
      </c>
      <c r="N2032" s="44">
        <f>+SUMIF([1]!REQUISICIONES[CODIGO CONCATENADO],INVENTARIO[[#This Row],[CODIGO CONCATENADO]],[1]!REQUISICIONES[CANTIDAD])</f>
        <v>0</v>
      </c>
      <c r="O2032" s="42"/>
      <c r="P2032" s="44">
        <f>+INVENTARIO[[#This Row],[CANTIDAD INICIAL]]+INVENTARIO[[#This Row],[ENTRADAS]]-INVENTARIO[[#This Row],[SALIDAS]]+INVENTARIO[[#This Row],[AJUSTES]]</f>
        <v>1</v>
      </c>
      <c r="Q2032" s="42">
        <f>IFERROR(_xlfn.XLOOKUP(INVENTARIO[[#This Row],[CODIGO CONCATENADO]],[1]!Tabla1[[CODIGO CONCATENADO ]],[1]!Tabla1[COSTO],,0,-1),"")</f>
        <v>3139.83</v>
      </c>
      <c r="R2032" s="42">
        <f>+IFERROR(INVENTARIO[[#This Row],[STOCK (BALANCE)]]*INVENTARIO[[#This Row],[COSTO UNITARIO]],"")</f>
        <v>3139.83</v>
      </c>
    </row>
    <row r="2033" spans="1:18" x14ac:dyDescent="0.25">
      <c r="A2033" s="37" t="str">
        <f>+[1]DATA_PRODUCTO!A2033</f>
        <v xml:space="preserve"> CC0190 (JUEGO DE DESTONILLADOR ELECTRICO DE 20 PIEZAS)</v>
      </c>
      <c r="B2033" s="38">
        <f>IFERROR(_xlfn.XLOOKUP(INVENTARIO[[#This Row],[CODIGO CONCATENADO]],[1]!Tabla1[[CODIGO CONCATENADO ]],[1]!Tabla1[FECHA],,0,-1),"")</f>
        <v>45933</v>
      </c>
      <c r="C2033" s="38">
        <f>IFERROR(_xlfn.XLOOKUP(INVENTARIO[[#This Row],[CODIGO CONCATENADO]],[1]!Tabla1[[CODIGO CONCATENADO ]],[1]!Tabla1[FECHA],,0,-1),"")</f>
        <v>45933</v>
      </c>
      <c r="D2033" s="39" t="str">
        <f>+[1]!Tabla3[[#This Row],[Secuencia]]</f>
        <v>CC0190</v>
      </c>
      <c r="E2033" s="40" t="str">
        <f>+[1]!Tabla3[[#This Row],[Descripcion]]</f>
        <v>JUEGO DE DESTONILLADOR ELECTRICO DE 20 PIEZAS</v>
      </c>
      <c r="F2033" s="39" t="str">
        <f>+[1]!Tabla3[[#This Row],[Categoria]]</f>
        <v>CENTRO CONTROL</v>
      </c>
      <c r="G2033" s="50">
        <f>+[1]!Tabla3[[#This Row],[Almacen]]</f>
        <v>0</v>
      </c>
      <c r="H2033" s="39" t="str">
        <f>+[1]!Tabla3[[#This Row],[Unidad de medida]]</f>
        <v>UNIDAD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2</v>
      </c>
      <c r="N2033" s="44">
        <f>+SUMIF([1]!REQUISICIONES[CODIGO CONCATENADO],INVENTARIO[[#This Row],[CODIGO CONCATENADO]],[1]!REQUISICIONES[CANTIDAD])</f>
        <v>2</v>
      </c>
      <c r="O2033" s="42"/>
      <c r="P2033" s="44">
        <f>+INVENTARIO[[#This Row],[CANTIDAD INICIAL]]+INVENTARIO[[#This Row],[ENTRADAS]]-INVENTARIO[[#This Row],[SALIDAS]]+INVENTARIO[[#This Row],[AJUSTES]]</f>
        <v>0</v>
      </c>
      <c r="Q2033" s="42">
        <f>IFERROR(_xlfn.XLOOKUP(INVENTARIO[[#This Row],[CODIGO CONCATENADO]],[1]!Tabla1[[CODIGO CONCATENADO ]],[1]!Tabla1[COSTO],,0,-1),"")</f>
        <v>788.81</v>
      </c>
      <c r="R2033" s="42">
        <f>+IFERROR(INVENTARIO[[#This Row],[STOCK (BALANCE)]]*INVENTARIO[[#This Row],[COSTO UNITARIO]],"")</f>
        <v>0</v>
      </c>
    </row>
    <row r="2034" spans="1:18" x14ac:dyDescent="0.25">
      <c r="A2034" s="37" t="str">
        <f>+[1]DATA_PRODUCTO!A2034</f>
        <v xml:space="preserve"> CC0191 (JUEGO DE DESTONILLADOR AISLANTE ELECTRICO DE 7 PIEZAS)</v>
      </c>
      <c r="B2034" s="38">
        <f>IFERROR(_xlfn.XLOOKUP(INVENTARIO[[#This Row],[CODIGO CONCATENADO]],[1]!Tabla1[[CODIGO CONCATENADO ]],[1]!Tabla1[FECHA],,0,-1),"")</f>
        <v>45933</v>
      </c>
      <c r="C2034" s="38">
        <f>IFERROR(_xlfn.XLOOKUP(INVENTARIO[[#This Row],[CODIGO CONCATENADO]],[1]!Tabla1[[CODIGO CONCATENADO ]],[1]!Tabla1[FECHA],,0,-1),"")</f>
        <v>45933</v>
      </c>
      <c r="D2034" s="39" t="str">
        <f>+[1]!Tabla3[[#This Row],[Secuencia]]</f>
        <v>CC0191</v>
      </c>
      <c r="E2034" s="40" t="str">
        <f>+[1]!Tabla3[[#This Row],[Descripcion]]</f>
        <v>JUEGO DE DESTONILLADOR AISLANTE ELECTRICO DE 7 PIEZAS</v>
      </c>
      <c r="F2034" s="39" t="str">
        <f>+[1]!Tabla3[[#This Row],[Categoria]]</f>
        <v>CENTRO CONTROL</v>
      </c>
      <c r="G2034" s="50">
        <f>+[1]!Tabla3[[#This Row],[Almacen]]</f>
        <v>0</v>
      </c>
      <c r="H2034" s="39" t="str">
        <f>+[1]!Tabla3[[#This Row],[Unidad de medida]]</f>
        <v>UNIDAD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2</v>
      </c>
      <c r="N2034" s="44">
        <f>+SUMIF([1]!REQUISICIONES[CODIGO CONCATENADO],INVENTARIO[[#This Row],[CODIGO CONCATENADO]],[1]!REQUISICIONES[CANTIDAD])</f>
        <v>2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>
        <f>IFERROR(_xlfn.XLOOKUP(INVENTARIO[[#This Row],[CODIGO CONCATENADO]],[1]!Tabla1[[CODIGO CONCATENADO ]],[1]!Tabla1[COSTO],,0,-1),"")</f>
        <v>2418.2199999999998</v>
      </c>
      <c r="R2034" s="42">
        <f>+IFERROR(INVENTARIO[[#This Row],[STOCK (BALANCE)]]*INVENTARIO[[#This Row],[COSTO UNITARIO]],"")</f>
        <v>0</v>
      </c>
    </row>
    <row r="2035" spans="1:18" x14ac:dyDescent="0.25">
      <c r="A2035" s="37" t="str">
        <f>+[1]DATA_PRODUCTO!A2035</f>
        <v xml:space="preserve"> CC0192 (JUEGO DE DESTONILLADOR PARILLERO AISLANTE )</v>
      </c>
      <c r="B2035" s="38">
        <f>IFERROR(_xlfn.XLOOKUP(INVENTARIO[[#This Row],[CODIGO CONCATENADO]],[1]!Tabla1[[CODIGO CONCATENADO ]],[1]!Tabla1[FECHA],,0,-1),"")</f>
        <v>45933</v>
      </c>
      <c r="C2035" s="38">
        <f>IFERROR(_xlfn.XLOOKUP(INVENTARIO[[#This Row],[CODIGO CONCATENADO]],[1]!Tabla1[[CODIGO CONCATENADO ]],[1]!Tabla1[FECHA],,0,-1),"")</f>
        <v>45933</v>
      </c>
      <c r="D2035" s="39" t="str">
        <f>+[1]!Tabla3[[#This Row],[Secuencia]]</f>
        <v>CC0192</v>
      </c>
      <c r="E2035" s="40" t="str">
        <f>+[1]!Tabla3[[#This Row],[Descripcion]]</f>
        <v xml:space="preserve">JUEGO DE DESTONILLADOR PARILLERO AISLANTE </v>
      </c>
      <c r="F2035" s="39" t="str">
        <f>+[1]!Tabla3[[#This Row],[Categoria]]</f>
        <v>CENTRO CONTROL</v>
      </c>
      <c r="G2035" s="50">
        <f>+[1]!Tabla3[[#This Row],[Almacen]]</f>
        <v>0</v>
      </c>
      <c r="H2035" s="39" t="str">
        <f>+[1]!Tabla3[[#This Row],[Unidad de medida]]</f>
        <v>UNIDAD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1</v>
      </c>
      <c r="N2035" s="44">
        <f>+SUMIF([1]!REQUISICIONES[CODIGO CONCATENADO],INVENTARIO[[#This Row],[CODIGO CONCATENADO]],[1]!REQUISICIONES[CANTIDAD])</f>
        <v>1</v>
      </c>
      <c r="O2035" s="42"/>
      <c r="P2035" s="44">
        <f>+INVENTARIO[[#This Row],[CANTIDAD INICIAL]]+INVENTARIO[[#This Row],[ENTRADAS]]-INVENTARIO[[#This Row],[SALIDAS]]+INVENTARIO[[#This Row],[AJUSTES]]</f>
        <v>0</v>
      </c>
      <c r="Q2035" s="42">
        <f>IFERROR(_xlfn.XLOOKUP(INVENTARIO[[#This Row],[CODIGO CONCATENADO]],[1]!Tabla1[[CODIGO CONCATENADO ]],[1]!Tabla1[COSTO],,0,-1),"")</f>
        <v>459.41</v>
      </c>
      <c r="R2035" s="42">
        <f>+IFERROR(INVENTARIO[[#This Row],[STOCK (BALANCE)]]*INVENTARIO[[#This Row],[COSTO UNITARIO]],"")</f>
        <v>0</v>
      </c>
    </row>
    <row r="2036" spans="1:18" x14ac:dyDescent="0.25">
      <c r="A2036" s="37" t="str">
        <f>+[1]DATA_PRODUCTO!A2036</f>
        <v xml:space="preserve"> HER0203 (DESTONILLADOR DE 6)</v>
      </c>
      <c r="B2036" s="38">
        <f>IFERROR(_xlfn.XLOOKUP(INVENTARIO[[#This Row],[CODIGO CONCATENADO]],[1]!Tabla1[[CODIGO CONCATENADO ]],[1]!Tabla1[FECHA],,0,-1),"")</f>
        <v>45933</v>
      </c>
      <c r="C2036" s="38">
        <f>IFERROR(_xlfn.XLOOKUP(INVENTARIO[[#This Row],[CODIGO CONCATENADO]],[1]!Tabla1[[CODIGO CONCATENADO ]],[1]!Tabla1[FECHA],,0,-1),"")</f>
        <v>45933</v>
      </c>
      <c r="D2036" s="39" t="str">
        <f>+[1]!Tabla3[[#This Row],[Secuencia]]</f>
        <v>HER0203</v>
      </c>
      <c r="E2036" s="40" t="str">
        <f>+[1]!Tabla3[[#This Row],[Descripcion]]</f>
        <v>DESTONILLADOR DE 6</v>
      </c>
      <c r="F2036" s="39" t="str">
        <f>+[1]!Tabla3[[#This Row],[Categoria]]</f>
        <v>HERRAMIENTAS</v>
      </c>
      <c r="G2036" s="50">
        <f>+[1]!Tabla3[[#This Row],[Almacen]]</f>
        <v>0</v>
      </c>
      <c r="H2036" s="39" t="str">
        <f>+[1]!Tabla3[[#This Row],[Unidad de medida]]</f>
        <v>UNIDAD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1</v>
      </c>
      <c r="N2036" s="44">
        <f>+SUMIF([1]!REQUISICIONES[CODIGO CONCATENADO],INVENTARIO[[#This Row],[CODIGO CONCATENADO]],[1]!REQUISICIONES[CANTIDAD])</f>
        <v>1</v>
      </c>
      <c r="O2036" s="42"/>
      <c r="P2036" s="44">
        <f>+INVENTARIO[[#This Row],[CANTIDAD INICIAL]]+INVENTARIO[[#This Row],[ENTRADAS]]-INVENTARIO[[#This Row],[SALIDAS]]+INVENTARIO[[#This Row],[AJUSTES]]</f>
        <v>0</v>
      </c>
      <c r="Q2036" s="42">
        <f>IFERROR(_xlfn.XLOOKUP(INVENTARIO[[#This Row],[CODIGO CONCATENADO]],[1]!Tabla1[[CODIGO CONCATENADO ]],[1]!Tabla1[COSTO],,0,-1),"")</f>
        <v>214.83</v>
      </c>
      <c r="R2036" s="42">
        <f>+IFERROR(INVENTARIO[[#This Row],[STOCK (BALANCE)]]*INVENTARIO[[#This Row],[COSTO UNITARIO]],"")</f>
        <v>0</v>
      </c>
    </row>
    <row r="2037" spans="1:18" x14ac:dyDescent="0.25">
      <c r="A2037" s="37" t="str">
        <f>+[1]DATA_PRODUCTO!A2037</f>
        <v xml:space="preserve"> HER0204 (DESTONILLADOR DE 5)</v>
      </c>
      <c r="B2037" s="38">
        <f>IFERROR(_xlfn.XLOOKUP(INVENTARIO[[#This Row],[CODIGO CONCATENADO]],[1]!Tabla1[[CODIGO CONCATENADO ]],[1]!Tabla1[FECHA],,0,-1),"")</f>
        <v>45933</v>
      </c>
      <c r="C2037" s="38">
        <f>IFERROR(_xlfn.XLOOKUP(INVENTARIO[[#This Row],[CODIGO CONCATENADO]],[1]!Tabla1[[CODIGO CONCATENADO ]],[1]!Tabla1[FECHA],,0,-1),"")</f>
        <v>45933</v>
      </c>
      <c r="D2037" s="39" t="str">
        <f>+[1]!Tabla3[[#This Row],[Secuencia]]</f>
        <v>HER0204</v>
      </c>
      <c r="E2037" s="40" t="str">
        <f>+[1]!Tabla3[[#This Row],[Descripcion]]</f>
        <v>DESTONILLADOR DE 5</v>
      </c>
      <c r="F2037" s="39" t="str">
        <f>+[1]!Tabla3[[#This Row],[Categoria]]</f>
        <v>HERRAMIENTAS</v>
      </c>
      <c r="G2037" s="50">
        <f>+[1]!Tabla3[[#This Row],[Almacen]]</f>
        <v>0</v>
      </c>
      <c r="H2037" s="39" t="str">
        <f>+[1]!Tabla3[[#This Row],[Unidad de medida]]</f>
        <v>UNIDAD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2</v>
      </c>
      <c r="N2037" s="44">
        <f>+SUMIF([1]!REQUISICIONES[CODIGO CONCATENADO],INVENTARIO[[#This Row],[CODIGO CONCATENADO]],[1]!REQUISICIONES[CANTIDAD])</f>
        <v>1</v>
      </c>
      <c r="O2037" s="42"/>
      <c r="P2037" s="44">
        <f>+INVENTARIO[[#This Row],[CANTIDAD INICIAL]]+INVENTARIO[[#This Row],[ENTRADAS]]-INVENTARIO[[#This Row],[SALIDAS]]+INVENTARIO[[#This Row],[AJUSTES]]</f>
        <v>1</v>
      </c>
      <c r="Q2037" s="42">
        <f>IFERROR(_xlfn.XLOOKUP(INVENTARIO[[#This Row],[CODIGO CONCATENADO]],[1]!Tabla1[[CODIGO CONCATENADO ]],[1]!Tabla1[COSTO],,0,-1),"")</f>
        <v>236.38</v>
      </c>
      <c r="R2037" s="42">
        <f>+IFERROR(INVENTARIO[[#This Row],[STOCK (BALANCE)]]*INVENTARIO[[#This Row],[COSTO UNITARIO]],"")</f>
        <v>236.38</v>
      </c>
    </row>
    <row r="2038" spans="1:18" ht="30" x14ac:dyDescent="0.25">
      <c r="A2038" s="37" t="str">
        <f>+[1]DATA_PRODUCTO!A2038</f>
        <v xml:space="preserve"> CC0193 (CARRETILLA CONVERTIBLE PLATAFORMA DE 153CM X 200KG CARRITO DE CARGA)</v>
      </c>
      <c r="B2038" s="38">
        <f>IFERROR(_xlfn.XLOOKUP(INVENTARIO[[#This Row],[CODIGO CONCATENADO]],[1]!Tabla1[[CODIGO CONCATENADO ]],[1]!Tabla1[FECHA],,0,-1),"")</f>
        <v>45933</v>
      </c>
      <c r="C2038" s="38">
        <f>IFERROR(_xlfn.XLOOKUP(INVENTARIO[[#This Row],[CODIGO CONCATENADO]],[1]!Tabla1[[CODIGO CONCATENADO ]],[1]!Tabla1[FECHA],,0,-1),"")</f>
        <v>45933</v>
      </c>
      <c r="D2038" s="39" t="str">
        <f>+[1]!Tabla3[[#This Row],[Secuencia]]</f>
        <v>CC0193</v>
      </c>
      <c r="E2038" s="40" t="str">
        <f>+[1]!Tabla3[[#This Row],[Descripcion]]</f>
        <v>CARRETILLA CONVERTIBLE PLATAFORMA DE 153CM X 200KG CARRITO DE CARGA</v>
      </c>
      <c r="F2038" s="39" t="str">
        <f>+[1]!Tabla3[[#This Row],[Categoria]]</f>
        <v>CENTRO CONTROL</v>
      </c>
      <c r="G2038" s="50">
        <f>+[1]!Tabla3[[#This Row],[Almacen]]</f>
        <v>0</v>
      </c>
      <c r="H2038" s="39" t="str">
        <f>+[1]!Tabla3[[#This Row],[Unidad de medida]]</f>
        <v>UNIDAD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1</v>
      </c>
      <c r="N2038" s="44">
        <f>+SUMIF([1]!REQUISICIONES[CODIGO CONCATENADO],INVENTARIO[[#This Row],[CODIGO CONCATENADO]],[1]!REQUISICIONES[CANTIDAD])</f>
        <v>1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>
        <f>IFERROR(_xlfn.XLOOKUP(INVENTARIO[[#This Row],[CODIGO CONCATENADO]],[1]!Tabla1[[CODIGO CONCATENADO ]],[1]!Tabla1[COSTO],,0,-1),"")</f>
        <v>11958.9</v>
      </c>
      <c r="R2038" s="42">
        <f>+IFERROR(INVENTARIO[[#This Row],[STOCK (BALANCE)]]*INVENTARIO[[#This Row],[COSTO UNITARIO]],"")</f>
        <v>0</v>
      </c>
    </row>
    <row r="2039" spans="1:18" x14ac:dyDescent="0.25">
      <c r="A2039" s="37" t="str">
        <f>+[1]DATA_PRODUCTO!A2039</f>
        <v xml:space="preserve"> HER0205 (PINZA DE MANO ELECTRICA PICO DE COTORRA)</v>
      </c>
      <c r="B2039" s="38">
        <f>IFERROR(_xlfn.XLOOKUP(INVENTARIO[[#This Row],[CODIGO CONCATENADO]],[1]!Tabla1[[CODIGO CONCATENADO ]],[1]!Tabla1[FECHA],,0,-1),"")</f>
        <v>45933</v>
      </c>
      <c r="C2039" s="38">
        <f>IFERROR(_xlfn.XLOOKUP(INVENTARIO[[#This Row],[CODIGO CONCATENADO]],[1]!Tabla1[[CODIGO CONCATENADO ]],[1]!Tabla1[FECHA],,0,-1),"")</f>
        <v>45933</v>
      </c>
      <c r="D2039" s="39" t="str">
        <f>+[1]!Tabla3[[#This Row],[Secuencia]]</f>
        <v>HER0205</v>
      </c>
      <c r="E2039" s="40" t="str">
        <f>+[1]!Tabla3[[#This Row],[Descripcion]]</f>
        <v>PINZA DE MANO ELECTRICA PICO DE COTORRA</v>
      </c>
      <c r="F2039" s="39" t="str">
        <f>+[1]!Tabla3[[#This Row],[Categoria]]</f>
        <v>HERRAMIENTAS</v>
      </c>
      <c r="G2039" s="50">
        <f>+[1]!Tabla3[[#This Row],[Almacen]]</f>
        <v>0</v>
      </c>
      <c r="H2039" s="39" t="str">
        <f>+[1]!Tabla3[[#This Row],[Unidad de medida]]</f>
        <v>UNIDAD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1</v>
      </c>
      <c r="N2039" s="44">
        <f>+SUMIF([1]!REQUISICIONES[CODIGO CONCATENADO],INVENTARIO[[#This Row],[CODIGO CONCATENADO]],[1]!REQUISICIONES[CANTIDAD])</f>
        <v>1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>
        <f>IFERROR(_xlfn.XLOOKUP(INVENTARIO[[#This Row],[CODIGO CONCATENADO]],[1]!Tabla1[[CODIGO CONCATENADO ]],[1]!Tabla1[COSTO],,0,-1),"")</f>
        <v>439.58</v>
      </c>
      <c r="R2039" s="42">
        <f>+IFERROR(INVENTARIO[[#This Row],[STOCK (BALANCE)]]*INVENTARIO[[#This Row],[COSTO UNITARIO]],"")</f>
        <v>0</v>
      </c>
    </row>
    <row r="2040" spans="1:18" x14ac:dyDescent="0.25">
      <c r="A2040" s="37" t="str">
        <f>+[1]DATA_PRODUCTO!A2040</f>
        <v xml:space="preserve"> HER0206 (PINZA DE MANO )</v>
      </c>
      <c r="B2040" s="38">
        <f>IFERROR(_xlfn.XLOOKUP(INVENTARIO[[#This Row],[CODIGO CONCATENADO]],[1]!Tabla1[[CODIGO CONCATENADO ]],[1]!Tabla1[FECHA],,0,-1),"")</f>
        <v>45933</v>
      </c>
      <c r="C2040" s="38">
        <f>IFERROR(_xlfn.XLOOKUP(INVENTARIO[[#This Row],[CODIGO CONCATENADO]],[1]!Tabla1[[CODIGO CONCATENADO ]],[1]!Tabla1[FECHA],,0,-1),"")</f>
        <v>45933</v>
      </c>
      <c r="D2040" s="39" t="str">
        <f>+[1]!Tabla3[[#This Row],[Secuencia]]</f>
        <v>HER0206</v>
      </c>
      <c r="E2040" s="40" t="str">
        <f>+[1]!Tabla3[[#This Row],[Descripcion]]</f>
        <v xml:space="preserve">PINZA DE MANO </v>
      </c>
      <c r="F2040" s="39" t="str">
        <f>+[1]!Tabla3[[#This Row],[Categoria]]</f>
        <v>HERRAMIENTAS</v>
      </c>
      <c r="G2040" s="50">
        <f>+[1]!Tabla3[[#This Row],[Almacen]]</f>
        <v>0</v>
      </c>
      <c r="H2040" s="39" t="str">
        <f>+[1]!Tabla3[[#This Row],[Unidad de medida]]</f>
        <v>UNIDAD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1</v>
      </c>
      <c r="N2040" s="44">
        <f>+SUMIF([1]!REQUISICIONES[CODIGO CONCATENADO],INVENTARIO[[#This Row],[CODIGO CONCATENADO]],[1]!REQUISICIONES[CANTIDAD])</f>
        <v>1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>
        <f>IFERROR(_xlfn.XLOOKUP(INVENTARIO[[#This Row],[CODIGO CONCATENADO]],[1]!Tabla1[[CODIGO CONCATENADO ]],[1]!Tabla1[COSTO],,0,-1),"")</f>
        <v>484.75</v>
      </c>
      <c r="R2040" s="42">
        <f>+IFERROR(INVENTARIO[[#This Row],[STOCK (BALANCE)]]*INVENTARIO[[#This Row],[COSTO UNITARIO]],"")</f>
        <v>0</v>
      </c>
    </row>
    <row r="2041" spans="1:18" x14ac:dyDescent="0.25">
      <c r="A2041" s="37" t="str">
        <f>+[1]DATA_PRODUCTO!A2041</f>
        <v xml:space="preserve"> HER0207 (ALICATE PLANO PARA ELECTRICIDAD )</v>
      </c>
      <c r="B2041" s="38">
        <f>IFERROR(_xlfn.XLOOKUP(INVENTARIO[[#This Row],[CODIGO CONCATENADO]],[1]!Tabla1[[CODIGO CONCATENADO ]],[1]!Tabla1[FECHA],,0,-1),"")</f>
        <v>45933</v>
      </c>
      <c r="C2041" s="38">
        <f>IFERROR(_xlfn.XLOOKUP(INVENTARIO[[#This Row],[CODIGO CONCATENADO]],[1]!Tabla1[[CODIGO CONCATENADO ]],[1]!Tabla1[FECHA],,0,-1),"")</f>
        <v>45933</v>
      </c>
      <c r="D2041" s="39" t="str">
        <f>+[1]!Tabla3[[#This Row],[Secuencia]]</f>
        <v>HER0207</v>
      </c>
      <c r="E2041" s="40" t="str">
        <f>+[1]!Tabla3[[#This Row],[Descripcion]]</f>
        <v xml:space="preserve">ALICATE PLANO PARA ELECTRICIDAD </v>
      </c>
      <c r="F2041" s="39" t="str">
        <f>+[1]!Tabla3[[#This Row],[Categoria]]</f>
        <v>HERRAMIENTAS</v>
      </c>
      <c r="G2041" s="50">
        <f>+[1]!Tabla3[[#This Row],[Almacen]]</f>
        <v>0</v>
      </c>
      <c r="H2041" s="39" t="str">
        <f>+[1]!Tabla3[[#This Row],[Unidad de medida]]</f>
        <v>UNIDAD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3</v>
      </c>
      <c r="N2041" s="44">
        <f>+SUMIF([1]!REQUISICIONES[CODIGO CONCATENADO],INVENTARIO[[#This Row],[CODIGO CONCATENADO]],[1]!REQUISICIONES[CANTIDAD])</f>
        <v>1</v>
      </c>
      <c r="O2041" s="42"/>
      <c r="P2041" s="44">
        <f>+INVENTARIO[[#This Row],[CANTIDAD INICIAL]]+INVENTARIO[[#This Row],[ENTRADAS]]-INVENTARIO[[#This Row],[SALIDAS]]+INVENTARIO[[#This Row],[AJUSTES]]</f>
        <v>2</v>
      </c>
      <c r="Q2041" s="42">
        <f>IFERROR(_xlfn.XLOOKUP(INVENTARIO[[#This Row],[CODIGO CONCATENADO]],[1]!Tabla1[[CODIGO CONCATENADO ]],[1]!Tabla1[COSTO],,0,-1),"")</f>
        <v>302.97000000000003</v>
      </c>
      <c r="R2041" s="42">
        <f>+IFERROR(INVENTARIO[[#This Row],[STOCK (BALANCE)]]*INVENTARIO[[#This Row],[COSTO UNITARIO]],"")</f>
        <v>605.94000000000005</v>
      </c>
    </row>
    <row r="2042" spans="1:18" x14ac:dyDescent="0.25">
      <c r="A2042" s="37" t="str">
        <f>+[1]DATA_PRODUCTO!A2042</f>
        <v xml:space="preserve"> CC0197 (CINTA METRICAS)</v>
      </c>
      <c r="B2042" s="38">
        <f>IFERROR(_xlfn.XLOOKUP(INVENTARIO[[#This Row],[CODIGO CONCATENADO]],[1]!Tabla1[[CODIGO CONCATENADO ]],[1]!Tabla1[FECHA],,0,-1),"")</f>
        <v>45933</v>
      </c>
      <c r="C2042" s="38">
        <f>IFERROR(_xlfn.XLOOKUP(INVENTARIO[[#This Row],[CODIGO CONCATENADO]],[1]!Tabla1[[CODIGO CONCATENADO ]],[1]!Tabla1[FECHA],,0,-1),"")</f>
        <v>45933</v>
      </c>
      <c r="D2042" s="39" t="str">
        <f>+[1]!Tabla3[[#This Row],[Secuencia]]</f>
        <v>CC0197</v>
      </c>
      <c r="E2042" s="40" t="str">
        <f>+[1]!Tabla3[[#This Row],[Descripcion]]</f>
        <v>CINTA METRICAS</v>
      </c>
      <c r="F2042" s="39" t="str">
        <f>+[1]!Tabla3[[#This Row],[Categoria]]</f>
        <v>CENTRO CONTROL</v>
      </c>
      <c r="G2042" s="50">
        <f>+[1]!Tabla3[[#This Row],[Almacen]]</f>
        <v>0</v>
      </c>
      <c r="H2042" s="39" t="str">
        <f>+[1]!Tabla3[[#This Row],[Unidad de medida]]</f>
        <v>UNIDAD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2</v>
      </c>
      <c r="N2042" s="44">
        <f>+SUMIF([1]!REQUISICIONES[CODIGO CONCATENADO],INVENTARIO[[#This Row],[CODIGO CONCATENADO]],[1]!REQUISICIONES[CANTIDAD])</f>
        <v>1</v>
      </c>
      <c r="O2042" s="42"/>
      <c r="P2042" s="44">
        <f>+INVENTARIO[[#This Row],[CANTIDAD INICIAL]]+INVENTARIO[[#This Row],[ENTRADAS]]-INVENTARIO[[#This Row],[SALIDAS]]+INVENTARIO[[#This Row],[AJUSTES]]</f>
        <v>1</v>
      </c>
      <c r="Q2042" s="42">
        <f>IFERROR(_xlfn.XLOOKUP(INVENTARIO[[#This Row],[CODIGO CONCATENADO]],[1]!Tabla1[[CODIGO CONCATENADO ]],[1]!Tabla1[COSTO],,0,-1),"")</f>
        <v>209.32</v>
      </c>
      <c r="R2042" s="42">
        <f>+IFERROR(INVENTARIO[[#This Row],[STOCK (BALANCE)]]*INVENTARIO[[#This Row],[COSTO UNITARIO]],"")</f>
        <v>209.32</v>
      </c>
    </row>
    <row r="2043" spans="1:18" x14ac:dyDescent="0.25">
      <c r="A2043" s="37" t="str">
        <f>+[1]DATA_PRODUCTO!A2043</f>
        <v xml:space="preserve"> CC0194 (PISTOLA PARA VELA GRUESA)</v>
      </c>
      <c r="B2043" s="38">
        <f>IFERROR(_xlfn.XLOOKUP(INVENTARIO[[#This Row],[CODIGO CONCATENADO]],[1]!Tabla1[[CODIGO CONCATENADO ]],[1]!Tabla1[FECHA],,0,-1),"")</f>
        <v>45933</v>
      </c>
      <c r="C2043" s="38">
        <f>IFERROR(_xlfn.XLOOKUP(INVENTARIO[[#This Row],[CODIGO CONCATENADO]],[1]!Tabla1[[CODIGO CONCATENADO ]],[1]!Tabla1[FECHA],,0,-1),"")</f>
        <v>45933</v>
      </c>
      <c r="D2043" s="39" t="str">
        <f>+[1]!Tabla3[[#This Row],[Secuencia]]</f>
        <v>CC0194</v>
      </c>
      <c r="E2043" s="40" t="str">
        <f>+[1]!Tabla3[[#This Row],[Descripcion]]</f>
        <v>PISTOLA PARA VELA GRUESA</v>
      </c>
      <c r="F2043" s="39" t="str">
        <f>+[1]!Tabla3[[#This Row],[Categoria]]</f>
        <v>CENTRO CONTROL</v>
      </c>
      <c r="G2043" s="50">
        <f>+[1]!Tabla3[[#This Row],[Almacen]]</f>
        <v>0</v>
      </c>
      <c r="H2043" s="39" t="str">
        <f>+[1]!Tabla3[[#This Row],[Unidad de medida]]</f>
        <v>UNIDAD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1</v>
      </c>
      <c r="N2043" s="44">
        <f>+SUMIF([1]!REQUISICIONES[CODIGO CONCATENADO],INVENTARIO[[#This Row],[CODIGO CONCATENADO]],[1]!REQUISICIONES[CANTIDAD])</f>
        <v>1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>
        <f>IFERROR(_xlfn.XLOOKUP(INVENTARIO[[#This Row],[CODIGO CONCATENADO]],[1]!Tabla1[[CODIGO CONCATENADO ]],[1]!Tabla1[COSTO],,0,-1),"")</f>
        <v>512.29</v>
      </c>
      <c r="R2043" s="42">
        <f>+IFERROR(INVENTARIO[[#This Row],[STOCK (BALANCE)]]*INVENTARIO[[#This Row],[COSTO UNITARIO]],"")</f>
        <v>0</v>
      </c>
    </row>
    <row r="2044" spans="1:18" x14ac:dyDescent="0.25">
      <c r="A2044" s="37" t="str">
        <f>+[1]DATA_PRODUCTO!A2044</f>
        <v xml:space="preserve"> CC0173 (PISTOLA TUBO PARA SILICON FRIO)</v>
      </c>
      <c r="B2044" s="38">
        <f>IFERROR(_xlfn.XLOOKUP(INVENTARIO[[#This Row],[CODIGO CONCATENADO]],[1]!Tabla1[[CODIGO CONCATENADO ]],[1]!Tabla1[FECHA],,0,-1),"")</f>
        <v>45933</v>
      </c>
      <c r="C2044" s="38">
        <f>IFERROR(_xlfn.XLOOKUP(INVENTARIO[[#This Row],[CODIGO CONCATENADO]],[1]!Tabla1[[CODIGO CONCATENADO ]],[1]!Tabla1[FECHA],,0,-1),"")</f>
        <v>45933</v>
      </c>
      <c r="D2044" s="39" t="str">
        <f>+[1]!Tabla3[[#This Row],[Secuencia]]</f>
        <v>CC0173</v>
      </c>
      <c r="E2044" s="40" t="str">
        <f>+[1]!Tabla3[[#This Row],[Descripcion]]</f>
        <v>PISTOLA TUBO PARA SILICON FRIO</v>
      </c>
      <c r="F2044" s="39" t="str">
        <f>+[1]!Tabla3[[#This Row],[Categoria]]</f>
        <v>CENTRO CONTROL</v>
      </c>
      <c r="G2044" s="50">
        <f>+[1]!Tabla3[[#This Row],[Almacen]]</f>
        <v>0</v>
      </c>
      <c r="H2044" s="39" t="str">
        <f>+[1]!Tabla3[[#This Row],[Unidad de medida]]</f>
        <v>UNIDAD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1</v>
      </c>
      <c r="N2044" s="44">
        <f>+SUMIF([1]!REQUISICIONES[CODIGO CONCATENADO],INVENTARIO[[#This Row],[CODIGO CONCATENADO]],[1]!REQUISICIONES[CANTIDAD])</f>
        <v>1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>
        <f>IFERROR(_xlfn.XLOOKUP(INVENTARIO[[#This Row],[CODIGO CONCATENADO]],[1]!Tabla1[[CODIGO CONCATENADO ]],[1]!Tabla1[COSTO],,0,-1),"")</f>
        <v>170.76</v>
      </c>
      <c r="R2044" s="42">
        <f>+IFERROR(INVENTARIO[[#This Row],[STOCK (BALANCE)]]*INVENTARIO[[#This Row],[COSTO UNITARIO]],"")</f>
        <v>0</v>
      </c>
    </row>
    <row r="2045" spans="1:18" x14ac:dyDescent="0.25">
      <c r="A2045" s="37" t="str">
        <f>+[1]DATA_PRODUCTO!A2045</f>
        <v xml:space="preserve"> HER0211 (SOLDADORES O PISTOLA PARA SUELDAS)</v>
      </c>
      <c r="B2045" s="38">
        <f>IFERROR(_xlfn.XLOOKUP(INVENTARIO[[#This Row],[CODIGO CONCATENADO]],[1]!Tabla1[[CODIGO CONCATENADO ]],[1]!Tabla1[FECHA],,0,-1),"")</f>
        <v>45933</v>
      </c>
      <c r="C2045" s="38">
        <f>IFERROR(_xlfn.XLOOKUP(INVENTARIO[[#This Row],[CODIGO CONCATENADO]],[1]!Tabla1[[CODIGO CONCATENADO ]],[1]!Tabla1[FECHA],,0,-1),"")</f>
        <v>45933</v>
      </c>
      <c r="D2045" s="39" t="str">
        <f>+[1]!Tabla3[[#This Row],[Secuencia]]</f>
        <v>HER0211</v>
      </c>
      <c r="E2045" s="40" t="str">
        <f>+[1]!Tabla3[[#This Row],[Descripcion]]</f>
        <v>SOLDADORES O PISTOLA PARA SUELDAS</v>
      </c>
      <c r="F2045" s="39" t="str">
        <f>+[1]!Tabla3[[#This Row],[Categoria]]</f>
        <v>HERRAMIENTAS</v>
      </c>
      <c r="G2045" s="50">
        <f>+[1]!Tabla3[[#This Row],[Almacen]]</f>
        <v>0</v>
      </c>
      <c r="H2045" s="39" t="str">
        <f>+[1]!Tabla3[[#This Row],[Unidad de medida]]</f>
        <v>UNIDAD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2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2</v>
      </c>
      <c r="Q2045" s="42">
        <f>IFERROR(_xlfn.XLOOKUP(INVENTARIO[[#This Row],[CODIGO CONCATENADO]],[1]!Tabla1[[CODIGO CONCATENADO ]],[1]!Tabla1[COSTO],,0,-1),"")</f>
        <v>5100.8500000000004</v>
      </c>
      <c r="R2045" s="42">
        <f>+IFERROR(INVENTARIO[[#This Row],[STOCK (BALANCE)]]*INVENTARIO[[#This Row],[COSTO UNITARIO]],"")</f>
        <v>10201.700000000001</v>
      </c>
    </row>
    <row r="2046" spans="1:18" x14ac:dyDescent="0.25">
      <c r="A2046" s="37" t="str">
        <f>+[1]DATA_PRODUCTO!A2046</f>
        <v xml:space="preserve"> CC0174 (SOLDADOR DE ESTAÑO 60 WATTS)</v>
      </c>
      <c r="B2046" s="38">
        <f>IFERROR(_xlfn.XLOOKUP(INVENTARIO[[#This Row],[CODIGO CONCATENADO]],[1]!Tabla1[[CODIGO CONCATENADO ]],[1]!Tabla1[FECHA],,0,-1),"")</f>
        <v>45933</v>
      </c>
      <c r="C2046" s="38">
        <f>IFERROR(_xlfn.XLOOKUP(INVENTARIO[[#This Row],[CODIGO CONCATENADO]],[1]!Tabla1[[CODIGO CONCATENADO ]],[1]!Tabla1[FECHA],,0,-1),"")</f>
        <v>45933</v>
      </c>
      <c r="D2046" s="39" t="str">
        <f>+[1]!Tabla3[[#This Row],[Secuencia]]</f>
        <v>CC0174</v>
      </c>
      <c r="E2046" s="40" t="str">
        <f>+[1]!Tabla3[[#This Row],[Descripcion]]</f>
        <v>SOLDADOR DE ESTAÑO 60 WATTS</v>
      </c>
      <c r="F2046" s="39" t="str">
        <f>+[1]!Tabla3[[#This Row],[Categoria]]</f>
        <v>CENTRO CONTROL</v>
      </c>
      <c r="G2046" s="50">
        <f>+[1]!Tabla3[[#This Row],[Almacen]]</f>
        <v>0</v>
      </c>
      <c r="H2046" s="39" t="str">
        <f>+[1]!Tabla3[[#This Row],[Unidad de medida]]</f>
        <v>UNIDAD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1</v>
      </c>
      <c r="N2046" s="44">
        <f>+SUMIF([1]!REQUISICIONES[CODIGO CONCATENADO],INVENTARIO[[#This Row],[CODIGO CONCATENADO]],[1]!REQUISICIONES[CANTIDAD])</f>
        <v>1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>
        <f>IFERROR(_xlfn.XLOOKUP(INVENTARIO[[#This Row],[CODIGO CONCATENADO]],[1]!Tabla1[[CODIGO CONCATENADO ]],[1]!Tabla1[COSTO],,0,-1),"")</f>
        <v>578.39</v>
      </c>
      <c r="R2046" s="42">
        <f>+IFERROR(INVENTARIO[[#This Row],[STOCK (BALANCE)]]*INVENTARIO[[#This Row],[COSTO UNITARIO]],"")</f>
        <v>0</v>
      </c>
    </row>
    <row r="2047" spans="1:18" x14ac:dyDescent="0.25">
      <c r="A2047" s="37" t="str">
        <f>+[1]DATA_PRODUCTO!A2047</f>
        <v xml:space="preserve"> CC0175 (EXTRACTOR DE ESTAÑO PEQUEÑO DE 20 CM)</v>
      </c>
      <c r="B2047" s="38">
        <f>IFERROR(_xlfn.XLOOKUP(INVENTARIO[[#This Row],[CODIGO CONCATENADO]],[1]!Tabla1[[CODIGO CONCATENADO ]],[1]!Tabla1[FECHA],,0,-1),"")</f>
        <v>45933</v>
      </c>
      <c r="C2047" s="38">
        <f>IFERROR(_xlfn.XLOOKUP(INVENTARIO[[#This Row],[CODIGO CONCATENADO]],[1]!Tabla1[[CODIGO CONCATENADO ]],[1]!Tabla1[FECHA],,0,-1),"")</f>
        <v>45933</v>
      </c>
      <c r="D2047" s="39" t="str">
        <f>+[1]!Tabla3[[#This Row],[Secuencia]]</f>
        <v>CC0175</v>
      </c>
      <c r="E2047" s="40" t="str">
        <f>+[1]!Tabla3[[#This Row],[Descripcion]]</f>
        <v>EXTRACTOR DE ESTAÑO PEQUEÑO DE 20 CM</v>
      </c>
      <c r="F2047" s="39" t="str">
        <f>+[1]!Tabla3[[#This Row],[Categoria]]</f>
        <v>CENTRO CONTROL</v>
      </c>
      <c r="G2047" s="50">
        <f>+[1]!Tabla3[[#This Row],[Almacen]]</f>
        <v>0</v>
      </c>
      <c r="H2047" s="39" t="str">
        <f>+[1]!Tabla3[[#This Row],[Unidad de medida]]</f>
        <v>UNIDAD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1</v>
      </c>
      <c r="N2047" s="44">
        <f>+SUMIF([1]!REQUISICIONES[CODIGO CONCATENADO],INVENTARIO[[#This Row],[CODIGO CONCATENADO]],[1]!REQUISICIONES[CANTIDAD])</f>
        <v>1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>
        <f>IFERROR(_xlfn.XLOOKUP(INVENTARIO[[#This Row],[CODIGO CONCATENADO]],[1]!Tabla1[[CODIGO CONCATENADO ]],[1]!Tabla1[COSTO],,0,-1),"")</f>
        <v>189.49</v>
      </c>
      <c r="R2047" s="42">
        <f>+IFERROR(INVENTARIO[[#This Row],[STOCK (BALANCE)]]*INVENTARIO[[#This Row],[COSTO UNITARIO]],"")</f>
        <v>0</v>
      </c>
    </row>
    <row r="2048" spans="1:18" x14ac:dyDescent="0.25">
      <c r="A2048" s="37" t="str">
        <f>+[1]DATA_PRODUCTO!A2048</f>
        <v xml:space="preserve"> HER0208 (CINTA GUIA )</v>
      </c>
      <c r="B2048" s="38">
        <f>IFERROR(_xlfn.XLOOKUP(INVENTARIO[[#This Row],[CODIGO CONCATENADO]],[1]!Tabla1[[CODIGO CONCATENADO ]],[1]!Tabla1[FECHA],,0,-1),"")</f>
        <v>45933</v>
      </c>
      <c r="C2048" s="38">
        <f>IFERROR(_xlfn.XLOOKUP(INVENTARIO[[#This Row],[CODIGO CONCATENADO]],[1]!Tabla1[[CODIGO CONCATENADO ]],[1]!Tabla1[FECHA],,0,-1),"")</f>
        <v>45933</v>
      </c>
      <c r="D2048" s="39" t="str">
        <f>+[1]!Tabla3[[#This Row],[Secuencia]]</f>
        <v>HER0208</v>
      </c>
      <c r="E2048" s="40" t="str">
        <f>+[1]!Tabla3[[#This Row],[Descripcion]]</f>
        <v xml:space="preserve">CINTA GUIA </v>
      </c>
      <c r="F2048" s="39" t="str">
        <f>+[1]!Tabla3[[#This Row],[Categoria]]</f>
        <v>HERRAMIENTAS</v>
      </c>
      <c r="G2048" s="50">
        <f>+[1]!Tabla3[[#This Row],[Almacen]]</f>
        <v>0</v>
      </c>
      <c r="H2048" s="39" t="str">
        <f>+[1]!Tabla3[[#This Row],[Unidad de medida]]</f>
        <v>UNIDAD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1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1</v>
      </c>
      <c r="Q2048" s="42">
        <f>IFERROR(_xlfn.XLOOKUP(INVENTARIO[[#This Row],[CODIGO CONCATENADO]],[1]!Tabla1[[CODIGO CONCATENADO ]],[1]!Tabla1[COSTO],,0,-1),"")</f>
        <v>1294.49</v>
      </c>
      <c r="R2048" s="42">
        <f>+IFERROR(INVENTARIO[[#This Row],[STOCK (BALANCE)]]*INVENTARIO[[#This Row],[COSTO UNITARIO]],"")</f>
        <v>1294.49</v>
      </c>
    </row>
    <row r="2049" spans="1:18" x14ac:dyDescent="0.25">
      <c r="A2049" s="37" t="str">
        <f>+[1]DATA_PRODUCTO!A2049</f>
        <v xml:space="preserve"> CC0176 (PALUSTRES)</v>
      </c>
      <c r="B2049" s="38">
        <f>IFERROR(_xlfn.XLOOKUP(INVENTARIO[[#This Row],[CODIGO CONCATENADO]],[1]!Tabla1[[CODIGO CONCATENADO ]],[1]!Tabla1[FECHA],,0,-1),"")</f>
        <v>45933</v>
      </c>
      <c r="C2049" s="38">
        <f>IFERROR(_xlfn.XLOOKUP(INVENTARIO[[#This Row],[CODIGO CONCATENADO]],[1]!Tabla1[[CODIGO CONCATENADO ]],[1]!Tabla1[FECHA],,0,-1),"")</f>
        <v>45933</v>
      </c>
      <c r="D2049" s="39" t="str">
        <f>+[1]!Tabla3[[#This Row],[Secuencia]]</f>
        <v>CC0176</v>
      </c>
      <c r="E2049" s="40" t="str">
        <f>+[1]!Tabla3[[#This Row],[Descripcion]]</f>
        <v>PALUSTRES</v>
      </c>
      <c r="F2049" s="39" t="str">
        <f>+[1]!Tabla3[[#This Row],[Categoria]]</f>
        <v>CENTRO CONTROL</v>
      </c>
      <c r="G2049" s="50">
        <f>+[1]!Tabla3[[#This Row],[Almacen]]</f>
        <v>0</v>
      </c>
      <c r="H2049" s="39" t="str">
        <f>+[1]!Tabla3[[#This Row],[Unidad de medida]]</f>
        <v>UNIDAD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1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1</v>
      </c>
      <c r="Q2049" s="42">
        <f>IFERROR(_xlfn.XLOOKUP(INVENTARIO[[#This Row],[CODIGO CONCATENADO]],[1]!Tabla1[[CODIGO CONCATENADO ]],[1]!Tabla1[COSTO],,0,-1),"")</f>
        <v>134.41</v>
      </c>
      <c r="R2049" s="42">
        <f>+IFERROR(INVENTARIO[[#This Row],[STOCK (BALANCE)]]*INVENTARIO[[#This Row],[COSTO UNITARIO]],"")</f>
        <v>134.41</v>
      </c>
    </row>
    <row r="2050" spans="1:18" x14ac:dyDescent="0.25">
      <c r="A2050" s="37" t="str">
        <f>+[1]DATA_PRODUCTO!A2050</f>
        <v xml:space="preserve"> HER0209 (BROCAS)</v>
      </c>
      <c r="B2050" s="38">
        <f>IFERROR(_xlfn.XLOOKUP(INVENTARIO[[#This Row],[CODIGO CONCATENADO]],[1]!Tabla1[[CODIGO CONCATENADO ]],[1]!Tabla1[FECHA],,0,-1),"")</f>
        <v>45933</v>
      </c>
      <c r="C2050" s="38">
        <f>IFERROR(_xlfn.XLOOKUP(INVENTARIO[[#This Row],[CODIGO CONCATENADO]],[1]!Tabla1[[CODIGO CONCATENADO ]],[1]!Tabla1[FECHA],,0,-1),"")</f>
        <v>45933</v>
      </c>
      <c r="D2050" s="39" t="str">
        <f>+[1]!Tabla3[[#This Row],[Secuencia]]</f>
        <v>HER0209</v>
      </c>
      <c r="E2050" s="40" t="str">
        <f>+[1]!Tabla3[[#This Row],[Descripcion]]</f>
        <v>BROCAS</v>
      </c>
      <c r="F2050" s="39" t="str">
        <f>+[1]!Tabla3[[#This Row],[Categoria]]</f>
        <v>HERRAMIENTAS</v>
      </c>
      <c r="G2050" s="50">
        <f>+[1]!Tabla3[[#This Row],[Almacen]]</f>
        <v>0</v>
      </c>
      <c r="H2050" s="39" t="str">
        <f>+[1]!Tabla3[[#This Row],[Unidad de medida]]</f>
        <v>UNIDAD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1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1</v>
      </c>
      <c r="Q2050" s="42">
        <f>IFERROR(_xlfn.XLOOKUP(INVENTARIO[[#This Row],[CODIGO CONCATENADO]],[1]!Tabla1[[CODIGO CONCATENADO ]],[1]!Tabla1[COSTO],,0,-1),"")</f>
        <v>168.05</v>
      </c>
      <c r="R2050" s="42">
        <f>+IFERROR(INVENTARIO[[#This Row],[STOCK (BALANCE)]]*INVENTARIO[[#This Row],[COSTO UNITARIO]],"")</f>
        <v>168.05</v>
      </c>
    </row>
    <row r="2051" spans="1:18" x14ac:dyDescent="0.25">
      <c r="A2051" s="37" t="str">
        <f>+[1]DATA_PRODUCTO!A2051</f>
        <v xml:space="preserve"> CC0177 (MARTILLOS )</v>
      </c>
      <c r="B2051" s="38">
        <f>IFERROR(_xlfn.XLOOKUP(INVENTARIO[[#This Row],[CODIGO CONCATENADO]],[1]!Tabla1[[CODIGO CONCATENADO ]],[1]!Tabla1[FECHA],,0,-1),"")</f>
        <v>45933</v>
      </c>
      <c r="C2051" s="38">
        <f>IFERROR(_xlfn.XLOOKUP(INVENTARIO[[#This Row],[CODIGO CONCATENADO]],[1]!Tabla1[[CODIGO CONCATENADO ]],[1]!Tabla1[FECHA],,0,-1),"")</f>
        <v>45933</v>
      </c>
      <c r="D2051" s="39" t="str">
        <f>+[1]!Tabla3[[#This Row],[Secuencia]]</f>
        <v>CC0177</v>
      </c>
      <c r="E2051" s="40" t="str">
        <f>+[1]!Tabla3[[#This Row],[Descripcion]]</f>
        <v xml:space="preserve">MARTILLOS </v>
      </c>
      <c r="F2051" s="39" t="str">
        <f>+[1]!Tabla3[[#This Row],[Categoria]]</f>
        <v>CENTRO CONTROL</v>
      </c>
      <c r="G2051" s="50">
        <f>+[1]!Tabla3[[#This Row],[Almacen]]</f>
        <v>0</v>
      </c>
      <c r="H2051" s="39" t="str">
        <f>+[1]!Tabla3[[#This Row],[Unidad de medida]]</f>
        <v>UNIDAD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2</v>
      </c>
      <c r="N2051" s="44">
        <f>+SUMIF([1]!REQUISICIONES[CODIGO CONCATENADO],INVENTARIO[[#This Row],[CODIGO CONCATENADO]],[1]!REQUISICIONES[CANTIDAD])</f>
        <v>1</v>
      </c>
      <c r="O2051" s="42"/>
      <c r="P2051" s="44">
        <f>+INVENTARIO[[#This Row],[CANTIDAD INICIAL]]+INVENTARIO[[#This Row],[ENTRADAS]]-INVENTARIO[[#This Row],[SALIDAS]]+INVENTARIO[[#This Row],[AJUSTES]]</f>
        <v>1</v>
      </c>
      <c r="Q2051" s="42">
        <f>IFERROR(_xlfn.XLOOKUP(INVENTARIO[[#This Row],[CODIGO CONCATENADO]],[1]!Tabla1[[CODIGO CONCATENADO ]],[1]!Tabla1[COSTO],,0,-1),"")</f>
        <v>457.2</v>
      </c>
      <c r="R2051" s="42">
        <f>+IFERROR(INVENTARIO[[#This Row],[STOCK (BALANCE)]]*INVENTARIO[[#This Row],[COSTO UNITARIO]],"")</f>
        <v>457.2</v>
      </c>
    </row>
    <row r="2052" spans="1:18" x14ac:dyDescent="0.25">
      <c r="A2052" s="37" t="str">
        <f>+[1]DATA_PRODUCTO!A2052</f>
        <v xml:space="preserve"> HER0210 (CINCEL DE MADERA)</v>
      </c>
      <c r="B2052" s="38">
        <f>IFERROR(_xlfn.XLOOKUP(INVENTARIO[[#This Row],[CODIGO CONCATENADO]],[1]!Tabla1[[CODIGO CONCATENADO ]],[1]!Tabla1[FECHA],,0,-1),"")</f>
        <v>45933</v>
      </c>
      <c r="C2052" s="38">
        <f>IFERROR(_xlfn.XLOOKUP(INVENTARIO[[#This Row],[CODIGO CONCATENADO]],[1]!Tabla1[[CODIGO CONCATENADO ]],[1]!Tabla1[FECHA],,0,-1),"")</f>
        <v>45933</v>
      </c>
      <c r="D2052" s="39" t="str">
        <f>+[1]!Tabla3[[#This Row],[Secuencia]]</f>
        <v>HER0210</v>
      </c>
      <c r="E2052" s="40" t="str">
        <f>+[1]!Tabla3[[#This Row],[Descripcion]]</f>
        <v>CINCEL DE MADERA</v>
      </c>
      <c r="F2052" s="39" t="str">
        <f>+[1]!Tabla3[[#This Row],[Categoria]]</f>
        <v>HERRAMIENTAS</v>
      </c>
      <c r="G2052" s="50">
        <f>+[1]!Tabla3[[#This Row],[Almacen]]</f>
        <v>0</v>
      </c>
      <c r="H2052" s="39" t="str">
        <f>+[1]!Tabla3[[#This Row],[Unidad de medida]]</f>
        <v>UNIDAD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2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2</v>
      </c>
      <c r="Q2052" s="42">
        <f>IFERROR(_xlfn.XLOOKUP(INVENTARIO[[#This Row],[CODIGO CONCATENADO]],[1]!Tabla1[[CODIGO CONCATENADO ]],[1]!Tabla1[COSTO],,0,-1),"")</f>
        <v>132.19999999999999</v>
      </c>
      <c r="R2052" s="42">
        <f>+IFERROR(INVENTARIO[[#This Row],[STOCK (BALANCE)]]*INVENTARIO[[#This Row],[COSTO UNITARIO]],"")</f>
        <v>264.39999999999998</v>
      </c>
    </row>
    <row r="2053" spans="1:18" x14ac:dyDescent="0.25">
      <c r="A2053" s="37" t="str">
        <f>+[1]DATA_PRODUCTO!A2053</f>
        <v xml:space="preserve"> HER0212 (LLAVE PARA TUBOS)</v>
      </c>
      <c r="B2053" s="38">
        <f>IFERROR(_xlfn.XLOOKUP(INVENTARIO[[#This Row],[CODIGO CONCATENADO]],[1]!Tabla1[[CODIGO CONCATENADO ]],[1]!Tabla1[FECHA],,0,-1),"")</f>
        <v>45933</v>
      </c>
      <c r="C2053" s="38">
        <f>IFERROR(_xlfn.XLOOKUP(INVENTARIO[[#This Row],[CODIGO CONCATENADO]],[1]!Tabla1[[CODIGO CONCATENADO ]],[1]!Tabla1[FECHA],,0,-1),"")</f>
        <v>45933</v>
      </c>
      <c r="D2053" s="39" t="str">
        <f>+[1]!Tabla3[[#This Row],[Secuencia]]</f>
        <v>HER0212</v>
      </c>
      <c r="E2053" s="40" t="str">
        <f>+[1]!Tabla3[[#This Row],[Descripcion]]</f>
        <v>LLAVE PARA TUBOS</v>
      </c>
      <c r="F2053" s="39" t="str">
        <f>+[1]!Tabla3[[#This Row],[Categoria]]</f>
        <v>HERRAMIENTAS</v>
      </c>
      <c r="G2053" s="50">
        <f>+[1]!Tabla3[[#This Row],[Almacen]]</f>
        <v>0</v>
      </c>
      <c r="H2053" s="39" t="str">
        <f>+[1]!Tabla3[[#This Row],[Unidad de medida]]</f>
        <v>UNIDAD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2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2</v>
      </c>
      <c r="Q2053" s="42">
        <f>IFERROR(_xlfn.XLOOKUP(INVENTARIO[[#This Row],[CODIGO CONCATENADO]],[1]!Tabla1[[CODIGO CONCATENADO ]],[1]!Tabla1[COSTO],,0,-1),"")</f>
        <v>495.76</v>
      </c>
      <c r="R2053" s="42">
        <f>+IFERROR(INVENTARIO[[#This Row],[STOCK (BALANCE)]]*INVENTARIO[[#This Row],[COSTO UNITARIO]],"")</f>
        <v>991.52</v>
      </c>
    </row>
    <row r="2054" spans="1:18" x14ac:dyDescent="0.25">
      <c r="A2054" s="37" t="str">
        <f>+[1]DATA_PRODUCTO!A2054</f>
        <v xml:space="preserve"> CC0178 (LLAVE STILSON)</v>
      </c>
      <c r="B2054" s="38">
        <f>IFERROR(_xlfn.XLOOKUP(INVENTARIO[[#This Row],[CODIGO CONCATENADO]],[1]!Tabla1[[CODIGO CONCATENADO ]],[1]!Tabla1[FECHA],,0,-1),"")</f>
        <v>45933</v>
      </c>
      <c r="C2054" s="38">
        <f>IFERROR(_xlfn.XLOOKUP(INVENTARIO[[#This Row],[CODIGO CONCATENADO]],[1]!Tabla1[[CODIGO CONCATENADO ]],[1]!Tabla1[FECHA],,0,-1),"")</f>
        <v>45933</v>
      </c>
      <c r="D2054" s="39" t="str">
        <f>+[1]!Tabla3[[#This Row],[Secuencia]]</f>
        <v>CC0178</v>
      </c>
      <c r="E2054" s="40" t="str">
        <f>+[1]!Tabla3[[#This Row],[Descripcion]]</f>
        <v>LLAVE STILSON</v>
      </c>
      <c r="F2054" s="39" t="str">
        <f>+[1]!Tabla3[[#This Row],[Categoria]]</f>
        <v>CENTRO CONTROL</v>
      </c>
      <c r="G2054" s="50">
        <f>+[1]!Tabla3[[#This Row],[Almacen]]</f>
        <v>0</v>
      </c>
      <c r="H2054" s="39" t="str">
        <f>+[1]!Tabla3[[#This Row],[Unidad de medida]]</f>
        <v>UNIDAD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1</v>
      </c>
      <c r="N2054" s="44">
        <f>+SUMIF([1]!REQUISICIONES[CODIGO CONCATENADO],INVENTARIO[[#This Row],[CODIGO CONCATENADO]],[1]!REQUISICIONES[CANTIDAD])</f>
        <v>1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>
        <f>IFERROR(_xlfn.XLOOKUP(INVENTARIO[[#This Row],[CODIGO CONCATENADO]],[1]!Tabla1[[CODIGO CONCATENADO ]],[1]!Tabla1[COSTO],,0,-1),"")</f>
        <v>279.83</v>
      </c>
      <c r="R2054" s="42">
        <f>+IFERROR(INVENTARIO[[#This Row],[STOCK (BALANCE)]]*INVENTARIO[[#This Row],[COSTO UNITARIO]],"")</f>
        <v>0</v>
      </c>
    </row>
    <row r="2055" spans="1:18" x14ac:dyDescent="0.25">
      <c r="A2055" s="37" t="str">
        <f>+[1]DATA_PRODUCTO!A2055</f>
        <v xml:space="preserve"> HER0213 (PALAS)</v>
      </c>
      <c r="B2055" s="38">
        <f>IFERROR(_xlfn.XLOOKUP(INVENTARIO[[#This Row],[CODIGO CONCATENADO]],[1]!Tabla1[[CODIGO CONCATENADO ]],[1]!Tabla1[FECHA],,0,-1),"")</f>
        <v>45933</v>
      </c>
      <c r="C2055" s="38">
        <f>IFERROR(_xlfn.XLOOKUP(INVENTARIO[[#This Row],[CODIGO CONCATENADO]],[1]!Tabla1[[CODIGO CONCATENADO ]],[1]!Tabla1[FECHA],,0,-1),"")</f>
        <v>45933</v>
      </c>
      <c r="D2055" s="39" t="str">
        <f>+[1]!Tabla3[[#This Row],[Secuencia]]</f>
        <v>HER0213</v>
      </c>
      <c r="E2055" s="40" t="str">
        <f>+[1]!Tabla3[[#This Row],[Descripcion]]</f>
        <v>PALAS</v>
      </c>
      <c r="F2055" s="39" t="str">
        <f>+[1]!Tabla3[[#This Row],[Categoria]]</f>
        <v>HERRAMIENTAS</v>
      </c>
      <c r="G2055" s="50">
        <f>+[1]!Tabla3[[#This Row],[Almacen]]</f>
        <v>0</v>
      </c>
      <c r="H2055" s="39" t="str">
        <f>+[1]!Tabla3[[#This Row],[Unidad de medida]]</f>
        <v>UNIDAD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2</v>
      </c>
      <c r="N2055" s="44">
        <f>+SUMIF([1]!REQUISICIONES[CODIGO CONCATENADO],INVENTARIO[[#This Row],[CODIGO CONCATENADO]],[1]!REQUISICIONES[CANTIDAD])</f>
        <v>0</v>
      </c>
      <c r="O2055" s="42"/>
      <c r="P2055" s="44">
        <f>+INVENTARIO[[#This Row],[CANTIDAD INICIAL]]+INVENTARIO[[#This Row],[ENTRADAS]]-INVENTARIO[[#This Row],[SALIDAS]]+INVENTARIO[[#This Row],[AJUSTES]]</f>
        <v>2</v>
      </c>
      <c r="Q2055" s="42">
        <f>IFERROR(_xlfn.XLOOKUP(INVENTARIO[[#This Row],[CODIGO CONCATENADO]],[1]!Tabla1[[CODIGO CONCATENADO ]],[1]!Tabla1[COSTO],,0,-1),"")</f>
        <v>450.59</v>
      </c>
      <c r="R2055" s="42">
        <f>+IFERROR(INVENTARIO[[#This Row],[STOCK (BALANCE)]]*INVENTARIO[[#This Row],[COSTO UNITARIO]],"")</f>
        <v>901.18</v>
      </c>
    </row>
    <row r="2056" spans="1:18" x14ac:dyDescent="0.25">
      <c r="A2056" s="37" t="str">
        <f>+[1]DATA_PRODUCTO!A2056</f>
        <v xml:space="preserve"> HER0214 (CORTADOR DE METAL )</v>
      </c>
      <c r="B2056" s="38">
        <f>IFERROR(_xlfn.XLOOKUP(INVENTARIO[[#This Row],[CODIGO CONCATENADO]],[1]!Tabla1[[CODIGO CONCATENADO ]],[1]!Tabla1[FECHA],,0,-1),"")</f>
        <v>45933</v>
      </c>
      <c r="C2056" s="38">
        <f>IFERROR(_xlfn.XLOOKUP(INVENTARIO[[#This Row],[CODIGO CONCATENADO]],[1]!Tabla1[[CODIGO CONCATENADO ]],[1]!Tabla1[FECHA],,0,-1),"")</f>
        <v>45933</v>
      </c>
      <c r="D2056" s="39" t="str">
        <f>+[1]!Tabla3[[#This Row],[Secuencia]]</f>
        <v>HER0214</v>
      </c>
      <c r="E2056" s="40" t="str">
        <f>+[1]!Tabla3[[#This Row],[Descripcion]]</f>
        <v xml:space="preserve">CORTADOR DE METAL </v>
      </c>
      <c r="F2056" s="39" t="str">
        <f>+[1]!Tabla3[[#This Row],[Categoria]]</f>
        <v>HERRAMIENTAS</v>
      </c>
      <c r="G2056" s="50">
        <f>+[1]!Tabla3[[#This Row],[Almacen]]</f>
        <v>0</v>
      </c>
      <c r="H2056" s="39" t="str">
        <f>+[1]!Tabla3[[#This Row],[Unidad de medida]]</f>
        <v>UNIDAD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2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2</v>
      </c>
      <c r="Q2056" s="42">
        <f>IFERROR(_xlfn.XLOOKUP(INVENTARIO[[#This Row],[CODIGO CONCATENADO]],[1]!Tabla1[[CODIGO CONCATENADO ]],[1]!Tabla1[COSTO],,0,-1),"")</f>
        <v>319.49</v>
      </c>
      <c r="R2056" s="42">
        <f>+IFERROR(INVENTARIO[[#This Row],[STOCK (BALANCE)]]*INVENTARIO[[#This Row],[COSTO UNITARIO]],"")</f>
        <v>638.98</v>
      </c>
    </row>
    <row r="2057" spans="1:18" x14ac:dyDescent="0.25">
      <c r="A2057" s="37" t="str">
        <f>+[1]DATA_PRODUCTO!A2057</f>
        <v xml:space="preserve"> CC0179 (DISCO DE CORTE PARA METAL )</v>
      </c>
      <c r="B2057" s="38">
        <f>IFERROR(_xlfn.XLOOKUP(INVENTARIO[[#This Row],[CODIGO CONCATENADO]],[1]!Tabla1[[CODIGO CONCATENADO ]],[1]!Tabla1[FECHA],,0,-1),"")</f>
        <v>45933</v>
      </c>
      <c r="C2057" s="38">
        <f>IFERROR(_xlfn.XLOOKUP(INVENTARIO[[#This Row],[CODIGO CONCATENADO]],[1]!Tabla1[[CODIGO CONCATENADO ]],[1]!Tabla1[FECHA],,0,-1),"")</f>
        <v>45933</v>
      </c>
      <c r="D2057" s="39" t="str">
        <f>+[1]!Tabla3[[#This Row],[Secuencia]]</f>
        <v>CC0179</v>
      </c>
      <c r="E2057" s="40" t="str">
        <f>+[1]!Tabla3[[#This Row],[Descripcion]]</f>
        <v xml:space="preserve">DISCO DE CORTE PARA METAL </v>
      </c>
      <c r="F2057" s="39" t="str">
        <f>+[1]!Tabla3[[#This Row],[Categoria]]</f>
        <v>CENTRO CONTROL</v>
      </c>
      <c r="G2057" s="50">
        <f>+[1]!Tabla3[[#This Row],[Almacen]]</f>
        <v>0</v>
      </c>
      <c r="H2057" s="39" t="str">
        <f>+[1]!Tabla3[[#This Row],[Unidad de medida]]</f>
        <v>UNIDAD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12</v>
      </c>
      <c r="N2057" s="44">
        <f>+SUMIF([1]!REQUISICIONES[CODIGO CONCATENADO],INVENTARIO[[#This Row],[CODIGO CONCATENADO]],[1]!REQUISICIONES[CANTIDAD])</f>
        <v>12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>
        <f>IFERROR(_xlfn.XLOOKUP(INVENTARIO[[#This Row],[CODIGO CONCATENADO]],[1]!Tabla1[[CODIGO CONCATENADO ]],[1]!Tabla1[COSTO],,0,-1),"")</f>
        <v>110.17</v>
      </c>
      <c r="R2057" s="42">
        <f>+IFERROR(INVENTARIO[[#This Row],[STOCK (BALANCE)]]*INVENTARIO[[#This Row],[COSTO UNITARIO]],"")</f>
        <v>0</v>
      </c>
    </row>
    <row r="2058" spans="1:18" x14ac:dyDescent="0.25">
      <c r="A2058" s="37" t="str">
        <f>+[1]DATA_PRODUCTO!A2058</f>
        <v xml:space="preserve"> HER0215 (BROCAS PARA METAL)</v>
      </c>
      <c r="B2058" s="38">
        <f>IFERROR(_xlfn.XLOOKUP(INVENTARIO[[#This Row],[CODIGO CONCATENADO]],[1]!Tabla1[[CODIGO CONCATENADO ]],[1]!Tabla1[FECHA],,0,-1),"")</f>
        <v>45933</v>
      </c>
      <c r="C2058" s="38">
        <f>IFERROR(_xlfn.XLOOKUP(INVENTARIO[[#This Row],[CODIGO CONCATENADO]],[1]!Tabla1[[CODIGO CONCATENADO ]],[1]!Tabla1[FECHA],,0,-1),"")</f>
        <v>45933</v>
      </c>
      <c r="D2058" s="39" t="str">
        <f>+[1]!Tabla3[[#This Row],[Secuencia]]</f>
        <v>HER0215</v>
      </c>
      <c r="E2058" s="40" t="str">
        <f>+[1]!Tabla3[[#This Row],[Descripcion]]</f>
        <v>BROCAS PARA METAL</v>
      </c>
      <c r="F2058" s="39" t="str">
        <f>+[1]!Tabla3[[#This Row],[Categoria]]</f>
        <v>HERRAMIENTAS</v>
      </c>
      <c r="G2058" s="50">
        <f>+[1]!Tabla3[[#This Row],[Almacen]]</f>
        <v>0</v>
      </c>
      <c r="H2058" s="39" t="str">
        <f>+[1]!Tabla3[[#This Row],[Unidad de medida]]</f>
        <v>UNIDAD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1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1</v>
      </c>
      <c r="Q2058" s="42">
        <f>IFERROR(_xlfn.XLOOKUP(INVENTARIO[[#This Row],[CODIGO CONCATENADO]],[1]!Tabla1[[CODIGO CONCATENADO ]],[1]!Tabla1[COSTO],,0,-1),"")</f>
        <v>145.4</v>
      </c>
      <c r="R2058" s="42">
        <f>+IFERROR(INVENTARIO[[#This Row],[STOCK (BALANCE)]]*INVENTARIO[[#This Row],[COSTO UNITARIO]],"")</f>
        <v>145.4</v>
      </c>
    </row>
    <row r="2059" spans="1:18" x14ac:dyDescent="0.25">
      <c r="A2059" s="37" t="str">
        <f>+[1]DATA_PRODUCTO!A2059</f>
        <v xml:space="preserve"> HER0216 (BROCAS PARA MADERA)</v>
      </c>
      <c r="B2059" s="38">
        <f>IFERROR(_xlfn.XLOOKUP(INVENTARIO[[#This Row],[CODIGO CONCATENADO]],[1]!Tabla1[[CODIGO CONCATENADO ]],[1]!Tabla1[FECHA],,0,-1),"")</f>
        <v>45933</v>
      </c>
      <c r="C2059" s="38">
        <f>IFERROR(_xlfn.XLOOKUP(INVENTARIO[[#This Row],[CODIGO CONCATENADO]],[1]!Tabla1[[CODIGO CONCATENADO ]],[1]!Tabla1[FECHA],,0,-1),"")</f>
        <v>45933</v>
      </c>
      <c r="D2059" s="39" t="str">
        <f>+[1]!Tabla3[[#This Row],[Secuencia]]</f>
        <v>HER0216</v>
      </c>
      <c r="E2059" s="40" t="str">
        <f>+[1]!Tabla3[[#This Row],[Descripcion]]</f>
        <v>BROCAS PARA MADERA</v>
      </c>
      <c r="F2059" s="39" t="str">
        <f>+[1]!Tabla3[[#This Row],[Categoria]]</f>
        <v>HERRAMIENTAS</v>
      </c>
      <c r="G2059" s="50">
        <f>+[1]!Tabla3[[#This Row],[Almacen]]</f>
        <v>0</v>
      </c>
      <c r="H2059" s="39" t="str">
        <f>+[1]!Tabla3[[#This Row],[Unidad de medida]]</f>
        <v>UNIDAD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1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1</v>
      </c>
      <c r="Q2059" s="42">
        <f>IFERROR(_xlfn.XLOOKUP(INVENTARIO[[#This Row],[CODIGO CONCATENADO]],[1]!Tabla1[[CODIGO CONCATENADO ]],[1]!Tabla1[COSTO],,0,-1),"")</f>
        <v>71.48</v>
      </c>
      <c r="R2059" s="42">
        <f>+IFERROR(INVENTARIO[[#This Row],[STOCK (BALANCE)]]*INVENTARIO[[#This Row],[COSTO UNITARIO]],"")</f>
        <v>71.48</v>
      </c>
    </row>
    <row r="2060" spans="1:18" x14ac:dyDescent="0.25">
      <c r="A2060" s="37" t="str">
        <f>+[1]DATA_PRODUCTO!A2060</f>
        <v xml:space="preserve"> CC0183 (BROCHASDE 1)</v>
      </c>
      <c r="B2060" s="38">
        <f>IFERROR(_xlfn.XLOOKUP(INVENTARIO[[#This Row],[CODIGO CONCATENADO]],[1]!Tabla1[[CODIGO CONCATENADO ]],[1]!Tabla1[FECHA],,0,-1),"")</f>
        <v>45933</v>
      </c>
      <c r="C2060" s="38">
        <f>IFERROR(_xlfn.XLOOKUP(INVENTARIO[[#This Row],[CODIGO CONCATENADO]],[1]!Tabla1[[CODIGO CONCATENADO ]],[1]!Tabla1[FECHA],,0,-1),"")</f>
        <v>45933</v>
      </c>
      <c r="D2060" s="39" t="str">
        <f>+[1]!Tabla3[[#This Row],[Secuencia]]</f>
        <v>CC0183</v>
      </c>
      <c r="E2060" s="40" t="str">
        <f>+[1]!Tabla3[[#This Row],[Descripcion]]</f>
        <v>BROCHASDE 1</v>
      </c>
      <c r="F2060" s="39" t="str">
        <f>+[1]!Tabla3[[#This Row],[Categoria]]</f>
        <v>CENTRO CONTROL</v>
      </c>
      <c r="G2060" s="50">
        <f>+[1]!Tabla3[[#This Row],[Almacen]]</f>
        <v>0</v>
      </c>
      <c r="H2060" s="39" t="str">
        <f>+[1]!Tabla3[[#This Row],[Unidad de medida]]</f>
        <v>UNIDAD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3</v>
      </c>
      <c r="N2060" s="44">
        <f>+SUMIF([1]!REQUISICIONES[CODIGO CONCATENADO],INVENTARIO[[#This Row],[CODIGO CONCATENADO]],[1]!REQUISICIONES[CANTIDAD])</f>
        <v>1</v>
      </c>
      <c r="O2060" s="42"/>
      <c r="P2060" s="44">
        <f>+INVENTARIO[[#This Row],[CANTIDAD INICIAL]]+INVENTARIO[[#This Row],[ENTRADAS]]-INVENTARIO[[#This Row],[SALIDAS]]+INVENTARIO[[#This Row],[AJUSTES]]</f>
        <v>2</v>
      </c>
      <c r="Q2060" s="42">
        <f>IFERROR(_xlfn.XLOOKUP(INVENTARIO[[#This Row],[CODIGO CONCATENADO]],[1]!Tabla1[[CODIGO CONCATENADO ]],[1]!Tabla1[COSTO],,0,-1),"")</f>
        <v>41.86</v>
      </c>
      <c r="R2060" s="42">
        <f>+IFERROR(INVENTARIO[[#This Row],[STOCK (BALANCE)]]*INVENTARIO[[#This Row],[COSTO UNITARIO]],"")</f>
        <v>83.72</v>
      </c>
    </row>
    <row r="2061" spans="1:18" x14ac:dyDescent="0.25">
      <c r="A2061" s="37" t="str">
        <f>+[1]DATA_PRODUCTO!A2061</f>
        <v xml:space="preserve"> CC0195 (BROCHASDE 2)</v>
      </c>
      <c r="B2061" s="38">
        <f>IFERROR(_xlfn.XLOOKUP(INVENTARIO[[#This Row],[CODIGO CONCATENADO]],[1]!Tabla1[[CODIGO CONCATENADO ]],[1]!Tabla1[FECHA],,0,-1),"")</f>
        <v>45933</v>
      </c>
      <c r="C2061" s="38">
        <f>IFERROR(_xlfn.XLOOKUP(INVENTARIO[[#This Row],[CODIGO CONCATENADO]],[1]!Tabla1[[CODIGO CONCATENADO ]],[1]!Tabla1[FECHA],,0,-1),"")</f>
        <v>45933</v>
      </c>
      <c r="D2061" s="39" t="str">
        <f>+[1]!Tabla3[[#This Row],[Secuencia]]</f>
        <v>CC0195</v>
      </c>
      <c r="E2061" s="40" t="str">
        <f>+[1]!Tabla3[[#This Row],[Descripcion]]</f>
        <v>BROCHASDE 2</v>
      </c>
      <c r="F2061" s="39" t="str">
        <f>+[1]!Tabla3[[#This Row],[Categoria]]</f>
        <v>CENTRO CONTROL</v>
      </c>
      <c r="G2061" s="50">
        <f>+[1]!Tabla3[[#This Row],[Almacen]]</f>
        <v>0</v>
      </c>
      <c r="H2061" s="39" t="str">
        <f>+[1]!Tabla3[[#This Row],[Unidad de medida]]</f>
        <v>UNIDAD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1</v>
      </c>
      <c r="N2061" s="44">
        <f>+SUMIF([1]!REQUISICIONES[CODIGO CONCATENADO],INVENTARIO[[#This Row],[CODIGO CONCATENADO]],[1]!REQUISICIONES[CANTIDAD])</f>
        <v>1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>
        <f>IFERROR(_xlfn.XLOOKUP(INVENTARIO[[#This Row],[CODIGO CONCATENADO]],[1]!Tabla1[[CODIGO CONCATENADO ]],[1]!Tabla1[COSTO],,0,-1),"")</f>
        <v>71.61</v>
      </c>
      <c r="R2061" s="42">
        <f>+IFERROR(INVENTARIO[[#This Row],[STOCK (BALANCE)]]*INVENTARIO[[#This Row],[COSTO UNITARIO]],"")</f>
        <v>0</v>
      </c>
    </row>
    <row r="2062" spans="1:18" x14ac:dyDescent="0.25">
      <c r="A2062" s="37" t="str">
        <f>+[1]DATA_PRODUCTO!A2062</f>
        <v xml:space="preserve"> CC0196 (BROCHASDE 3)</v>
      </c>
      <c r="B2062" s="38">
        <f>IFERROR(_xlfn.XLOOKUP(INVENTARIO[[#This Row],[CODIGO CONCATENADO]],[1]!Tabla1[[CODIGO CONCATENADO ]],[1]!Tabla1[FECHA],,0,-1),"")</f>
        <v>45933</v>
      </c>
      <c r="C2062" s="38">
        <f>IFERROR(_xlfn.XLOOKUP(INVENTARIO[[#This Row],[CODIGO CONCATENADO]],[1]!Tabla1[[CODIGO CONCATENADO ]],[1]!Tabla1[FECHA],,0,-1),"")</f>
        <v>45933</v>
      </c>
      <c r="D2062" s="39" t="str">
        <f>+[1]!Tabla3[[#This Row],[Secuencia]]</f>
        <v>CC0196</v>
      </c>
      <c r="E2062" s="40" t="str">
        <f>+[1]!Tabla3[[#This Row],[Descripcion]]</f>
        <v>BROCHASDE 3</v>
      </c>
      <c r="F2062" s="39" t="str">
        <f>+[1]!Tabla3[[#This Row],[Categoria]]</f>
        <v>CENTRO CONTROL</v>
      </c>
      <c r="G2062" s="50">
        <f>+[1]!Tabla3[[#This Row],[Almacen]]</f>
        <v>0</v>
      </c>
      <c r="H2062" s="39" t="str">
        <f>+[1]!Tabla3[[#This Row],[Unidad de medida]]</f>
        <v>UNIDAD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3</v>
      </c>
      <c r="N2062" s="44">
        <f>+SUMIF([1]!REQUISICIONES[CODIGO CONCATENADO],INVENTARIO[[#This Row],[CODIGO CONCATENADO]],[1]!REQUISICIONES[CANTIDAD])</f>
        <v>1</v>
      </c>
      <c r="O2062" s="42"/>
      <c r="P2062" s="44">
        <f>+INVENTARIO[[#This Row],[CANTIDAD INICIAL]]+INVENTARIO[[#This Row],[ENTRADAS]]-INVENTARIO[[#This Row],[SALIDAS]]+INVENTARIO[[#This Row],[AJUSTES]]</f>
        <v>2</v>
      </c>
      <c r="Q2062" s="42">
        <f>IFERROR(_xlfn.XLOOKUP(INVENTARIO[[#This Row],[CODIGO CONCATENADO]],[1]!Tabla1[[CODIGO CONCATENADO ]],[1]!Tabla1[COSTO],,0,-1),"")</f>
        <v>103.56</v>
      </c>
      <c r="R2062" s="42">
        <f>+IFERROR(INVENTARIO[[#This Row],[STOCK (BALANCE)]]*INVENTARIO[[#This Row],[COSTO UNITARIO]],"")</f>
        <v>207.12</v>
      </c>
    </row>
    <row r="2063" spans="1:18" x14ac:dyDescent="0.25">
      <c r="A2063" s="37" t="str">
        <f>+[1]DATA_PRODUCTO!A2063</f>
        <v xml:space="preserve"> HER0217 (BROCHASDE 4)</v>
      </c>
      <c r="B2063" s="38">
        <f>IFERROR(_xlfn.XLOOKUP(INVENTARIO[[#This Row],[CODIGO CONCATENADO]],[1]!Tabla1[[CODIGO CONCATENADO ]],[1]!Tabla1[FECHA],,0,-1),"")</f>
        <v>45933</v>
      </c>
      <c r="C2063" s="38">
        <f>IFERROR(_xlfn.XLOOKUP(INVENTARIO[[#This Row],[CODIGO CONCATENADO]],[1]!Tabla1[[CODIGO CONCATENADO ]],[1]!Tabla1[FECHA],,0,-1),"")</f>
        <v>45933</v>
      </c>
      <c r="D2063" s="39" t="str">
        <f>+[1]!Tabla3[[#This Row],[Secuencia]]</f>
        <v>HER0217</v>
      </c>
      <c r="E2063" s="40" t="str">
        <f>+[1]!Tabla3[[#This Row],[Descripcion]]</f>
        <v>BROCHASDE 4</v>
      </c>
      <c r="F2063" s="39" t="str">
        <f>+[1]!Tabla3[[#This Row],[Categoria]]</f>
        <v>HERRAMIENTAS</v>
      </c>
      <c r="G2063" s="50">
        <f>+[1]!Tabla3[[#This Row],[Almacen]]</f>
        <v>0</v>
      </c>
      <c r="H2063" s="39" t="str">
        <f>+[1]!Tabla3[[#This Row],[Unidad de medida]]</f>
        <v>UNIDAD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2</v>
      </c>
      <c r="N2063" s="44">
        <f>+SUMIF([1]!REQUISICIONES[CODIGO CONCATENADO],INVENTARIO[[#This Row],[CODIGO CONCATENADO]],[1]!REQUISICIONES[CANTIDAD])</f>
        <v>0</v>
      </c>
      <c r="O2063" s="42"/>
      <c r="P2063" s="44">
        <f>+INVENTARIO[[#This Row],[CANTIDAD INICIAL]]+INVENTARIO[[#This Row],[ENTRADAS]]-INVENTARIO[[#This Row],[SALIDAS]]+INVENTARIO[[#This Row],[AJUSTES]]</f>
        <v>2</v>
      </c>
      <c r="Q2063" s="42">
        <f>IFERROR(_xlfn.XLOOKUP(INVENTARIO[[#This Row],[CODIGO CONCATENADO]],[1]!Tabla1[[CODIGO CONCATENADO ]],[1]!Tabla1[COSTO],,0,-1),"")</f>
        <v>131.1</v>
      </c>
      <c r="R2063" s="42">
        <f>+IFERROR(INVENTARIO[[#This Row],[STOCK (BALANCE)]]*INVENTARIO[[#This Row],[COSTO UNITARIO]],"")</f>
        <v>262.2</v>
      </c>
    </row>
    <row r="2064" spans="1:18" x14ac:dyDescent="0.25">
      <c r="A2064" s="37" t="str">
        <f>+[1]DATA_PRODUCTO!A2064</f>
        <v xml:space="preserve"> HER0218 (2/1)</v>
      </c>
      <c r="B2064" s="38">
        <f>IFERROR(_xlfn.XLOOKUP(INVENTARIO[[#This Row],[CODIGO CONCATENADO]],[1]!Tabla1[[CODIGO CONCATENADO ]],[1]!Tabla1[FECHA],,0,-1),"")</f>
        <v>45933</v>
      </c>
      <c r="C2064" s="38">
        <f>IFERROR(_xlfn.XLOOKUP(INVENTARIO[[#This Row],[CODIGO CONCATENADO]],[1]!Tabla1[[CODIGO CONCATENADO ]],[1]!Tabla1[FECHA],,0,-1),"")</f>
        <v>45933</v>
      </c>
      <c r="D2064" s="39" t="str">
        <f>+[1]!Tabla3[[#This Row],[Secuencia]]</f>
        <v>HER0218</v>
      </c>
      <c r="E2064" s="40" t="str">
        <f>+[1]!Tabla3[[#This Row],[Descripcion]]</f>
        <v xml:space="preserve">CERRADURAS </v>
      </c>
      <c r="F2064" s="39" t="str">
        <f>+[1]!Tabla3[[#This Row],[Categoria]]</f>
        <v>HERRAMIENTAS</v>
      </c>
      <c r="G2064" s="50">
        <f>+[1]!Tabla3[[#This Row],[Almacen]]</f>
        <v>0</v>
      </c>
      <c r="H2064" s="39" t="str">
        <f>+[1]!Tabla3[[#This Row],[Unidad de medida]]</f>
        <v>UNIDAD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10</v>
      </c>
      <c r="N2064" s="44">
        <f>+SUMIF([1]!REQUISICIONES[CODIGO CONCATENADO],INVENTARIO[[#This Row],[CODIGO CONCATENADO]],[1]!REQUISICIONES[CANTIDAD])</f>
        <v>0</v>
      </c>
      <c r="O2064" s="42"/>
      <c r="P2064" s="44">
        <f>+INVENTARIO[[#This Row],[CANTIDAD INICIAL]]+INVENTARIO[[#This Row],[ENTRADAS]]-INVENTARIO[[#This Row],[SALIDAS]]+INVENTARIO[[#This Row],[AJUSTES]]</f>
        <v>10</v>
      </c>
      <c r="Q2064" s="42">
        <f>IFERROR(_xlfn.XLOOKUP(INVENTARIO[[#This Row],[CODIGO CONCATENADO]],[1]!Tabla1[[CODIGO CONCATENADO ]],[1]!Tabla1[COSTO],,0,-1),"")</f>
        <v>1211.8599999999999</v>
      </c>
      <c r="R2064" s="42">
        <f>+IFERROR(INVENTARIO[[#This Row],[STOCK (BALANCE)]]*INVENTARIO[[#This Row],[COSTO UNITARIO]],"")</f>
        <v>12118.599999999999</v>
      </c>
    </row>
    <row r="2065" spans="1:18" x14ac:dyDescent="0.25">
      <c r="A2065" s="37" t="str">
        <f>+[1]DATA_PRODUCTO!A2065</f>
        <v xml:space="preserve"> HER0219 (ALMOHADILLAS ABRASIVAS)</v>
      </c>
      <c r="B2065" s="38">
        <f>IFERROR(_xlfn.XLOOKUP(INVENTARIO[[#This Row],[CODIGO CONCATENADO]],[1]!Tabla1[[CODIGO CONCATENADO ]],[1]!Tabla1[FECHA],,0,-1),"")</f>
        <v>45933</v>
      </c>
      <c r="C2065" s="38">
        <f>IFERROR(_xlfn.XLOOKUP(INVENTARIO[[#This Row],[CODIGO CONCATENADO]],[1]!Tabla1[[CODIGO CONCATENADO ]],[1]!Tabla1[FECHA],,0,-1),"")</f>
        <v>45933</v>
      </c>
      <c r="D2065" s="39" t="str">
        <f>+[1]!Tabla3[[#This Row],[Secuencia]]</f>
        <v>HER0219</v>
      </c>
      <c r="E2065" s="40" t="str">
        <f>+[1]!Tabla3[[#This Row],[Descripcion]]</f>
        <v>ALMOHADILLAS ABRASIVAS</v>
      </c>
      <c r="F2065" s="39" t="str">
        <f>+[1]!Tabla3[[#This Row],[Categoria]]</f>
        <v>HERRAMIENTAS</v>
      </c>
      <c r="G2065" s="50">
        <f>+[1]!Tabla3[[#This Row],[Almacen]]</f>
        <v>0</v>
      </c>
      <c r="H2065" s="39" t="str">
        <f>+[1]!Tabla3[[#This Row],[Unidad de medida]]</f>
        <v>UNIDAD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20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20</v>
      </c>
      <c r="Q2065" s="42">
        <f>IFERROR(_xlfn.XLOOKUP(INVENTARIO[[#This Row],[CODIGO CONCATENADO]],[1]!Tabla1[[CODIGO CONCATENADO ]],[1]!Tabla1[COSTO],,0,-1),"")</f>
        <v>77.12</v>
      </c>
      <c r="R2065" s="42">
        <f>+IFERROR(INVENTARIO[[#This Row],[STOCK (BALANCE)]]*INVENTARIO[[#This Row],[COSTO UNITARIO]],"")</f>
        <v>1542.4</v>
      </c>
    </row>
    <row r="2066" spans="1:18" x14ac:dyDescent="0.25">
      <c r="A2066" s="37" t="str">
        <f>+[1]DATA_PRODUCTO!A2066</f>
        <v xml:space="preserve"> HER0220 (VARILLAS SOLDADORAS 2/32)</v>
      </c>
      <c r="B2066" s="38">
        <f>IFERROR(_xlfn.XLOOKUP(INVENTARIO[[#This Row],[CODIGO CONCATENADO]],[1]!Tabla1[[CODIGO CONCATENADO ]],[1]!Tabla1[FECHA],,0,-1),"")</f>
        <v>45933</v>
      </c>
      <c r="C2066" s="38">
        <f>IFERROR(_xlfn.XLOOKUP(INVENTARIO[[#This Row],[CODIGO CONCATENADO]],[1]!Tabla1[[CODIGO CONCATENADO ]],[1]!Tabla1[FECHA],,0,-1),"")</f>
        <v>45933</v>
      </c>
      <c r="D2066" s="39" t="str">
        <f>+[1]!Tabla3[[#This Row],[Secuencia]]</f>
        <v>HER0220</v>
      </c>
      <c r="E2066" s="40" t="str">
        <f>+[1]!Tabla3[[#This Row],[Descripcion]]</f>
        <v>VARILLAS SOLDADORAS 2/32</v>
      </c>
      <c r="F2066" s="39" t="str">
        <f>+[1]!Tabla3[[#This Row],[Categoria]]</f>
        <v>HERRAMIENTAS</v>
      </c>
      <c r="G2066" s="50">
        <f>+[1]!Tabla3[[#This Row],[Almacen]]</f>
        <v>0</v>
      </c>
      <c r="H2066" s="39" t="str">
        <f>+[1]!Tabla3[[#This Row],[Unidad de medida]]</f>
        <v>UNIDAD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5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5</v>
      </c>
      <c r="Q2066" s="42">
        <f>IFERROR(_xlfn.XLOOKUP(INVENTARIO[[#This Row],[CODIGO CONCATENADO]],[1]!Tabla1[[CODIGO CONCATENADO ]],[1]!Tabla1[COSTO],,0,-1),"")</f>
        <v>167.46</v>
      </c>
      <c r="R2066" s="42">
        <f>+IFERROR(INVENTARIO[[#This Row],[STOCK (BALANCE)]]*INVENTARIO[[#This Row],[COSTO UNITARIO]],"")</f>
        <v>837.30000000000007</v>
      </c>
    </row>
    <row r="2067" spans="1:18" x14ac:dyDescent="0.25">
      <c r="A2067" s="37" t="str">
        <f>+[1]DATA_PRODUCTO!A2067</f>
        <v xml:space="preserve"> HER0221 (DESTINILLADOR DE ESTRIA  DE 2 )</v>
      </c>
      <c r="B2067" s="38">
        <f>IFERROR(_xlfn.XLOOKUP(INVENTARIO[[#This Row],[CODIGO CONCATENADO]],[1]!Tabla1[[CODIGO CONCATENADO ]],[1]!Tabla1[FECHA],,0,-1),"")</f>
        <v>45933</v>
      </c>
      <c r="C2067" s="38">
        <f>IFERROR(_xlfn.XLOOKUP(INVENTARIO[[#This Row],[CODIGO CONCATENADO]],[1]!Tabla1[[CODIGO CONCATENADO ]],[1]!Tabla1[FECHA],,0,-1),"")</f>
        <v>45933</v>
      </c>
      <c r="D2067" s="39" t="str">
        <f>+[1]!Tabla3[[#This Row],[Secuencia]]</f>
        <v>HER0221</v>
      </c>
      <c r="E2067" s="40" t="str">
        <f>+[1]!Tabla3[[#This Row],[Descripcion]]</f>
        <v xml:space="preserve">DESTINILLADOR DE ESTRIA  DE 2 </v>
      </c>
      <c r="F2067" s="39" t="str">
        <f>+[1]!Tabla3[[#This Row],[Categoria]]</f>
        <v>HERRAMIENTAS</v>
      </c>
      <c r="G2067" s="50">
        <f>+[1]!Tabla3[[#This Row],[Almacen]]</f>
        <v>0</v>
      </c>
      <c r="H2067" s="39" t="str">
        <f>+[1]!Tabla3[[#This Row],[Unidad de medida]]</f>
        <v>UNIDAD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2</v>
      </c>
      <c r="N2067" s="44">
        <f>+SUMIF([1]!REQUISICIONES[CODIGO CONCATENADO],INVENTARIO[[#This Row],[CODIGO CONCATENADO]],[1]!REQUISICIONES[CANTIDAD])</f>
        <v>1</v>
      </c>
      <c r="O2067" s="42"/>
      <c r="P2067" s="44">
        <f>+INVENTARIO[[#This Row],[CANTIDAD INICIAL]]+INVENTARIO[[#This Row],[ENTRADAS]]-INVENTARIO[[#This Row],[SALIDAS]]+INVENTARIO[[#This Row],[AJUSTES]]</f>
        <v>1</v>
      </c>
      <c r="Q2067" s="42">
        <f>IFERROR(_xlfn.XLOOKUP(INVENTARIO[[#This Row],[CODIGO CONCATENADO]],[1]!Tabla1[[CODIGO CONCATENADO ]],[1]!Tabla1[COSTO],,0,-1),"")</f>
        <v>307.37</v>
      </c>
      <c r="R2067" s="42">
        <f>+IFERROR(INVENTARIO[[#This Row],[STOCK (BALANCE)]]*INVENTARIO[[#This Row],[COSTO UNITARIO]],"")</f>
        <v>307.37</v>
      </c>
    </row>
    <row r="2068" spans="1:18" x14ac:dyDescent="0.25">
      <c r="A2068" s="37" t="str">
        <f>+[1]DATA_PRODUCTO!A2068</f>
        <v xml:space="preserve"> HER0222 (PINZA ELECTRICA DE ELECTRICIDAD)</v>
      </c>
      <c r="B2068" s="38">
        <f>IFERROR(_xlfn.XLOOKUP(INVENTARIO[[#This Row],[CODIGO CONCATENADO]],[1]!Tabla1[[CODIGO CONCATENADO ]],[1]!Tabla1[FECHA],,0,-1),"")</f>
        <v>45933</v>
      </c>
      <c r="C2068" s="38">
        <f>IFERROR(_xlfn.XLOOKUP(INVENTARIO[[#This Row],[CODIGO CONCATENADO]],[1]!Tabla1[[CODIGO CONCATENADO ]],[1]!Tabla1[FECHA],,0,-1),"")</f>
        <v>45933</v>
      </c>
      <c r="D2068" s="39" t="str">
        <f>+[1]!Tabla3[[#This Row],[Secuencia]]</f>
        <v>HER0222</v>
      </c>
      <c r="E2068" s="40" t="str">
        <f>+[1]!Tabla3[[#This Row],[Descripcion]]</f>
        <v>PINZA ELECTRICA DE ELECTRICIDAD</v>
      </c>
      <c r="F2068" s="39" t="str">
        <f>+[1]!Tabla3[[#This Row],[Categoria]]</f>
        <v>HERRAMIENTAS</v>
      </c>
      <c r="G2068" s="50">
        <f>+[1]!Tabla3[[#This Row],[Almacen]]</f>
        <v>0</v>
      </c>
      <c r="H2068" s="39" t="str">
        <f>+[1]!Tabla3[[#This Row],[Unidad de medida]]</f>
        <v>UNIDAD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2</v>
      </c>
      <c r="N2068" s="44">
        <f>+SUMIF([1]!REQUISICIONES[CODIGO CONCATENADO],INVENTARIO[[#This Row],[CODIGO CONCATENADO]],[1]!REQUISICIONES[CANTIDAD])</f>
        <v>2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>
        <f>IFERROR(_xlfn.XLOOKUP(INVENTARIO[[#This Row],[CODIGO CONCATENADO]],[1]!Tabla1[[CODIGO CONCATENADO ]],[1]!Tabla1[COSTO],,0,-1),"")</f>
        <v>539.83000000000004</v>
      </c>
      <c r="R2068" s="42">
        <f>+IFERROR(INVENTARIO[[#This Row],[STOCK (BALANCE)]]*INVENTARIO[[#This Row],[COSTO UNITARIO]],"")</f>
        <v>0</v>
      </c>
    </row>
    <row r="2069" spans="1:18" x14ac:dyDescent="0.25">
      <c r="A2069" s="37" t="str">
        <f>+[1]DATA_PRODUCTO!A2069</f>
        <v xml:space="preserve"> HER0223 (CONTROL REMOTO)</v>
      </c>
      <c r="B2069" s="38">
        <f>IFERROR(_xlfn.XLOOKUP(INVENTARIO[[#This Row],[CODIGO CONCATENADO]],[1]!Tabla1[[CODIGO CONCATENADO ]],[1]!Tabla1[FECHA],,0,-1),"")</f>
        <v>45933</v>
      </c>
      <c r="C2069" s="38">
        <f>IFERROR(_xlfn.XLOOKUP(INVENTARIO[[#This Row],[CODIGO CONCATENADO]],[1]!Tabla1[[CODIGO CONCATENADO ]],[1]!Tabla1[FECHA],,0,-1),"")</f>
        <v>45933</v>
      </c>
      <c r="D2069" s="39" t="str">
        <f>+[1]!Tabla3[[#This Row],[Secuencia]]</f>
        <v>HER0223</v>
      </c>
      <c r="E2069" s="40" t="str">
        <f>+[1]!Tabla3[[#This Row],[Descripcion]]</f>
        <v>CONTROL REMOTO</v>
      </c>
      <c r="F2069" s="39" t="str">
        <f>+[1]!Tabla3[[#This Row],[Categoria]]</f>
        <v>HERRAMIENTAS</v>
      </c>
      <c r="G2069" s="50">
        <f>+[1]!Tabla3[[#This Row],[Almacen]]</f>
        <v>0</v>
      </c>
      <c r="H2069" s="39" t="str">
        <f>+[1]!Tabla3[[#This Row],[Unidad de medida]]</f>
        <v>UNIDAD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5</v>
      </c>
      <c r="N2069" s="44">
        <f>+SUMIF([1]!REQUISICIONES[CODIGO CONCATENADO],INVENTARIO[[#This Row],[CODIGO CONCATENADO]],[1]!REQUISICIONES[CANTIDAD])</f>
        <v>0</v>
      </c>
      <c r="O2069" s="42"/>
      <c r="P2069" s="44">
        <f>+INVENTARIO[[#This Row],[CANTIDAD INICIAL]]+INVENTARIO[[#This Row],[ENTRADAS]]-INVENTARIO[[#This Row],[SALIDAS]]+INVENTARIO[[#This Row],[AJUSTES]]</f>
        <v>5</v>
      </c>
      <c r="Q2069" s="42">
        <f>IFERROR(_xlfn.XLOOKUP(INVENTARIO[[#This Row],[CODIGO CONCATENADO]],[1]!Tabla1[[CODIGO CONCATENADO ]],[1]!Tabla1[COSTO],,0,-1),"")</f>
        <v>435.17</v>
      </c>
      <c r="R2069" s="42">
        <f>+IFERROR(INVENTARIO[[#This Row],[STOCK (BALANCE)]]*INVENTARIO[[#This Row],[COSTO UNITARIO]],"")</f>
        <v>2175.85</v>
      </c>
    </row>
    <row r="2070" spans="1:18" x14ac:dyDescent="0.25">
      <c r="A2070" s="37" t="str">
        <f>+[1]DATA_PRODUCTO!A2070</f>
        <v xml:space="preserve"> HER0224 (BALASTOS DE LAMPARAS)</v>
      </c>
      <c r="B2070" s="38">
        <f>IFERROR(_xlfn.XLOOKUP(INVENTARIO[[#This Row],[CODIGO CONCATENADO]],[1]!Tabla1[[CODIGO CONCATENADO ]],[1]!Tabla1[FECHA],,0,-1),"")</f>
        <v>45933</v>
      </c>
      <c r="C2070" s="38">
        <f>IFERROR(_xlfn.XLOOKUP(INVENTARIO[[#This Row],[CODIGO CONCATENADO]],[1]!Tabla1[[CODIGO CONCATENADO ]],[1]!Tabla1[FECHA],,0,-1),"")</f>
        <v>45933</v>
      </c>
      <c r="D2070" s="39" t="str">
        <f>+[1]!Tabla3[[#This Row],[Secuencia]]</f>
        <v>HER0224</v>
      </c>
      <c r="E2070" s="40" t="str">
        <f>+[1]!Tabla3[[#This Row],[Descripcion]]</f>
        <v>BALASTOS DE LAMPARAS</v>
      </c>
      <c r="F2070" s="39" t="str">
        <f>+[1]!Tabla3[[#This Row],[Categoria]]</f>
        <v>HERRAMIENTAS</v>
      </c>
      <c r="G2070" s="50">
        <f>+[1]!Tabla3[[#This Row],[Almacen]]</f>
        <v>0</v>
      </c>
      <c r="H2070" s="39" t="str">
        <f>+[1]!Tabla3[[#This Row],[Unidad de medida]]</f>
        <v>UNIDAD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30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30</v>
      </c>
      <c r="Q2070" s="42">
        <f>IFERROR(_xlfn.XLOOKUP(INVENTARIO[[#This Row],[CODIGO CONCATENADO]],[1]!Tabla1[[CODIGO CONCATENADO ]],[1]!Tabla1[COSTO],,0,-1),"")</f>
        <v>171.86</v>
      </c>
      <c r="R2070" s="42">
        <f>+IFERROR(INVENTARIO[[#This Row],[STOCK (BALANCE)]]*INVENTARIO[[#This Row],[COSTO UNITARIO]],"")</f>
        <v>5155.8</v>
      </c>
    </row>
    <row r="2071" spans="1:18" x14ac:dyDescent="0.25">
      <c r="A2071" s="37" t="str">
        <f>+[1]DATA_PRODUCTO!A2071</f>
        <v xml:space="preserve"> CC0184 (CONECTORES DE CABLES ELECTRICOS )</v>
      </c>
      <c r="B2071" s="38">
        <f>IFERROR(_xlfn.XLOOKUP(INVENTARIO[[#This Row],[CODIGO CONCATENADO]],[1]!Tabla1[[CODIGO CONCATENADO ]],[1]!Tabla1[FECHA],,0,-1),"")</f>
        <v>45933</v>
      </c>
      <c r="C2071" s="38">
        <f>IFERROR(_xlfn.XLOOKUP(INVENTARIO[[#This Row],[CODIGO CONCATENADO]],[1]!Tabla1[[CODIGO CONCATENADO ]],[1]!Tabla1[FECHA],,0,-1),"")</f>
        <v>45933</v>
      </c>
      <c r="D2071" s="39" t="str">
        <f>+[1]!Tabla3[[#This Row],[Secuencia]]</f>
        <v>CC0184</v>
      </c>
      <c r="E2071" s="40" t="str">
        <f>+[1]!Tabla3[[#This Row],[Descripcion]]</f>
        <v xml:space="preserve">CONECTORES DE CABLES ELECTRICOS </v>
      </c>
      <c r="F2071" s="39" t="str">
        <f>+[1]!Tabla3[[#This Row],[Categoria]]</f>
        <v>CENTRO CONTROL</v>
      </c>
      <c r="G2071" s="50">
        <f>+[1]!Tabla3[[#This Row],[Almacen]]</f>
        <v>0</v>
      </c>
      <c r="H2071" s="39" t="str">
        <f>+[1]!Tabla3[[#This Row],[Unidad de medida]]</f>
        <v>UNIDAD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20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20</v>
      </c>
      <c r="Q2071" s="42">
        <f>IFERROR(_xlfn.XLOOKUP(INVENTARIO[[#This Row],[CODIGO CONCATENADO]],[1]!Tabla1[[CODIGO CONCATENADO ]],[1]!Tabla1[COSTO],,0,-1),"")</f>
        <v>219.24</v>
      </c>
      <c r="R2071" s="42">
        <f>+IFERROR(INVENTARIO[[#This Row],[STOCK (BALANCE)]]*INVENTARIO[[#This Row],[COSTO UNITARIO]],"")</f>
        <v>4384.8</v>
      </c>
    </row>
    <row r="2072" spans="1:18" x14ac:dyDescent="0.25">
      <c r="A2072" s="37" t="str">
        <f>+[1]DATA_PRODUCTO!A2072</f>
        <v xml:space="preserve"> HER0225 (SENSORES FOTOELECTRICOS )</v>
      </c>
      <c r="B2072" s="38">
        <f>IFERROR(_xlfn.XLOOKUP(INVENTARIO[[#This Row],[CODIGO CONCATENADO]],[1]!Tabla1[[CODIGO CONCATENADO ]],[1]!Tabla1[FECHA],,0,-1),"")</f>
        <v>45933</v>
      </c>
      <c r="C2072" s="38">
        <f>IFERROR(_xlfn.XLOOKUP(INVENTARIO[[#This Row],[CODIGO CONCATENADO]],[1]!Tabla1[[CODIGO CONCATENADO ]],[1]!Tabla1[FECHA],,0,-1),"")</f>
        <v>45933</v>
      </c>
      <c r="D2072" s="39" t="str">
        <f>+[1]!Tabla3[[#This Row],[Secuencia]]</f>
        <v>HER0225</v>
      </c>
      <c r="E2072" s="40" t="str">
        <f>+[1]!Tabla3[[#This Row],[Descripcion]]</f>
        <v xml:space="preserve">SENSORES FOTOELECTRICOS </v>
      </c>
      <c r="F2072" s="39" t="str">
        <f>+[1]!Tabla3[[#This Row],[Categoria]]</f>
        <v>HERRAMIENTAS</v>
      </c>
      <c r="G2072" s="50">
        <f>+[1]!Tabla3[[#This Row],[Almacen]]</f>
        <v>0</v>
      </c>
      <c r="H2072" s="39" t="str">
        <f>+[1]!Tabla3[[#This Row],[Unidad de medida]]</f>
        <v>UNIDAD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10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10</v>
      </c>
      <c r="Q2072" s="42">
        <f>IFERROR(_xlfn.XLOOKUP(INVENTARIO[[#This Row],[CODIGO CONCATENADO]],[1]!Tabla1[[CODIGO CONCATENADO ]],[1]!Tabla1[COSTO],,0,-1),"")</f>
        <v>352.54</v>
      </c>
      <c r="R2072" s="42">
        <f>+IFERROR(INVENTARIO[[#This Row],[STOCK (BALANCE)]]*INVENTARIO[[#This Row],[COSTO UNITARIO]],"")</f>
        <v>3525.4</v>
      </c>
    </row>
    <row r="2073" spans="1:18" x14ac:dyDescent="0.25">
      <c r="A2073" s="37" t="str">
        <f>+[1]DATA_PRODUCTO!A2073</f>
        <v xml:space="preserve"> HER0226 (BREAKERS DE CIRCUITO DE 30)</v>
      </c>
      <c r="B2073" s="38">
        <f>IFERROR(_xlfn.XLOOKUP(INVENTARIO[[#This Row],[CODIGO CONCATENADO]],[1]!Tabla1[[CODIGO CONCATENADO ]],[1]!Tabla1[FECHA],,0,-1),"")</f>
        <v>45933</v>
      </c>
      <c r="C2073" s="38">
        <f>IFERROR(_xlfn.XLOOKUP(INVENTARIO[[#This Row],[CODIGO CONCATENADO]],[1]!Tabla1[[CODIGO CONCATENADO ]],[1]!Tabla1[FECHA],,0,-1),"")</f>
        <v>45933</v>
      </c>
      <c r="D2073" s="39" t="str">
        <f>+[1]!Tabla3[[#This Row],[Secuencia]]</f>
        <v>HER0226</v>
      </c>
      <c r="E2073" s="40" t="str">
        <f>+[1]!Tabla3[[#This Row],[Descripcion]]</f>
        <v>BREAKERS DE CIRCUITO DE 30</v>
      </c>
      <c r="F2073" s="39" t="str">
        <f>+[1]!Tabla3[[#This Row],[Categoria]]</f>
        <v>HERRAMIENTAS</v>
      </c>
      <c r="G2073" s="50">
        <f>+[1]!Tabla3[[#This Row],[Almacen]]</f>
        <v>0</v>
      </c>
      <c r="H2073" s="39" t="str">
        <f>+[1]!Tabla3[[#This Row],[Unidad de medida]]</f>
        <v>UNIDAD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84</v>
      </c>
      <c r="N2073" s="44">
        <f>+SUMIF([1]!REQUISICIONES[CODIGO CONCATENADO],INVENTARIO[[#This Row],[CODIGO CONCATENADO]],[1]!REQUISICIONES[CANTIDAD])</f>
        <v>6</v>
      </c>
      <c r="O2073" s="42"/>
      <c r="P2073" s="44">
        <f>+INVENTARIO[[#This Row],[CANTIDAD INICIAL]]+INVENTARIO[[#This Row],[ENTRADAS]]-INVENTARIO[[#This Row],[SALIDAS]]+INVENTARIO[[#This Row],[AJUSTES]]</f>
        <v>78</v>
      </c>
      <c r="Q2073" s="42">
        <f>IFERROR(_xlfn.XLOOKUP(INVENTARIO[[#This Row],[CODIGO CONCATENADO]],[1]!Tabla1[[CODIGO CONCATENADO ]],[1]!Tabla1[COSTO],,0,-1),"")</f>
        <v>727.12</v>
      </c>
      <c r="R2073" s="42">
        <f>+IFERROR(INVENTARIO[[#This Row],[STOCK (BALANCE)]]*INVENTARIO[[#This Row],[COSTO UNITARIO]],"")</f>
        <v>56715.360000000001</v>
      </c>
    </row>
    <row r="2074" spans="1:18" x14ac:dyDescent="0.25">
      <c r="A2074" s="37" t="str">
        <f>+[1]DATA_PRODUCTO!A2074</f>
        <v xml:space="preserve"> HER0227 (AISLANTE ELECTRICOS )</v>
      </c>
      <c r="B2074" s="38">
        <f>IFERROR(_xlfn.XLOOKUP(INVENTARIO[[#This Row],[CODIGO CONCATENADO]],[1]!Tabla1[[CODIGO CONCATENADO ]],[1]!Tabla1[FECHA],,0,-1),"")</f>
        <v>45933</v>
      </c>
      <c r="C2074" s="38">
        <f>IFERROR(_xlfn.XLOOKUP(INVENTARIO[[#This Row],[CODIGO CONCATENADO]],[1]!Tabla1[[CODIGO CONCATENADO ]],[1]!Tabla1[FECHA],,0,-1),"")</f>
        <v>45933</v>
      </c>
      <c r="D2074" s="39" t="str">
        <f>+[1]!Tabla3[[#This Row],[Secuencia]]</f>
        <v>HER0227</v>
      </c>
      <c r="E2074" s="40" t="str">
        <f>+[1]!Tabla3[[#This Row],[Descripcion]]</f>
        <v xml:space="preserve">AISLANTE ELECTRICOS </v>
      </c>
      <c r="F2074" s="39" t="str">
        <f>+[1]!Tabla3[[#This Row],[Categoria]]</f>
        <v>HERRAMIENTAS</v>
      </c>
      <c r="G2074" s="50">
        <f>+[1]!Tabla3[[#This Row],[Almacen]]</f>
        <v>0</v>
      </c>
      <c r="H2074" s="39" t="str">
        <f>+[1]!Tabla3[[#This Row],[Unidad de medida]]</f>
        <v>UNIDAD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60</v>
      </c>
      <c r="N2074" s="44">
        <f>+SUMIF([1]!REQUISICIONES[CODIGO CONCATENADO],INVENTARIO[[#This Row],[CODIGO CONCATENADO]],[1]!REQUISICIONES[CANTIDAD])</f>
        <v>0</v>
      </c>
      <c r="O2074" s="42"/>
      <c r="P2074" s="44">
        <f>+INVENTARIO[[#This Row],[CANTIDAD INICIAL]]+INVENTARIO[[#This Row],[ENTRADAS]]-INVENTARIO[[#This Row],[SALIDAS]]+INVENTARIO[[#This Row],[AJUSTES]]</f>
        <v>60</v>
      </c>
      <c r="Q2074" s="42">
        <f>IFERROR(_xlfn.XLOOKUP(INVENTARIO[[#This Row],[CODIGO CONCATENADO]],[1]!Tabla1[[CODIGO CONCATENADO ]],[1]!Tabla1[COSTO],,0,-1),"")</f>
        <v>41.86</v>
      </c>
      <c r="R2074" s="42">
        <f>+IFERROR(INVENTARIO[[#This Row],[STOCK (BALANCE)]]*INVENTARIO[[#This Row],[COSTO UNITARIO]],"")</f>
        <v>2511.6</v>
      </c>
    </row>
    <row r="2075" spans="1:18" x14ac:dyDescent="0.25">
      <c r="A2075" s="37" t="str">
        <f>+[1]DATA_PRODUCTO!A2075</f>
        <v xml:space="preserve"> HER0228 (LAMPARA LED 60 X 60 CM)</v>
      </c>
      <c r="B2075" s="38">
        <f>IFERROR(_xlfn.XLOOKUP(INVENTARIO[[#This Row],[CODIGO CONCATENADO]],[1]!Tabla1[[CODIGO CONCATENADO ]],[1]!Tabla1[FECHA],,0,-1),"")</f>
        <v>45933</v>
      </c>
      <c r="C2075" s="38">
        <f>IFERROR(_xlfn.XLOOKUP(INVENTARIO[[#This Row],[CODIGO CONCATENADO]],[1]!Tabla1[[CODIGO CONCATENADO ]],[1]!Tabla1[FECHA],,0,-1),"")</f>
        <v>45933</v>
      </c>
      <c r="D2075" s="39" t="str">
        <f>+[1]!Tabla3[[#This Row],[Secuencia]]</f>
        <v>HER0228</v>
      </c>
      <c r="E2075" s="40" t="str">
        <f>+[1]!Tabla3[[#This Row],[Descripcion]]</f>
        <v>LAMPARA LED 60 X 60 CM</v>
      </c>
      <c r="F2075" s="39" t="str">
        <f>+[1]!Tabla3[[#This Row],[Categoria]]</f>
        <v>HERRAMIENTAS</v>
      </c>
      <c r="G2075" s="50">
        <f>+[1]!Tabla3[[#This Row],[Almacen]]</f>
        <v>0</v>
      </c>
      <c r="H2075" s="39" t="str">
        <f>+[1]!Tabla3[[#This Row],[Unidad de medida]]</f>
        <v>UNIDAD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10</v>
      </c>
      <c r="N2075" s="44">
        <f>+SUMIF([1]!REQUISICIONES[CODIGO CONCATENADO],INVENTARIO[[#This Row],[CODIGO CONCATENADO]],[1]!REQUISICIONES[CANTIDAD])</f>
        <v>6</v>
      </c>
      <c r="O2075" s="42"/>
      <c r="P2075" s="44">
        <f>+INVENTARIO[[#This Row],[CANTIDAD INICIAL]]+INVENTARIO[[#This Row],[ENTRADAS]]-INVENTARIO[[#This Row],[SALIDAS]]+INVENTARIO[[#This Row],[AJUSTES]]</f>
        <v>4</v>
      </c>
      <c r="Q2075" s="42">
        <f>IFERROR(_xlfn.XLOOKUP(INVENTARIO[[#This Row],[CODIGO CONCATENADO]],[1]!Tabla1[[CODIGO CONCATENADO ]],[1]!Tabla1[COSTO],,0,-1),"")</f>
        <v>214.83</v>
      </c>
      <c r="R2075" s="42">
        <f>+IFERROR(INVENTARIO[[#This Row],[STOCK (BALANCE)]]*INVENTARIO[[#This Row],[COSTO UNITARIO]],"")</f>
        <v>859.32</v>
      </c>
    </row>
    <row r="2076" spans="1:18" x14ac:dyDescent="0.25">
      <c r="A2076" s="37" t="str">
        <f>+[1]DATA_PRODUCTO!A2076</f>
        <v xml:space="preserve"> HER0229 (LAMPARA LED 60 X 120 CM)</v>
      </c>
      <c r="B2076" s="38">
        <f>IFERROR(_xlfn.XLOOKUP(INVENTARIO[[#This Row],[CODIGO CONCATENADO]],[1]!Tabla1[[CODIGO CONCATENADO ]],[1]!Tabla1[FECHA],,0,-1),"")</f>
        <v>45933</v>
      </c>
      <c r="C2076" s="38">
        <f>IFERROR(_xlfn.XLOOKUP(INVENTARIO[[#This Row],[CODIGO CONCATENADO]],[1]!Tabla1[[CODIGO CONCATENADO ]],[1]!Tabla1[FECHA],,0,-1),"")</f>
        <v>45933</v>
      </c>
      <c r="D2076" s="39" t="str">
        <f>+[1]!Tabla3[[#This Row],[Secuencia]]</f>
        <v>HER0229</v>
      </c>
      <c r="E2076" s="40" t="str">
        <f>+[1]!Tabla3[[#This Row],[Descripcion]]</f>
        <v>LAMPARA LED 60 X 120 CM</v>
      </c>
      <c r="F2076" s="39" t="str">
        <f>+[1]!Tabla3[[#This Row],[Categoria]]</f>
        <v>HERRAMIENTAS</v>
      </c>
      <c r="G2076" s="50">
        <f>+[1]!Tabla3[[#This Row],[Almacen]]</f>
        <v>0</v>
      </c>
      <c r="H2076" s="39" t="str">
        <f>+[1]!Tabla3[[#This Row],[Unidad de medida]]</f>
        <v>UNIDAD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10</v>
      </c>
      <c r="N2076" s="44">
        <f>+SUMIF([1]!REQUISICIONES[CODIGO CONCATENADO],INVENTARIO[[#This Row],[CODIGO CONCATENADO]],[1]!REQUISICIONES[CANTIDAD])</f>
        <v>4</v>
      </c>
      <c r="O2076" s="42"/>
      <c r="P2076" s="44">
        <f>+INVENTARIO[[#This Row],[CANTIDAD INICIAL]]+INVENTARIO[[#This Row],[ENTRADAS]]-INVENTARIO[[#This Row],[SALIDAS]]+INVENTARIO[[#This Row],[AJUSTES]]</f>
        <v>6</v>
      </c>
      <c r="Q2076" s="42">
        <f>IFERROR(_xlfn.XLOOKUP(INVENTARIO[[#This Row],[CODIGO CONCATENADO]],[1]!Tabla1[[CODIGO CONCATENADO ]],[1]!Tabla1[COSTO],,0,-1),"")</f>
        <v>655.51</v>
      </c>
      <c r="R2076" s="42">
        <f>+IFERROR(INVENTARIO[[#This Row],[STOCK (BALANCE)]]*INVENTARIO[[#This Row],[COSTO UNITARIO]],"")</f>
        <v>3933.06</v>
      </c>
    </row>
    <row r="2077" spans="1:18" x14ac:dyDescent="0.25">
      <c r="A2077" s="37" t="str">
        <f>+[1]DATA_PRODUCTO!A2077</f>
        <v xml:space="preserve"> HER0230 (DISCO PARA PULIR DE METAL DE 4)</v>
      </c>
      <c r="B2077" s="38">
        <f>IFERROR(_xlfn.XLOOKUP(INVENTARIO[[#This Row],[CODIGO CONCATENADO]],[1]!Tabla1[[CODIGO CONCATENADO ]],[1]!Tabla1[FECHA],,0,-1),"")</f>
        <v>45933</v>
      </c>
      <c r="C2077" s="38">
        <f>IFERROR(_xlfn.XLOOKUP(INVENTARIO[[#This Row],[CODIGO CONCATENADO]],[1]!Tabla1[[CODIGO CONCATENADO ]],[1]!Tabla1[FECHA],,0,-1),"")</f>
        <v>45933</v>
      </c>
      <c r="D2077" s="39" t="str">
        <f>+[1]!Tabla3[[#This Row],[Secuencia]]</f>
        <v>HER0230</v>
      </c>
      <c r="E2077" s="40" t="str">
        <f>+[1]!Tabla3[[#This Row],[Descripcion]]</f>
        <v>DISCO PARA PULIR DE METAL DE 4</v>
      </c>
      <c r="F2077" s="39" t="str">
        <f>+[1]!Tabla3[[#This Row],[Categoria]]</f>
        <v>HERRAMIENTAS</v>
      </c>
      <c r="G2077" s="50">
        <f>+[1]!Tabla3[[#This Row],[Almacen]]</f>
        <v>0</v>
      </c>
      <c r="H2077" s="39" t="str">
        <f>+[1]!Tabla3[[#This Row],[Unidad de medida]]</f>
        <v>UNIDAD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5</v>
      </c>
      <c r="N2077" s="44">
        <f>+SUMIF([1]!REQUISICIONES[CODIGO CONCATENADO],INVENTARIO[[#This Row],[CODIGO CONCATENADO]],[1]!REQUISICIONES[CANTIDAD])</f>
        <v>0</v>
      </c>
      <c r="O2077" s="42"/>
      <c r="P2077" s="44">
        <f>+INVENTARIO[[#This Row],[CANTIDAD INICIAL]]+INVENTARIO[[#This Row],[ENTRADAS]]-INVENTARIO[[#This Row],[SALIDAS]]+INVENTARIO[[#This Row],[AJUSTES]]</f>
        <v>5</v>
      </c>
      <c r="Q2077" s="42">
        <f>IFERROR(_xlfn.XLOOKUP(INVENTARIO[[#This Row],[CODIGO CONCATENADO]],[1]!Tabla1[[CODIGO CONCATENADO ]],[1]!Tabla1[COSTO],,0,-1),"")</f>
        <v>153.41999999999999</v>
      </c>
      <c r="R2077" s="42">
        <f>+IFERROR(INVENTARIO[[#This Row],[STOCK (BALANCE)]]*INVENTARIO[[#This Row],[COSTO UNITARIO]],"")</f>
        <v>767.09999999999991</v>
      </c>
    </row>
    <row r="2078" spans="1:18" x14ac:dyDescent="0.25">
      <c r="A2078" s="37" t="str">
        <f>+[1]DATA_PRODUCTO!A2078</f>
        <v xml:space="preserve"> HER0231 (ALAMBRE SOLDADOR PIES )</v>
      </c>
      <c r="B2078" s="38">
        <f>IFERROR(_xlfn.XLOOKUP(INVENTARIO[[#This Row],[CODIGO CONCATENADO]],[1]!Tabla1[[CODIGO CONCATENADO ]],[1]!Tabla1[FECHA],,0,-1),"")</f>
        <v>45933</v>
      </c>
      <c r="C2078" s="38">
        <f>IFERROR(_xlfn.XLOOKUP(INVENTARIO[[#This Row],[CODIGO CONCATENADO]],[1]!Tabla1[[CODIGO CONCATENADO ]],[1]!Tabla1[FECHA],,0,-1),"")</f>
        <v>45933</v>
      </c>
      <c r="D2078" s="39" t="str">
        <f>+[1]!Tabla3[[#This Row],[Secuencia]]</f>
        <v>HER0231</v>
      </c>
      <c r="E2078" s="40" t="str">
        <f>+[1]!Tabla3[[#This Row],[Descripcion]]</f>
        <v xml:space="preserve">ALAMBRE SOLDADOR PIES </v>
      </c>
      <c r="F2078" s="39" t="str">
        <f>+[1]!Tabla3[[#This Row],[Categoria]]</f>
        <v>HERRAMIENTAS</v>
      </c>
      <c r="G2078" s="50">
        <f>+[1]!Tabla3[[#This Row],[Almacen]]</f>
        <v>0</v>
      </c>
      <c r="H2078" s="39" t="str">
        <f>+[1]!Tabla3[[#This Row],[Unidad de medida]]</f>
        <v>PIES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552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552</v>
      </c>
      <c r="Q2078" s="42">
        <f>IFERROR(_xlfn.XLOOKUP(INVENTARIO[[#This Row],[CODIGO CONCATENADO]],[1]!Tabla1[[CODIGO CONCATENADO ]],[1]!Tabla1[COSTO],,0,-1),"")</f>
        <v>68.31</v>
      </c>
      <c r="R2078" s="42">
        <f>+IFERROR(INVENTARIO[[#This Row],[STOCK (BALANCE)]]*INVENTARIO[[#This Row],[COSTO UNITARIO]],"")</f>
        <v>37707.120000000003</v>
      </c>
    </row>
    <row r="2079" spans="1:18" x14ac:dyDescent="0.25">
      <c r="A2079" s="37" t="str">
        <f>+[1]DATA_PRODUCTO!A2079</f>
        <v xml:space="preserve"> HER0232 (CERRADURAS PARA PUERTA)</v>
      </c>
      <c r="B2079" s="38">
        <f>IFERROR(_xlfn.XLOOKUP(INVENTARIO[[#This Row],[CODIGO CONCATENADO]],[1]!Tabla1[[CODIGO CONCATENADO ]],[1]!Tabla1[FECHA],,0,-1),"")</f>
        <v>45933</v>
      </c>
      <c r="C2079" s="38">
        <f>IFERROR(_xlfn.XLOOKUP(INVENTARIO[[#This Row],[CODIGO CONCATENADO]],[1]!Tabla1[[CODIGO CONCATENADO ]],[1]!Tabla1[FECHA],,0,-1),"")</f>
        <v>45933</v>
      </c>
      <c r="D2079" s="39" t="str">
        <f>+[1]!Tabla3[[#This Row],[Secuencia]]</f>
        <v>HER0232</v>
      </c>
      <c r="E2079" s="40" t="str">
        <f>+[1]!Tabla3[[#This Row],[Descripcion]]</f>
        <v>CERRADURAS PARA PUERTA</v>
      </c>
      <c r="F2079" s="39" t="str">
        <f>+[1]!Tabla3[[#This Row],[Categoria]]</f>
        <v>HERRAMIENTAS</v>
      </c>
      <c r="G2079" s="50">
        <f>+[1]!Tabla3[[#This Row],[Almacen]]</f>
        <v>0</v>
      </c>
      <c r="H2079" s="39" t="str">
        <f>+[1]!Tabla3[[#This Row],[Unidad de medida]]</f>
        <v>UNIDAD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62</v>
      </c>
      <c r="N2079" s="44">
        <f>+SUMIF([1]!REQUISICIONES[CODIGO CONCATENADO],INVENTARIO[[#This Row],[CODIGO CONCATENADO]],[1]!REQUISICIONES[CANTIDAD])</f>
        <v>3</v>
      </c>
      <c r="O2079" s="42"/>
      <c r="P2079" s="44">
        <f>+INVENTARIO[[#This Row],[CANTIDAD INICIAL]]+INVENTARIO[[#This Row],[ENTRADAS]]-INVENTARIO[[#This Row],[SALIDAS]]+INVENTARIO[[#This Row],[AJUSTES]]</f>
        <v>59</v>
      </c>
      <c r="Q2079" s="42">
        <f>IFERROR(_xlfn.XLOOKUP(INVENTARIO[[#This Row],[CODIGO CONCATENADO]],[1]!Tabla1[[CODIGO CONCATENADO ]],[1]!Tabla1[COSTO],,0,-1),"")</f>
        <v>391.1</v>
      </c>
      <c r="R2079" s="42">
        <f>+IFERROR(INVENTARIO[[#This Row],[STOCK (BALANCE)]]*INVENTARIO[[#This Row],[COSTO UNITARIO]],"")</f>
        <v>23074.9</v>
      </c>
    </row>
    <row r="2080" spans="1:18" x14ac:dyDescent="0.25">
      <c r="A2080" s="37" t="str">
        <f>+[1]DATA_PRODUCTO!A2080</f>
        <v xml:space="preserve"> HER0233 (BISAGRA PARA PUERTA 3/5)</v>
      </c>
      <c r="B2080" s="38">
        <f>IFERROR(_xlfn.XLOOKUP(INVENTARIO[[#This Row],[CODIGO CONCATENADO]],[1]!Tabla1[[CODIGO CONCATENADO ]],[1]!Tabla1[FECHA],,0,-1),"")</f>
        <v>45933</v>
      </c>
      <c r="C2080" s="38">
        <f>IFERROR(_xlfn.XLOOKUP(INVENTARIO[[#This Row],[CODIGO CONCATENADO]],[1]!Tabla1[[CODIGO CONCATENADO ]],[1]!Tabla1[FECHA],,0,-1),"")</f>
        <v>45933</v>
      </c>
      <c r="D2080" s="39" t="str">
        <f>+[1]!Tabla3[[#This Row],[Secuencia]]</f>
        <v>HER0233</v>
      </c>
      <c r="E2080" s="40" t="str">
        <f>+[1]!Tabla3[[#This Row],[Descripcion]]</f>
        <v>BISAGRA PARA PUERTA 3/5</v>
      </c>
      <c r="F2080" s="39" t="str">
        <f>+[1]!Tabla3[[#This Row],[Categoria]]</f>
        <v>HERRAMIENTAS</v>
      </c>
      <c r="G2080" s="50">
        <f>+[1]!Tabla3[[#This Row],[Almacen]]</f>
        <v>0</v>
      </c>
      <c r="H2080" s="39" t="str">
        <f>+[1]!Tabla3[[#This Row],[Unidad de medida]]</f>
        <v>UNIDAD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38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38</v>
      </c>
      <c r="Q2080" s="42">
        <f>IFERROR(_xlfn.XLOOKUP(INVENTARIO[[#This Row],[CODIGO CONCATENADO]],[1]!Tabla1[[CODIGO CONCATENADO ]],[1]!Tabla1[COSTO],,0,-1),"")</f>
        <v>208.22</v>
      </c>
      <c r="R2080" s="42">
        <f>+IFERROR(INVENTARIO[[#This Row],[STOCK (BALANCE)]]*INVENTARIO[[#This Row],[COSTO UNITARIO]],"")</f>
        <v>7912.36</v>
      </c>
    </row>
    <row r="2081" spans="1:18" x14ac:dyDescent="0.25">
      <c r="A2081" s="37" t="str">
        <f>+[1]DATA_PRODUCTO!A2081</f>
        <v xml:space="preserve"> HER0234 (PESTILLO PARA PUERTA 2/4)</v>
      </c>
      <c r="B2081" s="38">
        <f>IFERROR(_xlfn.XLOOKUP(INVENTARIO[[#This Row],[CODIGO CONCATENADO]],[1]!Tabla1[[CODIGO CONCATENADO ]],[1]!Tabla1[FECHA],,0,-1),"")</f>
        <v>46013</v>
      </c>
      <c r="C2081" s="38">
        <f>IFERROR(_xlfn.XLOOKUP(INVENTARIO[[#This Row],[CODIGO CONCATENADO]],[1]!Tabla1[[CODIGO CONCATENADO ]],[1]!Tabla1[FECHA],,0,-1),"")</f>
        <v>46013</v>
      </c>
      <c r="D2081" s="39" t="str">
        <f>+[1]!Tabla3[[#This Row],[Secuencia]]</f>
        <v>HER0234</v>
      </c>
      <c r="E2081" s="40" t="str">
        <f>+[1]!Tabla3[[#This Row],[Descripcion]]</f>
        <v>PESTILLO PARA PUERTA 2/4</v>
      </c>
      <c r="F2081" s="39" t="str">
        <f>+[1]!Tabla3[[#This Row],[Categoria]]</f>
        <v>HERRAMIENTAS</v>
      </c>
      <c r="G2081" s="50">
        <f>+[1]!Tabla3[[#This Row],[Almacen]]</f>
        <v>0</v>
      </c>
      <c r="H2081" s="39" t="str">
        <f>+[1]!Tabla3[[#This Row],[Unidad de medida]]</f>
        <v>UNIDAD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69</v>
      </c>
      <c r="N2081" s="44">
        <f>+SUMIF([1]!REQUISICIONES[CODIGO CONCATENADO],INVENTARIO[[#This Row],[CODIGO CONCATENADO]],[1]!REQUISICIONES[CANTIDAD])</f>
        <v>0</v>
      </c>
      <c r="O2081" s="42"/>
      <c r="P2081" s="44">
        <f>+INVENTARIO[[#This Row],[CANTIDAD INICIAL]]+INVENTARIO[[#This Row],[ENTRADAS]]-INVENTARIO[[#This Row],[SALIDAS]]+INVENTARIO[[#This Row],[AJUSTES]]</f>
        <v>69</v>
      </c>
      <c r="Q2081" s="42">
        <f>IFERROR(_xlfn.XLOOKUP(INVENTARIO[[#This Row],[CODIGO CONCATENADO]],[1]!Tabla1[[CODIGO CONCATENADO ]],[1]!Tabla1[COSTO],,0,-1),"")</f>
        <v>228.05</v>
      </c>
      <c r="R2081" s="42">
        <f>+IFERROR(INVENTARIO[[#This Row],[STOCK (BALANCE)]]*INVENTARIO[[#This Row],[COSTO UNITARIO]],"")</f>
        <v>15735.45</v>
      </c>
    </row>
    <row r="2082" spans="1:18" x14ac:dyDescent="0.25">
      <c r="A2082" s="37" t="str">
        <f>+[1]DATA_PRODUCTO!A2082</f>
        <v xml:space="preserve"> HER0235 (POLEA CON GANCHO DE 6 )</v>
      </c>
      <c r="B2082" s="38">
        <f>IFERROR(_xlfn.XLOOKUP(INVENTARIO[[#This Row],[CODIGO CONCATENADO]],[1]!Tabla1[[CODIGO CONCATENADO ]],[1]!Tabla1[FECHA],,0,-1),"")</f>
        <v>45933</v>
      </c>
      <c r="C2082" s="38">
        <f>IFERROR(_xlfn.XLOOKUP(INVENTARIO[[#This Row],[CODIGO CONCATENADO]],[1]!Tabla1[[CODIGO CONCATENADO ]],[1]!Tabla1[FECHA],,0,-1),"")</f>
        <v>45933</v>
      </c>
      <c r="D2082" s="39" t="str">
        <f>+[1]!Tabla3[[#This Row],[Secuencia]]</f>
        <v>HER0235</v>
      </c>
      <c r="E2082" s="40" t="str">
        <f>+[1]!Tabla3[[#This Row],[Descripcion]]</f>
        <v xml:space="preserve">POLEA CON GANCHO DE 6 </v>
      </c>
      <c r="F2082" s="39" t="str">
        <f>+[1]!Tabla3[[#This Row],[Categoria]]</f>
        <v>HERRAMIENTAS</v>
      </c>
      <c r="G2082" s="50">
        <f>+[1]!Tabla3[[#This Row],[Almacen]]</f>
        <v>0</v>
      </c>
      <c r="H2082" s="39" t="str">
        <f>+[1]!Tabla3[[#This Row],[Unidad de medida]]</f>
        <v>UNIDAD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50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50</v>
      </c>
      <c r="Q2082" s="42">
        <f>IFERROR(_xlfn.XLOOKUP(INVENTARIO[[#This Row],[CODIGO CONCATENADO]],[1]!Tabla1[[CODIGO CONCATENADO ]],[1]!Tabla1[COSTO],,0,-1),"")</f>
        <v>2015</v>
      </c>
      <c r="R2082" s="42">
        <f>+IFERROR(INVENTARIO[[#This Row],[STOCK (BALANCE)]]*INVENTARIO[[#This Row],[COSTO UNITARIO]],"")</f>
        <v>100750</v>
      </c>
    </row>
    <row r="2083" spans="1:18" x14ac:dyDescent="0.25">
      <c r="A2083" s="37" t="str">
        <f>+[1]DATA_PRODUCTO!A2083</f>
        <v xml:space="preserve"> HER0236 (CONECTORES KIT SENCILLO PARA ALAMBRE TRIPLEX)</v>
      </c>
      <c r="B2083" s="38">
        <f>IFERROR(_xlfn.XLOOKUP(INVENTARIO[[#This Row],[CODIGO CONCATENADO]],[1]!Tabla1[[CODIGO CONCATENADO ]],[1]!Tabla1[FECHA],,0,-1),"")</f>
        <v>45933</v>
      </c>
      <c r="C2083" s="38">
        <f>IFERROR(_xlfn.XLOOKUP(INVENTARIO[[#This Row],[CODIGO CONCATENADO]],[1]!Tabla1[[CODIGO CONCATENADO ]],[1]!Tabla1[FECHA],,0,-1),"")</f>
        <v>45933</v>
      </c>
      <c r="D2083" s="39" t="str">
        <f>+[1]!Tabla3[[#This Row],[Secuencia]]</f>
        <v>HER0236</v>
      </c>
      <c r="E2083" s="40" t="str">
        <f>+[1]!Tabla3[[#This Row],[Descripcion]]</f>
        <v>CONECTORES KIT SENCILLO PARA ALAMBRE TRIPLEX</v>
      </c>
      <c r="F2083" s="39" t="str">
        <f>+[1]!Tabla3[[#This Row],[Categoria]]</f>
        <v>HERRAMIENTAS</v>
      </c>
      <c r="G2083" s="50">
        <f>+[1]!Tabla3[[#This Row],[Almacen]]</f>
        <v>0</v>
      </c>
      <c r="H2083" s="39" t="str">
        <f>+[1]!Tabla3[[#This Row],[Unidad de medida]]</f>
        <v>UNIDAD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30</v>
      </c>
      <c r="N2083" s="44">
        <f>+SUMIF([1]!REQUISICIONES[CODIGO CONCATENADO],INVENTARIO[[#This Row],[CODIGO CONCATENADO]],[1]!REQUISICIONES[CANTIDAD])</f>
        <v>30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>
        <f>IFERROR(_xlfn.XLOOKUP(INVENTARIO[[#This Row],[CODIGO CONCATENADO]],[1]!Tabla1[[CODIGO CONCATENADO ]],[1]!Tabla1[COSTO],,0,-1),"")</f>
        <v>142.12</v>
      </c>
      <c r="R2083" s="42">
        <f>+IFERROR(INVENTARIO[[#This Row],[STOCK (BALANCE)]]*INVENTARIO[[#This Row],[COSTO UNITARIO]],"")</f>
        <v>0</v>
      </c>
    </row>
    <row r="2084" spans="1:18" x14ac:dyDescent="0.25">
      <c r="A2084" s="37" t="str">
        <f>+[1]DATA_PRODUCTO!A2084</f>
        <v xml:space="preserve"> CC0185 (TAPE ELECTRICO DE VINIL 3/4 X 60 )</v>
      </c>
      <c r="B2084" s="38">
        <f>IFERROR(_xlfn.XLOOKUP(INVENTARIO[[#This Row],[CODIGO CONCATENADO]],[1]!Tabla1[[CODIGO CONCATENADO ]],[1]!Tabla1[FECHA],,0,-1),"")</f>
        <v>45933</v>
      </c>
      <c r="C2084" s="38">
        <f>IFERROR(_xlfn.XLOOKUP(INVENTARIO[[#This Row],[CODIGO CONCATENADO]],[1]!Tabla1[[CODIGO CONCATENADO ]],[1]!Tabla1[FECHA],,0,-1),"")</f>
        <v>45933</v>
      </c>
      <c r="D2084" s="39" t="str">
        <f>+[1]!Tabla3[[#This Row],[Secuencia]]</f>
        <v>CC0185</v>
      </c>
      <c r="E2084" s="40" t="str">
        <f>+[1]!Tabla3[[#This Row],[Descripcion]]</f>
        <v xml:space="preserve">TAPE ELECTRICO DE VINIL 3/4 X 60 </v>
      </c>
      <c r="F2084" s="39" t="str">
        <f>+[1]!Tabla3[[#This Row],[Categoria]]</f>
        <v>CENTRO CONTROL</v>
      </c>
      <c r="G2084" s="50">
        <f>+[1]!Tabla3[[#This Row],[Almacen]]</f>
        <v>0</v>
      </c>
      <c r="H2084" s="39" t="str">
        <f>+[1]!Tabla3[[#This Row],[Unidad de medida]]</f>
        <v>UNIDAD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42</v>
      </c>
      <c r="N2084" s="44">
        <f>+SUMIF([1]!REQUISICIONES[CODIGO CONCATENADO],INVENTARIO[[#This Row],[CODIGO CONCATENADO]],[1]!REQUISICIONES[CANTIDAD])</f>
        <v>42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>
        <f>IFERROR(_xlfn.XLOOKUP(INVENTARIO[[#This Row],[CODIGO CONCATENADO]],[1]!Tabla1[[CODIGO CONCATENADO ]],[1]!Tabla1[COSTO],,0,-1),"")</f>
        <v>143.22</v>
      </c>
      <c r="R2084" s="42">
        <f>+IFERROR(INVENTARIO[[#This Row],[STOCK (BALANCE)]]*INVENTARIO[[#This Row],[COSTO UNITARIO]],"")</f>
        <v>0</v>
      </c>
    </row>
    <row r="2085" spans="1:18" x14ac:dyDescent="0.25">
      <c r="A2085" s="37" t="str">
        <f>+[1]DATA_PRODUCTO!A2085</f>
        <v xml:space="preserve"> CC0186 (CINTA ELECTRICA AUTOSOLDABLE )</v>
      </c>
      <c r="B2085" s="38">
        <f>IFERROR(_xlfn.XLOOKUP(INVENTARIO[[#This Row],[CODIGO CONCATENADO]],[1]!Tabla1[[CODIGO CONCATENADO ]],[1]!Tabla1[FECHA],,0,-1),"")</f>
        <v>45933</v>
      </c>
      <c r="C2085" s="38">
        <f>IFERROR(_xlfn.XLOOKUP(INVENTARIO[[#This Row],[CODIGO CONCATENADO]],[1]!Tabla1[[CODIGO CONCATENADO ]],[1]!Tabla1[FECHA],,0,-1),"")</f>
        <v>45933</v>
      </c>
      <c r="D2085" s="39" t="str">
        <f>+[1]!Tabla3[[#This Row],[Secuencia]]</f>
        <v>CC0186</v>
      </c>
      <c r="E2085" s="40" t="str">
        <f>+[1]!Tabla3[[#This Row],[Descripcion]]</f>
        <v xml:space="preserve">CINTA ELECTRICA AUTOSOLDABLE </v>
      </c>
      <c r="F2085" s="39" t="str">
        <f>+[1]!Tabla3[[#This Row],[Categoria]]</f>
        <v>CENTRO CONTROL</v>
      </c>
      <c r="G2085" s="50">
        <f>+[1]!Tabla3[[#This Row],[Almacen]]</f>
        <v>0</v>
      </c>
      <c r="H2085" s="39" t="str">
        <f>+[1]!Tabla3[[#This Row],[Unidad de medida]]</f>
        <v>UNIDAD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3</v>
      </c>
      <c r="N2085" s="44">
        <f>+SUMIF([1]!REQUISICIONES[CODIGO CONCATENADO],INVENTARIO[[#This Row],[CODIGO CONCATENADO]],[1]!REQUISICIONES[CANTIDAD])</f>
        <v>3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>
        <f>IFERROR(_xlfn.XLOOKUP(INVENTARIO[[#This Row],[CODIGO CONCATENADO]],[1]!Tabla1[[CODIGO CONCATENADO ]],[1]!Tabla1[COSTO],,0,-1),"")</f>
        <v>1258.1400000000001</v>
      </c>
      <c r="R2085" s="42">
        <f>+IFERROR(INVENTARIO[[#This Row],[STOCK (BALANCE)]]*INVENTARIO[[#This Row],[COSTO UNITARIO]],"")</f>
        <v>0</v>
      </c>
    </row>
    <row r="2086" spans="1:18" x14ac:dyDescent="0.25">
      <c r="A2086" s="37" t="str">
        <f>+[1]DATA_PRODUCTO!A2086</f>
        <v xml:space="preserve"> CC0187 (PILA AA RECARGABLES CON CARGADOR )</v>
      </c>
      <c r="B2086" s="38">
        <f>IFERROR(_xlfn.XLOOKUP(INVENTARIO[[#This Row],[CODIGO CONCATENADO]],[1]!Tabla1[[CODIGO CONCATENADO ]],[1]!Tabla1[FECHA],,0,-1),"")</f>
        <v>45933</v>
      </c>
      <c r="C2086" s="38">
        <f>IFERROR(_xlfn.XLOOKUP(INVENTARIO[[#This Row],[CODIGO CONCATENADO]],[1]!Tabla1[[CODIGO CONCATENADO ]],[1]!Tabla1[FECHA],,0,-1),"")</f>
        <v>45933</v>
      </c>
      <c r="D2086" s="39" t="str">
        <f>+[1]!Tabla3[[#This Row],[Secuencia]]</f>
        <v>CC0187</v>
      </c>
      <c r="E2086" s="40" t="str">
        <f>+[1]!Tabla3[[#This Row],[Descripcion]]</f>
        <v xml:space="preserve">PILA AA RECARGABLES CON CARGADOR </v>
      </c>
      <c r="F2086" s="39" t="str">
        <f>+[1]!Tabla3[[#This Row],[Categoria]]</f>
        <v>CENTRO CONTROL</v>
      </c>
      <c r="G2086" s="50">
        <f>+[1]!Tabla3[[#This Row],[Almacen]]</f>
        <v>0</v>
      </c>
      <c r="H2086" s="39" t="str">
        <f>+[1]!Tabla3[[#This Row],[Unidad de medida]]</f>
        <v>UNIDAD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2</v>
      </c>
      <c r="N2086" s="44">
        <f>+SUMIF([1]!REQUISICIONES[CODIGO CONCATENADO],INVENTARIO[[#This Row],[CODIGO CONCATENADO]],[1]!REQUISICIONES[CANTIDAD])</f>
        <v>2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>
        <f>IFERROR(_xlfn.XLOOKUP(INVENTARIO[[#This Row],[CODIGO CONCATENADO]],[1]!Tabla1[[CODIGO CONCATENADO ]],[1]!Tabla1[COSTO],,0,-1),"")</f>
        <v>490.25</v>
      </c>
      <c r="R2086" s="42">
        <f>+IFERROR(INVENTARIO[[#This Row],[STOCK (BALANCE)]]*INVENTARIO[[#This Row],[COSTO UNITARIO]],"")</f>
        <v>0</v>
      </c>
    </row>
    <row r="2087" spans="1:18" x14ac:dyDescent="0.25">
      <c r="A2087" s="37" t="str">
        <f>+[1]DATA_PRODUCTO!A2087</f>
        <v xml:space="preserve"> CC0188 (PILA AAA RECARGABLES CON CARGADOR )</v>
      </c>
      <c r="B2087" s="38">
        <f>IFERROR(_xlfn.XLOOKUP(INVENTARIO[[#This Row],[CODIGO CONCATENADO]],[1]!Tabla1[[CODIGO CONCATENADO ]],[1]!Tabla1[FECHA],,0,-1),"")</f>
        <v>45933</v>
      </c>
      <c r="C2087" s="38">
        <f>IFERROR(_xlfn.XLOOKUP(INVENTARIO[[#This Row],[CODIGO CONCATENADO]],[1]!Tabla1[[CODIGO CONCATENADO ]],[1]!Tabla1[FECHA],,0,-1),"")</f>
        <v>45933</v>
      </c>
      <c r="D2087" s="39" t="str">
        <f>+[1]!Tabla3[[#This Row],[Secuencia]]</f>
        <v>CC0188</v>
      </c>
      <c r="E2087" s="40" t="str">
        <f>+[1]!Tabla3[[#This Row],[Descripcion]]</f>
        <v xml:space="preserve">PILA AAA RECARGABLES CON CARGADOR </v>
      </c>
      <c r="F2087" s="39" t="str">
        <f>+[1]!Tabla3[[#This Row],[Categoria]]</f>
        <v>CENTRO CONTROL</v>
      </c>
      <c r="G2087" s="50">
        <f>+[1]!Tabla3[[#This Row],[Almacen]]</f>
        <v>0</v>
      </c>
      <c r="H2087" s="39" t="str">
        <f>+[1]!Tabla3[[#This Row],[Unidad de medida]]</f>
        <v>UNIDAD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2</v>
      </c>
      <c r="N2087" s="44">
        <f>+SUMIF([1]!REQUISICIONES[CODIGO CONCATENADO],INVENTARIO[[#This Row],[CODIGO CONCATENADO]],[1]!REQUISICIONES[CANTIDAD])</f>
        <v>2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>
        <f>IFERROR(_xlfn.XLOOKUP(INVENTARIO[[#This Row],[CODIGO CONCATENADO]],[1]!Tabla1[[CODIGO CONCATENADO ]],[1]!Tabla1[COSTO],,0,-1),"")</f>
        <v>538.73</v>
      </c>
      <c r="R2087" s="42">
        <f>+IFERROR(INVENTARIO[[#This Row],[STOCK (BALANCE)]]*INVENTARIO[[#This Row],[COSTO UNITARIO]],"")</f>
        <v>0</v>
      </c>
    </row>
    <row r="2088" spans="1:18" x14ac:dyDescent="0.25">
      <c r="A2088" s="37" t="str">
        <f>+[1]DATA_PRODUCTO!A2088</f>
        <v xml:space="preserve"> CC0189 (PILAS CUADRADAS )</v>
      </c>
      <c r="B2088" s="38">
        <f>IFERROR(_xlfn.XLOOKUP(INVENTARIO[[#This Row],[CODIGO CONCATENADO]],[1]!Tabla1[[CODIGO CONCATENADO ]],[1]!Tabla1[FECHA],,0,-1),"")</f>
        <v>45933</v>
      </c>
      <c r="C2088" s="38">
        <f>IFERROR(_xlfn.XLOOKUP(INVENTARIO[[#This Row],[CODIGO CONCATENADO]],[1]!Tabla1[[CODIGO CONCATENADO ]],[1]!Tabla1[FECHA],,0,-1),"")</f>
        <v>45933</v>
      </c>
      <c r="D2088" s="39" t="str">
        <f>+[1]!Tabla3[[#This Row],[Secuencia]]</f>
        <v>CC0189</v>
      </c>
      <c r="E2088" s="40" t="str">
        <f>+[1]!Tabla3[[#This Row],[Descripcion]]</f>
        <v xml:space="preserve">PILAS CUADRADAS </v>
      </c>
      <c r="F2088" s="39" t="str">
        <f>+[1]!Tabla3[[#This Row],[Categoria]]</f>
        <v>CENTRO CONTROL</v>
      </c>
      <c r="G2088" s="50">
        <f>+[1]!Tabla3[[#This Row],[Almacen]]</f>
        <v>0</v>
      </c>
      <c r="H2088" s="39" t="str">
        <f>+[1]!Tabla3[[#This Row],[Unidad de medida]]</f>
        <v>UNIDAD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2</v>
      </c>
      <c r="N2088" s="44">
        <f>+SUMIF([1]!REQUISICIONES[CODIGO CONCATENADO],INVENTARIO[[#This Row],[CODIGO CONCATENADO]],[1]!REQUISICIONES[CANTIDAD])</f>
        <v>2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>
        <f>IFERROR(_xlfn.XLOOKUP(INVENTARIO[[#This Row],[CODIGO CONCATENADO]],[1]!Tabla1[[CODIGO CONCATENADO ]],[1]!Tabla1[COSTO],,0,-1),"")</f>
        <v>268.42</v>
      </c>
      <c r="R2088" s="42">
        <f>+IFERROR(INVENTARIO[[#This Row],[STOCK (BALANCE)]]*INVENTARIO[[#This Row],[COSTO UNITARIO]],"")</f>
        <v>0</v>
      </c>
    </row>
    <row r="2089" spans="1:18" x14ac:dyDescent="0.25">
      <c r="A2089" s="37" t="str">
        <f>+[1]DATA_PRODUCTO!A2089</f>
        <v xml:space="preserve"> CC0180 (MECHAS 0.9MM)</v>
      </c>
      <c r="B2089" s="38">
        <f>IFERROR(_xlfn.XLOOKUP(INVENTARIO[[#This Row],[CODIGO CONCATENADO]],[1]!Tabla1[[CODIGO CONCATENADO ]],[1]!Tabla1[FECHA],,0,-1),"")</f>
        <v>45933</v>
      </c>
      <c r="C2089" s="38">
        <f>IFERROR(_xlfn.XLOOKUP(INVENTARIO[[#This Row],[CODIGO CONCATENADO]],[1]!Tabla1[[CODIGO CONCATENADO ]],[1]!Tabla1[FECHA],,0,-1),"")</f>
        <v>45933</v>
      </c>
      <c r="D2089" s="39" t="str">
        <f>+[1]!Tabla3[[#This Row],[Secuencia]]</f>
        <v>CC0180</v>
      </c>
      <c r="E2089" s="40" t="str">
        <f>+[1]!Tabla3[[#This Row],[Descripcion]]</f>
        <v>MECHAS 0.9MM</v>
      </c>
      <c r="F2089" s="39" t="str">
        <f>+[1]!Tabla3[[#This Row],[Categoria]]</f>
        <v>CENTRO CONTROL</v>
      </c>
      <c r="G2089" s="50">
        <f>+[1]!Tabla3[[#This Row],[Almacen]]</f>
        <v>0</v>
      </c>
      <c r="H2089" s="39" t="str">
        <f>+[1]!Tabla3[[#This Row],[Unidad de medida]]</f>
        <v>UNIDAD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3</v>
      </c>
      <c r="N2089" s="44">
        <f>+SUMIF([1]!REQUISICIONES[CODIGO CONCATENADO],INVENTARIO[[#This Row],[CODIGO CONCATENADO]],[1]!REQUISICIONES[CANTIDAD])</f>
        <v>3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>
        <f>IFERROR(_xlfn.XLOOKUP(INVENTARIO[[#This Row],[CODIGO CONCATENADO]],[1]!Tabla1[[CODIGO CONCATENADO ]],[1]!Tabla1[COSTO],,0,-1),"")</f>
        <v>55.08</v>
      </c>
      <c r="R2089" s="42">
        <f>+IFERROR(INVENTARIO[[#This Row],[STOCK (BALANCE)]]*INVENTARIO[[#This Row],[COSTO UNITARIO]],"")</f>
        <v>0</v>
      </c>
    </row>
    <row r="2090" spans="1:18" x14ac:dyDescent="0.25">
      <c r="A2090" s="37" t="str">
        <f>+[1]DATA_PRODUCTO!A2090</f>
        <v xml:space="preserve"> CC0181 (MECHAS 1.2MM)</v>
      </c>
      <c r="B2090" s="38">
        <f>IFERROR(_xlfn.XLOOKUP(INVENTARIO[[#This Row],[CODIGO CONCATENADO]],[1]!Tabla1[[CODIGO CONCATENADO ]],[1]!Tabla1[FECHA],,0,-1),"")</f>
        <v>45933</v>
      </c>
      <c r="C2090" s="38">
        <f>IFERROR(_xlfn.XLOOKUP(INVENTARIO[[#This Row],[CODIGO CONCATENADO]],[1]!Tabla1[[CODIGO CONCATENADO ]],[1]!Tabla1[FECHA],,0,-1),"")</f>
        <v>45933</v>
      </c>
      <c r="D2090" s="39" t="str">
        <f>+[1]!Tabla3[[#This Row],[Secuencia]]</f>
        <v>CC0181</v>
      </c>
      <c r="E2090" s="40" t="str">
        <f>+[1]!Tabla3[[#This Row],[Descripcion]]</f>
        <v>MECHAS 1.2MM</v>
      </c>
      <c r="F2090" s="39" t="str">
        <f>+[1]!Tabla3[[#This Row],[Categoria]]</f>
        <v>CENTRO CONTROL</v>
      </c>
      <c r="G2090" s="50">
        <f>+[1]!Tabla3[[#This Row],[Almacen]]</f>
        <v>0</v>
      </c>
      <c r="H2090" s="39" t="str">
        <f>+[1]!Tabla3[[#This Row],[Unidad de medida]]</f>
        <v>UNIDAD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3</v>
      </c>
      <c r="N2090" s="44">
        <f>+SUMIF([1]!REQUISICIONES[CODIGO CONCATENADO],INVENTARIO[[#This Row],[CODIGO CONCATENADO]],[1]!REQUISICIONES[CANTIDAD])</f>
        <v>3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>
        <f>IFERROR(_xlfn.XLOOKUP(INVENTARIO[[#This Row],[CODIGO CONCATENADO]],[1]!Tabla1[[CODIGO CONCATENADO ]],[1]!Tabla1[COSTO],,0,-1),"")</f>
        <v>55.08</v>
      </c>
      <c r="R2090" s="42">
        <f>+IFERROR(INVENTARIO[[#This Row],[STOCK (BALANCE)]]*INVENTARIO[[#This Row],[COSTO UNITARIO]],"")</f>
        <v>0</v>
      </c>
    </row>
    <row r="2091" spans="1:18" x14ac:dyDescent="0.25">
      <c r="A2091" s="37" t="str">
        <f>+[1]DATA_PRODUCTO!A2091</f>
        <v xml:space="preserve"> CC0182 (MECHAS 1.45MM)</v>
      </c>
      <c r="B2091" s="38">
        <f>IFERROR(_xlfn.XLOOKUP(INVENTARIO[[#This Row],[CODIGO CONCATENADO]],[1]!Tabla1[[CODIGO CONCATENADO ]],[1]!Tabla1[FECHA],,0,-1),"")</f>
        <v>45933</v>
      </c>
      <c r="C2091" s="38">
        <f>IFERROR(_xlfn.XLOOKUP(INVENTARIO[[#This Row],[CODIGO CONCATENADO]],[1]!Tabla1[[CODIGO CONCATENADO ]],[1]!Tabla1[FECHA],,0,-1),"")</f>
        <v>45933</v>
      </c>
      <c r="D2091" s="39" t="str">
        <f>+[1]!Tabla3[[#This Row],[Secuencia]]</f>
        <v>CC0182</v>
      </c>
      <c r="E2091" s="40" t="str">
        <f>+[1]!Tabla3[[#This Row],[Descripcion]]</f>
        <v>MECHAS 1.45MM</v>
      </c>
      <c r="F2091" s="39" t="str">
        <f>+[1]!Tabla3[[#This Row],[Categoria]]</f>
        <v>CENTRO CONTROL</v>
      </c>
      <c r="G2091" s="50">
        <f>+[1]!Tabla3[[#This Row],[Almacen]]</f>
        <v>0</v>
      </c>
      <c r="H2091" s="39" t="str">
        <f>+[1]!Tabla3[[#This Row],[Unidad de medida]]</f>
        <v>UNIDAD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3</v>
      </c>
      <c r="N2091" s="44">
        <f>+SUMIF([1]!REQUISICIONES[CODIGO CONCATENADO],INVENTARIO[[#This Row],[CODIGO CONCATENADO]],[1]!REQUISICIONES[CANTIDAD])</f>
        <v>3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>
        <f>IFERROR(_xlfn.XLOOKUP(INVENTARIO[[#This Row],[CODIGO CONCATENADO]],[1]!Tabla1[[CODIGO CONCATENADO ]],[1]!Tabla1[COSTO],,0,-1),"")</f>
        <v>66.099999999999994</v>
      </c>
      <c r="R2091" s="42">
        <f>+IFERROR(INVENTARIO[[#This Row],[STOCK (BALANCE)]]*INVENTARIO[[#This Row],[COSTO UNITARIO]],"")</f>
        <v>0</v>
      </c>
    </row>
    <row r="2092" spans="1:18" x14ac:dyDescent="0.25">
      <c r="A2092" s="37" t="str">
        <f>+[1]DATA_PRODUCTO!A2092</f>
        <v xml:space="preserve"> INT0102 (SOMBRILLA INTITUCIONALES)</v>
      </c>
      <c r="B2092" s="38">
        <f>IFERROR(_xlfn.XLOOKUP(INVENTARIO[[#This Row],[CODIGO CONCATENADO]],[1]!Tabla1[[CODIGO CONCATENADO ]],[1]!Tabla1[FECHA],,0,-1),"")</f>
        <v>45961</v>
      </c>
      <c r="C2092" s="38">
        <f>IFERROR(_xlfn.XLOOKUP(INVENTARIO[[#This Row],[CODIGO CONCATENADO]],[1]!Tabla1[[CODIGO CONCATENADO ]],[1]!Tabla1[FECHA],,0,-1),"")</f>
        <v>45961</v>
      </c>
      <c r="D2092" s="39" t="str">
        <f>+[1]!Tabla3[[#This Row],[Secuencia]]</f>
        <v>INT0102</v>
      </c>
      <c r="E2092" s="40" t="str">
        <f>+[1]!Tabla3[[#This Row],[Descripcion]]</f>
        <v>SOMBRILLA INTITUCIONALES</v>
      </c>
      <c r="F2092" s="39" t="str">
        <f>+[1]!Tabla3[[#This Row],[Categoria]]</f>
        <v>INSTITUCIONALES</v>
      </c>
      <c r="G2092" s="50">
        <f>+[1]!Tabla3[[#This Row],[Almacen]]</f>
        <v>0</v>
      </c>
      <c r="H2092" s="39" t="str">
        <f>+[1]!Tabla3[[#This Row],[Unidad de medida]]</f>
        <v>UNIDAD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100</v>
      </c>
      <c r="N2092" s="44">
        <f>+SUMIF([1]!REQUISICIONES[CODIGO CONCATENADO],INVENTARIO[[#This Row],[CODIGO CONCATENADO]],[1]!REQUISICIONES[CANTIDAD])</f>
        <v>26</v>
      </c>
      <c r="O2092" s="42"/>
      <c r="P2092" s="44">
        <f>+INVENTARIO[[#This Row],[CANTIDAD INICIAL]]+INVENTARIO[[#This Row],[ENTRADAS]]-INVENTARIO[[#This Row],[SALIDAS]]+INVENTARIO[[#This Row],[AJUSTES]]</f>
        <v>74</v>
      </c>
      <c r="Q2092" s="42">
        <f>IFERROR(_xlfn.XLOOKUP(INVENTARIO[[#This Row],[CODIGO CONCATENADO]],[1]!Tabla1[[CODIGO CONCATENADO ]],[1]!Tabla1[COSTO],,0,-1),"")</f>
        <v>795</v>
      </c>
      <c r="R2092" s="42">
        <f>+IFERROR(INVENTARIO[[#This Row],[STOCK (BALANCE)]]*INVENTARIO[[#This Row],[COSTO UNITARIO]],"")</f>
        <v>58830</v>
      </c>
    </row>
    <row r="2093" spans="1:18" x14ac:dyDescent="0.25">
      <c r="A2093" s="37" t="str">
        <f>+[1]DATA_PRODUCTO!A2093</f>
        <v xml:space="preserve"> MG0251 (MAQUINA DE ESCRIBIR)</v>
      </c>
      <c r="B2093" s="38">
        <f>IFERROR(_xlfn.XLOOKUP(INVENTARIO[[#This Row],[CODIGO CONCATENADO]],[1]!Tabla1[[CODIGO CONCATENADO ]],[1]!Tabla1[FECHA],,0,-1),"")</f>
        <v>45947</v>
      </c>
      <c r="C2093" s="38">
        <f>IFERROR(_xlfn.XLOOKUP(INVENTARIO[[#This Row],[CODIGO CONCATENADO]],[1]!Tabla1[[CODIGO CONCATENADO ]],[1]!Tabla1[FECHA],,0,-1),"")</f>
        <v>45947</v>
      </c>
      <c r="D2093" s="39" t="str">
        <f>+[1]!Tabla3[[#This Row],[Secuencia]]</f>
        <v>MG0251</v>
      </c>
      <c r="E2093" s="40" t="str">
        <f>+[1]!Tabla3[[#This Row],[Descripcion]]</f>
        <v>MAQUINA DE ESCRIBIR</v>
      </c>
      <c r="F2093" s="39" t="str">
        <f>+[1]!Tabla3[[#This Row],[Categoria]]</f>
        <v>MATERIALES GASTABLE</v>
      </c>
      <c r="G2093" s="50">
        <f>+[1]!Tabla3[[#This Row],[Almacen]]</f>
        <v>0</v>
      </c>
      <c r="H2093" s="39" t="str">
        <f>+[1]!Tabla3[[#This Row],[Unidad de medida]]</f>
        <v>UNIDAD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1</v>
      </c>
      <c r="N2093" s="44">
        <f>+SUMIF([1]!REQUISICIONES[CODIGO CONCATENADO],INVENTARIO[[#This Row],[CODIGO CONCATENADO]],[1]!REQUISICIONES[CANTIDAD])</f>
        <v>1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>
        <f>IFERROR(_xlfn.XLOOKUP(INVENTARIO[[#This Row],[CODIGO CONCATENADO]],[1]!Tabla1[[CODIGO CONCATENADO ]],[1]!Tabla1[COSTO],,0,-1),"")</f>
        <v>26208</v>
      </c>
      <c r="R2093" s="42">
        <f>+IFERROR(INVENTARIO[[#This Row],[STOCK (BALANCE)]]*INVENTARIO[[#This Row],[COSTO UNITARIO]],"")</f>
        <v>0</v>
      </c>
    </row>
    <row r="2094" spans="1:18" x14ac:dyDescent="0.25">
      <c r="A2094" s="37" t="str">
        <f>+[1]DATA_PRODUCTO!A2094</f>
        <v xml:space="preserve"> TRA0167 (GRUA HIDRAULICA PLEGABLE )</v>
      </c>
      <c r="B2094" s="38">
        <f>IFERROR(_xlfn.XLOOKUP(INVENTARIO[[#This Row],[CODIGO CONCATENADO]],[1]!Tabla1[[CODIGO CONCATENADO ]],[1]!Tabla1[FECHA],,0,-1),"")</f>
        <v>45958</v>
      </c>
      <c r="C2094" s="38">
        <f>IFERROR(_xlfn.XLOOKUP(INVENTARIO[[#This Row],[CODIGO CONCATENADO]],[1]!Tabla1[[CODIGO CONCATENADO ]],[1]!Tabla1[FECHA],,0,-1),"")</f>
        <v>45958</v>
      </c>
      <c r="D2094" s="39" t="str">
        <f>+[1]!Tabla3[[#This Row],[Secuencia]]</f>
        <v>TRA0167</v>
      </c>
      <c r="E2094" s="40" t="str">
        <f>+[1]!Tabla3[[#This Row],[Descripcion]]</f>
        <v xml:space="preserve">GRUA HIDRAULICA PLEGABLE </v>
      </c>
      <c r="F2094" s="39" t="str">
        <f>+[1]!Tabla3[[#This Row],[Categoria]]</f>
        <v>TRANSPORTACIÒN</v>
      </c>
      <c r="G2094" s="50">
        <f>+[1]!Tabla3[[#This Row],[Almacen]]</f>
        <v>0</v>
      </c>
      <c r="H2094" s="39" t="str">
        <f>+[1]!Tabla3[[#This Row],[Unidad de medida]]</f>
        <v>UNIDAD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1</v>
      </c>
      <c r="N2094" s="44">
        <f>+SUMIF([1]!REQUISICIONES[CODIGO CONCATENADO],INVENTARIO[[#This Row],[CODIGO CONCATENADO]],[1]!REQUISICIONES[CANTIDAD])</f>
        <v>1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>
        <f>IFERROR(_xlfn.XLOOKUP(INVENTARIO[[#This Row],[CODIGO CONCATENADO]],[1]!Tabla1[[CODIGO CONCATENADO ]],[1]!Tabla1[COSTO],,0,-1),"")</f>
        <v>75000</v>
      </c>
      <c r="R2094" s="42">
        <f>+IFERROR(INVENTARIO[[#This Row],[STOCK (BALANCE)]]*INVENTARIO[[#This Row],[COSTO UNITARIO]],"")</f>
        <v>0</v>
      </c>
    </row>
    <row r="2095" spans="1:18" x14ac:dyDescent="0.25">
      <c r="A2095" s="37" t="str">
        <f>+[1]DATA_PRODUCTO!A2095</f>
        <v xml:space="preserve"> CC0198 (BTA24600)</v>
      </c>
      <c r="B2095" s="38">
        <f>IFERROR(_xlfn.XLOOKUP(INVENTARIO[[#This Row],[CODIGO CONCATENADO]],[1]!Tabla1[[CODIGO CONCATENADO ]],[1]!Tabla1[FECHA],,0,-1),"")</f>
        <v>45958</v>
      </c>
      <c r="C2095" s="38">
        <f>IFERROR(_xlfn.XLOOKUP(INVENTARIO[[#This Row],[CODIGO CONCATENADO]],[1]!Tabla1[[CODIGO CONCATENADO ]],[1]!Tabla1[FECHA],,0,-1),"")</f>
        <v>45958</v>
      </c>
      <c r="D2095" s="39" t="str">
        <f>+[1]!Tabla3[[#This Row],[Secuencia]]</f>
        <v>CC0198</v>
      </c>
      <c r="E2095" s="40" t="str">
        <f>+[1]!Tabla3[[#This Row],[Descripcion]]</f>
        <v>BTA24600</v>
      </c>
      <c r="F2095" s="39" t="str">
        <f>+[1]!Tabla3[[#This Row],[Categoria]]</f>
        <v>CENTRO CONTROL</v>
      </c>
      <c r="G2095" s="50">
        <f>+[1]!Tabla3[[#This Row],[Almacen]]</f>
        <v>0</v>
      </c>
      <c r="H2095" s="39" t="str">
        <f>+[1]!Tabla3[[#This Row],[Unidad de medida]]</f>
        <v>UNIDAD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150</v>
      </c>
      <c r="N2095" s="44">
        <f>+SUMIF([1]!REQUISICIONES[CODIGO CONCATENADO],INVENTARIO[[#This Row],[CODIGO CONCATENADO]],[1]!REQUISICIONES[CANTIDAD])</f>
        <v>150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>
        <f>IFERROR(_xlfn.XLOOKUP(INVENTARIO[[#This Row],[CODIGO CONCATENADO]],[1]!Tabla1[[CODIGO CONCATENADO ]],[1]!Tabla1[COSTO],,0,-1),"")</f>
        <v>96</v>
      </c>
      <c r="R2095" s="42">
        <f>+IFERROR(INVENTARIO[[#This Row],[STOCK (BALANCE)]]*INVENTARIO[[#This Row],[COSTO UNITARIO]],"")</f>
        <v>0</v>
      </c>
    </row>
    <row r="2096" spans="1:18" x14ac:dyDescent="0.25">
      <c r="A2096" s="37" t="str">
        <f>+[1]DATA_PRODUCTO!A2096</f>
        <v xml:space="preserve"> CC0199 (CAPACITOR 2200/50 V )</v>
      </c>
      <c r="B2096" s="38">
        <f>IFERROR(_xlfn.XLOOKUP(INVENTARIO[[#This Row],[CODIGO CONCATENADO]],[1]!Tabla1[[CODIGO CONCATENADO ]],[1]!Tabla1[FECHA],,0,-1),"")</f>
        <v>45958</v>
      </c>
      <c r="C2096" s="38">
        <f>IFERROR(_xlfn.XLOOKUP(INVENTARIO[[#This Row],[CODIGO CONCATENADO]],[1]!Tabla1[[CODIGO CONCATENADO ]],[1]!Tabla1[FECHA],,0,-1),"")</f>
        <v>45958</v>
      </c>
      <c r="D2096" s="39" t="str">
        <f>+[1]!Tabla3[[#This Row],[Secuencia]]</f>
        <v>CC0199</v>
      </c>
      <c r="E2096" s="40" t="str">
        <f>+[1]!Tabla3[[#This Row],[Descripcion]]</f>
        <v xml:space="preserve">CAPACITOR 2200/50 V </v>
      </c>
      <c r="F2096" s="39" t="str">
        <f>+[1]!Tabla3[[#This Row],[Categoria]]</f>
        <v>CENTRO CONTROL</v>
      </c>
      <c r="G2096" s="50">
        <f>+[1]!Tabla3[[#This Row],[Almacen]]</f>
        <v>0</v>
      </c>
      <c r="H2096" s="39" t="str">
        <f>+[1]!Tabla3[[#This Row],[Unidad de medida]]</f>
        <v>UNIDAD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25</v>
      </c>
      <c r="N2096" s="44">
        <f>+SUMIF([1]!REQUISICIONES[CODIGO CONCATENADO],INVENTARIO[[#This Row],[CODIGO CONCATENADO]],[1]!REQUISICIONES[CANTIDAD])</f>
        <v>25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>
        <f>IFERROR(_xlfn.XLOOKUP(INVENTARIO[[#This Row],[CODIGO CONCATENADO]],[1]!Tabla1[[CODIGO CONCATENADO ]],[1]!Tabla1[COSTO],,0,-1),"")</f>
        <v>42</v>
      </c>
      <c r="R2096" s="42">
        <f>+IFERROR(INVENTARIO[[#This Row],[STOCK (BALANCE)]]*INVENTARIO[[#This Row],[COSTO UNITARIO]],"")</f>
        <v>0</v>
      </c>
    </row>
    <row r="2097" spans="1:18" x14ac:dyDescent="0.25">
      <c r="A2097" s="37" t="str">
        <f>+[1]DATA_PRODUCTO!A2097</f>
        <v xml:space="preserve"> CC0200 (DIODO DI106)</v>
      </c>
      <c r="B2097" s="38">
        <f>IFERROR(_xlfn.XLOOKUP(INVENTARIO[[#This Row],[CODIGO CONCATENADO]],[1]!Tabla1[[CODIGO CONCATENADO ]],[1]!Tabla1[FECHA],,0,-1),"")</f>
        <v>45958</v>
      </c>
      <c r="C2097" s="38">
        <f>IFERROR(_xlfn.XLOOKUP(INVENTARIO[[#This Row],[CODIGO CONCATENADO]],[1]!Tabla1[[CODIGO CONCATENADO ]],[1]!Tabla1[FECHA],,0,-1),"")</f>
        <v>45958</v>
      </c>
      <c r="D2097" s="39" t="str">
        <f>+[1]!Tabla3[[#This Row],[Secuencia]]</f>
        <v>CC0200</v>
      </c>
      <c r="E2097" s="40" t="str">
        <f>+[1]!Tabla3[[#This Row],[Descripcion]]</f>
        <v>DIODO DI106</v>
      </c>
      <c r="F2097" s="39" t="str">
        <f>+[1]!Tabla3[[#This Row],[Categoria]]</f>
        <v>CENTRO CONTROL</v>
      </c>
      <c r="G2097" s="50">
        <f>+[1]!Tabla3[[#This Row],[Almacen]]</f>
        <v>0</v>
      </c>
      <c r="H2097" s="39" t="str">
        <f>+[1]!Tabla3[[#This Row],[Unidad de medida]]</f>
        <v>UNIDAD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50</v>
      </c>
      <c r="N2097" s="44">
        <f>+SUMIF([1]!REQUISICIONES[CODIGO CONCATENADO],INVENTARIO[[#This Row],[CODIGO CONCATENADO]],[1]!REQUISICIONES[CANTIDAD])</f>
        <v>50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>
        <f>IFERROR(_xlfn.XLOOKUP(INVENTARIO[[#This Row],[CODIGO CONCATENADO]],[1]!Tabla1[[CODIGO CONCATENADO ]],[1]!Tabla1[COSTO],,0,-1),"")</f>
        <v>24</v>
      </c>
      <c r="R2097" s="42">
        <f>+IFERROR(INVENTARIO[[#This Row],[STOCK (BALANCE)]]*INVENTARIO[[#This Row],[COSTO UNITARIO]],"")</f>
        <v>0</v>
      </c>
    </row>
    <row r="2098" spans="1:18" x14ac:dyDescent="0.25">
      <c r="A2098" s="37" t="str">
        <f>+[1]DATA_PRODUCTO!A2098</f>
        <v xml:space="preserve"> CC0201 (DIODO LED 3MM ULTRA LIGHT VERDE)</v>
      </c>
      <c r="B2098" s="38">
        <f>IFERROR(_xlfn.XLOOKUP(INVENTARIO[[#This Row],[CODIGO CONCATENADO]],[1]!Tabla1[[CODIGO CONCATENADO ]],[1]!Tabla1[FECHA],,0,-1),"")</f>
        <v>45958</v>
      </c>
      <c r="C2098" s="38">
        <f>IFERROR(_xlfn.XLOOKUP(INVENTARIO[[#This Row],[CODIGO CONCATENADO]],[1]!Tabla1[[CODIGO CONCATENADO ]],[1]!Tabla1[FECHA],,0,-1),"")</f>
        <v>45958</v>
      </c>
      <c r="D2098" s="39" t="str">
        <f>+[1]!Tabla3[[#This Row],[Secuencia]]</f>
        <v>CC0201</v>
      </c>
      <c r="E2098" s="40" t="str">
        <f>+[1]!Tabla3[[#This Row],[Descripcion]]</f>
        <v>DIODO LED 3MM ULTRA LIGHT VERDE</v>
      </c>
      <c r="F2098" s="39" t="str">
        <f>+[1]!Tabla3[[#This Row],[Categoria]]</f>
        <v>CENTRO CONTROL</v>
      </c>
      <c r="G2098" s="50">
        <f>+[1]!Tabla3[[#This Row],[Almacen]]</f>
        <v>0</v>
      </c>
      <c r="H2098" s="39" t="str">
        <f>+[1]!Tabla3[[#This Row],[Unidad de medida]]</f>
        <v>UNIDAD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50</v>
      </c>
      <c r="N2098" s="44">
        <f>+SUMIF([1]!REQUISICIONES[CODIGO CONCATENADO],INVENTARIO[[#This Row],[CODIGO CONCATENADO]],[1]!REQUISICIONES[CANTIDAD])</f>
        <v>50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>
        <f>IFERROR(_xlfn.XLOOKUP(INVENTARIO[[#This Row],[CODIGO CONCATENADO]],[1]!Tabla1[[CODIGO CONCATENADO ]],[1]!Tabla1[COSTO],,0,-1),"")</f>
        <v>13</v>
      </c>
      <c r="R2098" s="42">
        <f>+IFERROR(INVENTARIO[[#This Row],[STOCK (BALANCE)]]*INVENTARIO[[#This Row],[COSTO UNITARIO]],"")</f>
        <v>0</v>
      </c>
    </row>
    <row r="2099" spans="1:18" x14ac:dyDescent="0.25">
      <c r="A2099" s="37" t="str">
        <f>+[1]DATA_PRODUCTO!A2099</f>
        <v xml:space="preserve"> CC0202 (REGULADOR 7805)</v>
      </c>
      <c r="B2099" s="38">
        <f>IFERROR(_xlfn.XLOOKUP(INVENTARIO[[#This Row],[CODIGO CONCATENADO]],[1]!Tabla1[[CODIGO CONCATENADO ]],[1]!Tabla1[FECHA],,0,-1),"")</f>
        <v>45958</v>
      </c>
      <c r="C2099" s="38">
        <f>IFERROR(_xlfn.XLOOKUP(INVENTARIO[[#This Row],[CODIGO CONCATENADO]],[1]!Tabla1[[CODIGO CONCATENADO ]],[1]!Tabla1[FECHA],,0,-1),"")</f>
        <v>45958</v>
      </c>
      <c r="D2099" s="39" t="str">
        <f>+[1]!Tabla3[[#This Row],[Secuencia]]</f>
        <v>CC0202</v>
      </c>
      <c r="E2099" s="40" t="str">
        <f>+[1]!Tabla3[[#This Row],[Descripcion]]</f>
        <v>REGULADOR 7805</v>
      </c>
      <c r="F2099" s="39" t="str">
        <f>+[1]!Tabla3[[#This Row],[Categoria]]</f>
        <v>CENTRO CONTROL</v>
      </c>
      <c r="G2099" s="50">
        <f>+[1]!Tabla3[[#This Row],[Almacen]]</f>
        <v>0</v>
      </c>
      <c r="H2099" s="39" t="str">
        <f>+[1]!Tabla3[[#This Row],[Unidad de medida]]</f>
        <v>UNIDAD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25</v>
      </c>
      <c r="N2099" s="44">
        <f>+SUMIF([1]!REQUISICIONES[CODIGO CONCATENADO],INVENTARIO[[#This Row],[CODIGO CONCATENADO]],[1]!REQUISICIONES[CANTIDAD])</f>
        <v>25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>
        <f>IFERROR(_xlfn.XLOOKUP(INVENTARIO[[#This Row],[CODIGO CONCATENADO]],[1]!Tabla1[[CODIGO CONCATENADO ]],[1]!Tabla1[COSTO],,0,-1),"")</f>
        <v>168</v>
      </c>
      <c r="R2099" s="42">
        <f>+IFERROR(INVENTARIO[[#This Row],[STOCK (BALANCE)]]*INVENTARIO[[#This Row],[COSTO UNITARIO]],"")</f>
        <v>0</v>
      </c>
    </row>
    <row r="2100" spans="1:18" x14ac:dyDescent="0.25">
      <c r="A2100" s="37" t="str">
        <f>+[1]DATA_PRODUCTO!A2100</f>
        <v xml:space="preserve"> CC0203 (INTEGRADO NE555P)</v>
      </c>
      <c r="B2100" s="38">
        <f>IFERROR(_xlfn.XLOOKUP(INVENTARIO[[#This Row],[CODIGO CONCATENADO]],[1]!Tabla1[[CODIGO CONCATENADO ]],[1]!Tabla1[FECHA],,0,-1),"")</f>
        <v>45958</v>
      </c>
      <c r="C2100" s="38">
        <f>IFERROR(_xlfn.XLOOKUP(INVENTARIO[[#This Row],[CODIGO CONCATENADO]],[1]!Tabla1[[CODIGO CONCATENADO ]],[1]!Tabla1[FECHA],,0,-1),"")</f>
        <v>45958</v>
      </c>
      <c r="D2100" s="39" t="str">
        <f>+[1]!Tabla3[[#This Row],[Secuencia]]</f>
        <v>CC0203</v>
      </c>
      <c r="E2100" s="40" t="str">
        <f>+[1]!Tabla3[[#This Row],[Descripcion]]</f>
        <v>INTEGRADO NE555P</v>
      </c>
      <c r="F2100" s="39" t="str">
        <f>+[1]!Tabla3[[#This Row],[Categoria]]</f>
        <v>CENTRO CONTROL</v>
      </c>
      <c r="G2100" s="50">
        <f>+[1]!Tabla3[[#This Row],[Almacen]]</f>
        <v>0</v>
      </c>
      <c r="H2100" s="39" t="str">
        <f>+[1]!Tabla3[[#This Row],[Unidad de medida]]</f>
        <v>UNIDAD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25</v>
      </c>
      <c r="N2100" s="44">
        <f>+SUMIF([1]!REQUISICIONES[CODIGO CONCATENADO],INVENTARIO[[#This Row],[CODIGO CONCATENADO]],[1]!REQUISICIONES[CANTIDAD])</f>
        <v>25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>
        <f>IFERROR(_xlfn.XLOOKUP(INVENTARIO[[#This Row],[CODIGO CONCATENADO]],[1]!Tabla1[[CODIGO CONCATENADO ]],[1]!Tabla1[COSTO],,0,-1),"")</f>
        <v>30</v>
      </c>
      <c r="R2100" s="42">
        <f>+IFERROR(INVENTARIO[[#This Row],[STOCK (BALANCE)]]*INVENTARIO[[#This Row],[COSTO UNITARIO]],"")</f>
        <v>0</v>
      </c>
    </row>
    <row r="2101" spans="1:18" x14ac:dyDescent="0.25">
      <c r="A2101" s="37" t="str">
        <f>+[1]DATA_PRODUCTO!A2101</f>
        <v xml:space="preserve"> CC0204 (INTEGRADO ULN 2803)</v>
      </c>
      <c r="B2101" s="38">
        <f>IFERROR(_xlfn.XLOOKUP(INVENTARIO[[#This Row],[CODIGO CONCATENADO]],[1]!Tabla1[[CODIGO CONCATENADO ]],[1]!Tabla1[FECHA],,0,-1),"")</f>
        <v>45958</v>
      </c>
      <c r="C2101" s="38">
        <f>IFERROR(_xlfn.XLOOKUP(INVENTARIO[[#This Row],[CODIGO CONCATENADO]],[1]!Tabla1[[CODIGO CONCATENADO ]],[1]!Tabla1[FECHA],,0,-1),"")</f>
        <v>45958</v>
      </c>
      <c r="D2101" s="39" t="str">
        <f>+[1]!Tabla3[[#This Row],[Secuencia]]</f>
        <v>CC0204</v>
      </c>
      <c r="E2101" s="40" t="str">
        <f>+[1]!Tabla3[[#This Row],[Descripcion]]</f>
        <v>INTEGRADO ULN 2803</v>
      </c>
      <c r="F2101" s="39" t="str">
        <f>+[1]!Tabla3[[#This Row],[Categoria]]</f>
        <v>CENTRO CONTROL</v>
      </c>
      <c r="G2101" s="50">
        <f>+[1]!Tabla3[[#This Row],[Almacen]]</f>
        <v>0</v>
      </c>
      <c r="H2101" s="39" t="str">
        <f>+[1]!Tabla3[[#This Row],[Unidad de medida]]</f>
        <v>UNIDAD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50</v>
      </c>
      <c r="N2101" s="44">
        <f>+SUMIF([1]!REQUISICIONES[CODIGO CONCATENADO],INVENTARIO[[#This Row],[CODIGO CONCATENADO]],[1]!REQUISICIONES[CANTIDAD])</f>
        <v>50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>
        <f>IFERROR(_xlfn.XLOOKUP(INVENTARIO[[#This Row],[CODIGO CONCATENADO]],[1]!Tabla1[[CODIGO CONCATENADO ]],[1]!Tabla1[COSTO],,0,-1),"")</f>
        <v>47</v>
      </c>
      <c r="R2101" s="42">
        <f>+IFERROR(INVENTARIO[[#This Row],[STOCK (BALANCE)]]*INVENTARIO[[#This Row],[COSTO UNITARIO]],"")</f>
        <v>0</v>
      </c>
    </row>
    <row r="2102" spans="1:18" x14ac:dyDescent="0.25">
      <c r="A2102" s="37" t="str">
        <f>+[1]DATA_PRODUCTO!A2102</f>
        <v xml:space="preserve"> CC0205 (TRANSITOR FQP6N80C)</v>
      </c>
      <c r="B2102" s="38">
        <f>IFERROR(_xlfn.XLOOKUP(INVENTARIO[[#This Row],[CODIGO CONCATENADO]],[1]!Tabla1[[CODIGO CONCATENADO ]],[1]!Tabla1[FECHA],,0,-1),"")</f>
        <v>45958</v>
      </c>
      <c r="C2102" s="38">
        <f>IFERROR(_xlfn.XLOOKUP(INVENTARIO[[#This Row],[CODIGO CONCATENADO]],[1]!Tabla1[[CODIGO CONCATENADO ]],[1]!Tabla1[FECHA],,0,-1),"")</f>
        <v>45958</v>
      </c>
      <c r="D2102" s="39" t="str">
        <f>+[1]!Tabla3[[#This Row],[Secuencia]]</f>
        <v>CC0205</v>
      </c>
      <c r="E2102" s="40" t="str">
        <f>+[1]!Tabla3[[#This Row],[Descripcion]]</f>
        <v>TRANSITOR FQP6N80C</v>
      </c>
      <c r="F2102" s="39" t="str">
        <f>+[1]!Tabla3[[#This Row],[Categoria]]</f>
        <v>CENTRO CONTROL</v>
      </c>
      <c r="G2102" s="50">
        <f>+[1]!Tabla3[[#This Row],[Almacen]]</f>
        <v>0</v>
      </c>
      <c r="H2102" s="39" t="str">
        <f>+[1]!Tabla3[[#This Row],[Unidad de medida]]</f>
        <v>UNIDAD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25</v>
      </c>
      <c r="N2102" s="44">
        <f>+SUMIF([1]!REQUISICIONES[CODIGO CONCATENADO],INVENTARIO[[#This Row],[CODIGO CONCATENADO]],[1]!REQUISICIONES[CANTIDAD])</f>
        <v>25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>
        <f>IFERROR(_xlfn.XLOOKUP(INVENTARIO[[#This Row],[CODIGO CONCATENADO]],[1]!Tabla1[[CODIGO CONCATENADO ]],[1]!Tabla1[COSTO],,0,-1),"")</f>
        <v>212</v>
      </c>
      <c r="R2102" s="42">
        <f>+IFERROR(INVENTARIO[[#This Row],[STOCK (BALANCE)]]*INVENTARIO[[#This Row],[COSTO UNITARIO]],"")</f>
        <v>0</v>
      </c>
    </row>
    <row r="2103" spans="1:18" x14ac:dyDescent="0.25">
      <c r="A2103" s="37" t="str">
        <f>+[1]DATA_PRODUCTO!A2103</f>
        <v xml:space="preserve"> CC0206 (FUSIBLE DE 1/2 CRISTAL 4A)</v>
      </c>
      <c r="B2103" s="38">
        <f>IFERROR(_xlfn.XLOOKUP(INVENTARIO[[#This Row],[CODIGO CONCATENADO]],[1]!Tabla1[[CODIGO CONCATENADO ]],[1]!Tabla1[FECHA],,0,-1),"")</f>
        <v>45958</v>
      </c>
      <c r="C2103" s="38">
        <f>IFERROR(_xlfn.XLOOKUP(INVENTARIO[[#This Row],[CODIGO CONCATENADO]],[1]!Tabla1[[CODIGO CONCATENADO ]],[1]!Tabla1[FECHA],,0,-1),"")</f>
        <v>45958</v>
      </c>
      <c r="D2103" s="39" t="str">
        <f>+[1]!Tabla3[[#This Row],[Secuencia]]</f>
        <v>CC0206</v>
      </c>
      <c r="E2103" s="40" t="str">
        <f>+[1]!Tabla3[[#This Row],[Descripcion]]</f>
        <v>FUSIBLE DE 1/2 CRISTAL 4A</v>
      </c>
      <c r="F2103" s="39" t="str">
        <f>+[1]!Tabla3[[#This Row],[Categoria]]</f>
        <v>CENTRO CONTROL</v>
      </c>
      <c r="G2103" s="50">
        <f>+[1]!Tabla3[[#This Row],[Almacen]]</f>
        <v>0</v>
      </c>
      <c r="H2103" s="39" t="str">
        <f>+[1]!Tabla3[[#This Row],[Unidad de medida]]</f>
        <v>UNIDAD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25</v>
      </c>
      <c r="N2103" s="44">
        <f>+SUMIF([1]!REQUISICIONES[CODIGO CONCATENADO],INVENTARIO[[#This Row],[CODIGO CONCATENADO]],[1]!REQUISICIONES[CANTIDAD])</f>
        <v>25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>
        <f>IFERROR(_xlfn.XLOOKUP(INVENTARIO[[#This Row],[CODIGO CONCATENADO]],[1]!Tabla1[[CODIGO CONCATENADO ]],[1]!Tabla1[COSTO],,0,-1),"")</f>
        <v>55</v>
      </c>
      <c r="R2103" s="42">
        <f>+IFERROR(INVENTARIO[[#This Row],[STOCK (BALANCE)]]*INVENTARIO[[#This Row],[COSTO UNITARIO]],"")</f>
        <v>0</v>
      </c>
    </row>
    <row r="2104" spans="1:18" x14ac:dyDescent="0.25">
      <c r="A2104" s="37" t="str">
        <f>+[1]DATA_PRODUCTO!A2104</f>
        <v xml:space="preserve"> CC0207 (FUSIBLE DE 1/2 CRISTAL 10A)</v>
      </c>
      <c r="B2104" s="38">
        <f>IFERROR(_xlfn.XLOOKUP(INVENTARIO[[#This Row],[CODIGO CONCATENADO]],[1]!Tabla1[[CODIGO CONCATENADO ]],[1]!Tabla1[FECHA],,0,-1),"")</f>
        <v>45958</v>
      </c>
      <c r="C2104" s="38">
        <f>IFERROR(_xlfn.XLOOKUP(INVENTARIO[[#This Row],[CODIGO CONCATENADO]],[1]!Tabla1[[CODIGO CONCATENADO ]],[1]!Tabla1[FECHA],,0,-1),"")</f>
        <v>45958</v>
      </c>
      <c r="D2104" s="39" t="str">
        <f>+[1]!Tabla3[[#This Row],[Secuencia]]</f>
        <v>CC0207</v>
      </c>
      <c r="E2104" s="40" t="str">
        <f>+[1]!Tabla3[[#This Row],[Descripcion]]</f>
        <v>FUSIBLE DE 1/2 CRISTAL 10A</v>
      </c>
      <c r="F2104" s="39" t="str">
        <f>+[1]!Tabla3[[#This Row],[Categoria]]</f>
        <v>CENTRO CONTROL</v>
      </c>
      <c r="G2104" s="50">
        <f>+[1]!Tabla3[[#This Row],[Almacen]]</f>
        <v>0</v>
      </c>
      <c r="H2104" s="39" t="str">
        <f>+[1]!Tabla3[[#This Row],[Unidad de medida]]</f>
        <v>UNIDAD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25</v>
      </c>
      <c r="N2104" s="44">
        <f>+SUMIF([1]!REQUISICIONES[CODIGO CONCATENADO],INVENTARIO[[#This Row],[CODIGO CONCATENADO]],[1]!REQUISICIONES[CANTIDAD])</f>
        <v>25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>
        <f>IFERROR(_xlfn.XLOOKUP(INVENTARIO[[#This Row],[CODIGO CONCATENADO]],[1]!Tabla1[[CODIGO CONCATENADO ]],[1]!Tabla1[COSTO],,0,-1),"")</f>
        <v>69</v>
      </c>
      <c r="R2104" s="42">
        <f>+IFERROR(INVENTARIO[[#This Row],[STOCK (BALANCE)]]*INVENTARIO[[#This Row],[COSTO UNITARIO]],"")</f>
        <v>0</v>
      </c>
    </row>
    <row r="2105" spans="1:18" x14ac:dyDescent="0.25">
      <c r="A2105" s="37" t="str">
        <f>+[1]DATA_PRODUCTO!A2105</f>
        <v xml:space="preserve"> CC0208 (BTA26600)</v>
      </c>
      <c r="B2105" s="38">
        <f>IFERROR(_xlfn.XLOOKUP(INVENTARIO[[#This Row],[CODIGO CONCATENADO]],[1]!Tabla1[[CODIGO CONCATENADO ]],[1]!Tabla1[FECHA],,0,-1),"")</f>
        <v>45958</v>
      </c>
      <c r="C2105" s="38">
        <f>IFERROR(_xlfn.XLOOKUP(INVENTARIO[[#This Row],[CODIGO CONCATENADO]],[1]!Tabla1[[CODIGO CONCATENADO ]],[1]!Tabla1[FECHA],,0,-1),"")</f>
        <v>45958</v>
      </c>
      <c r="D2105" s="39" t="str">
        <f>+[1]!Tabla3[[#This Row],[Secuencia]]</f>
        <v>CC0208</v>
      </c>
      <c r="E2105" s="40" t="str">
        <f>+[1]!Tabla3[[#This Row],[Descripcion]]</f>
        <v>BTA26600</v>
      </c>
      <c r="F2105" s="39" t="str">
        <f>+[1]!Tabla3[[#This Row],[Categoria]]</f>
        <v>CENTRO CONTROL</v>
      </c>
      <c r="G2105" s="50">
        <f>+[1]!Tabla3[[#This Row],[Almacen]]</f>
        <v>0</v>
      </c>
      <c r="H2105" s="39" t="str">
        <f>+[1]!Tabla3[[#This Row],[Unidad de medida]]</f>
        <v>UNIDAD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150</v>
      </c>
      <c r="N2105" s="44">
        <f>+SUMIF([1]!REQUISICIONES[CODIGO CONCATENADO],INVENTARIO[[#This Row],[CODIGO CONCATENADO]],[1]!REQUISICIONES[CANTIDAD])</f>
        <v>150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>
        <f>IFERROR(_xlfn.XLOOKUP(INVENTARIO[[#This Row],[CODIGO CONCATENADO]],[1]!Tabla1[[CODIGO CONCATENADO ]],[1]!Tabla1[COSTO],,0,-1),"")</f>
        <v>135</v>
      </c>
      <c r="R2105" s="42">
        <f>+IFERROR(INVENTARIO[[#This Row],[STOCK (BALANCE)]]*INVENTARIO[[#This Row],[COSTO UNITARIO]],"")</f>
        <v>0</v>
      </c>
    </row>
    <row r="2106" spans="1:18" x14ac:dyDescent="0.25">
      <c r="A2106" s="37" t="str">
        <f>+[1]DATA_PRODUCTO!A2106</f>
        <v xml:space="preserve"> CC0209 (BTA41600)</v>
      </c>
      <c r="B2106" s="38">
        <f>IFERROR(_xlfn.XLOOKUP(INVENTARIO[[#This Row],[CODIGO CONCATENADO]],[1]!Tabla1[[CODIGO CONCATENADO ]],[1]!Tabla1[FECHA],,0,-1),"")</f>
        <v>45958</v>
      </c>
      <c r="C2106" s="38">
        <f>IFERROR(_xlfn.XLOOKUP(INVENTARIO[[#This Row],[CODIGO CONCATENADO]],[1]!Tabla1[[CODIGO CONCATENADO ]],[1]!Tabla1[FECHA],,0,-1),"")</f>
        <v>45958</v>
      </c>
      <c r="D2106" s="39" t="str">
        <f>+[1]!Tabla3[[#This Row],[Secuencia]]</f>
        <v>CC0209</v>
      </c>
      <c r="E2106" s="40" t="str">
        <f>+[1]!Tabla3[[#This Row],[Descripcion]]</f>
        <v>BTA41600</v>
      </c>
      <c r="F2106" s="39" t="str">
        <f>+[1]!Tabla3[[#This Row],[Categoria]]</f>
        <v>CENTRO CONTROL</v>
      </c>
      <c r="G2106" s="50">
        <f>+[1]!Tabla3[[#This Row],[Almacen]]</f>
        <v>0</v>
      </c>
      <c r="H2106" s="39" t="str">
        <f>+[1]!Tabla3[[#This Row],[Unidad de medida]]</f>
        <v>UNIDAD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100</v>
      </c>
      <c r="N2106" s="44">
        <f>+SUMIF([1]!REQUISICIONES[CODIGO CONCATENADO],INVENTARIO[[#This Row],[CODIGO CONCATENADO]],[1]!REQUISICIONES[CANTIDAD])</f>
        <v>100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>
        <f>IFERROR(_xlfn.XLOOKUP(INVENTARIO[[#This Row],[CODIGO CONCATENADO]],[1]!Tabla1[[CODIGO CONCATENADO ]],[1]!Tabla1[COSTO],,0,-1),"")</f>
        <v>135</v>
      </c>
      <c r="R2106" s="42">
        <f>+IFERROR(INVENTARIO[[#This Row],[STOCK (BALANCE)]]*INVENTARIO[[#This Row],[COSTO UNITARIO]],"")</f>
        <v>0</v>
      </c>
    </row>
    <row r="2107" spans="1:18" x14ac:dyDescent="0.25">
      <c r="A2107" s="37" t="str">
        <f>+[1]DATA_PRODUCTO!A2107</f>
        <v xml:space="preserve"> CC0210 (INTEGRADO 74HCT14N )</v>
      </c>
      <c r="B2107" s="38">
        <f>IFERROR(_xlfn.XLOOKUP(INVENTARIO[[#This Row],[CODIGO CONCATENADO]],[1]!Tabla1[[CODIGO CONCATENADO ]],[1]!Tabla1[FECHA],,0,-1),"")</f>
        <v>45958</v>
      </c>
      <c r="C2107" s="38">
        <f>IFERROR(_xlfn.XLOOKUP(INVENTARIO[[#This Row],[CODIGO CONCATENADO]],[1]!Tabla1[[CODIGO CONCATENADO ]],[1]!Tabla1[FECHA],,0,-1),"")</f>
        <v>45958</v>
      </c>
      <c r="D2107" s="39" t="str">
        <f>+[1]!Tabla3[[#This Row],[Secuencia]]</f>
        <v>CC0210</v>
      </c>
      <c r="E2107" s="40" t="str">
        <f>+[1]!Tabla3[[#This Row],[Descripcion]]</f>
        <v xml:space="preserve">INTEGRADO 74HCT14N </v>
      </c>
      <c r="F2107" s="39" t="str">
        <f>+[1]!Tabla3[[#This Row],[Categoria]]</f>
        <v>CENTRO CONTROL</v>
      </c>
      <c r="G2107" s="50">
        <f>+[1]!Tabla3[[#This Row],[Almacen]]</f>
        <v>0</v>
      </c>
      <c r="H2107" s="39" t="str">
        <f>+[1]!Tabla3[[#This Row],[Unidad de medida]]</f>
        <v>UNIDAD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50</v>
      </c>
      <c r="N2107" s="44">
        <f>+SUMIF([1]!REQUISICIONES[CODIGO CONCATENADO],INVENTARIO[[#This Row],[CODIGO CONCATENADO]],[1]!REQUISICIONES[CANTIDAD])</f>
        <v>50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>
        <f>IFERROR(_xlfn.XLOOKUP(INVENTARIO[[#This Row],[CODIGO CONCATENADO]],[1]!Tabla1[[CODIGO CONCATENADO ]],[1]!Tabla1[COSTO],,0,-1),"")</f>
        <v>686</v>
      </c>
      <c r="R2107" s="42">
        <f>+IFERROR(INVENTARIO[[#This Row],[STOCK (BALANCE)]]*INVENTARIO[[#This Row],[COSTO UNITARIO]],"")</f>
        <v>0</v>
      </c>
    </row>
    <row r="2108" spans="1:18" x14ac:dyDescent="0.25">
      <c r="A2108" s="37" t="str">
        <f>+[1]DATA_PRODUCTO!A2108</f>
        <v xml:space="preserve"> CC0211 (INTEGRADO CD74HCT244)</v>
      </c>
      <c r="B2108" s="38">
        <f>IFERROR(_xlfn.XLOOKUP(INVENTARIO[[#This Row],[CODIGO CONCATENADO]],[1]!Tabla1[[CODIGO CONCATENADO ]],[1]!Tabla1[FECHA],,0,-1),"")</f>
        <v>45958</v>
      </c>
      <c r="C2108" s="38">
        <f>IFERROR(_xlfn.XLOOKUP(INVENTARIO[[#This Row],[CODIGO CONCATENADO]],[1]!Tabla1[[CODIGO CONCATENADO ]],[1]!Tabla1[FECHA],,0,-1),"")</f>
        <v>45958</v>
      </c>
      <c r="D2108" s="39" t="str">
        <f>+[1]!Tabla3[[#This Row],[Secuencia]]</f>
        <v>CC0211</v>
      </c>
      <c r="E2108" s="40" t="str">
        <f>+[1]!Tabla3[[#This Row],[Descripcion]]</f>
        <v>INTEGRADO CD74HCT244</v>
      </c>
      <c r="F2108" s="39" t="str">
        <f>+[1]!Tabla3[[#This Row],[Categoria]]</f>
        <v>CENTRO CONTROL</v>
      </c>
      <c r="G2108" s="50">
        <f>+[1]!Tabla3[[#This Row],[Almacen]]</f>
        <v>0</v>
      </c>
      <c r="H2108" s="39" t="str">
        <f>+[1]!Tabla3[[#This Row],[Unidad de medida]]</f>
        <v>UNIDAD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50</v>
      </c>
      <c r="N2108" s="44">
        <f>+SUMIF([1]!REQUISICIONES[CODIGO CONCATENADO],INVENTARIO[[#This Row],[CODIGO CONCATENADO]],[1]!REQUISICIONES[CANTIDAD])</f>
        <v>50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>
        <f>IFERROR(_xlfn.XLOOKUP(INVENTARIO[[#This Row],[CODIGO CONCATENADO]],[1]!Tabla1[[CODIGO CONCATENADO ]],[1]!Tabla1[COSTO],,0,-1),"")</f>
        <v>94</v>
      </c>
      <c r="R2108" s="42">
        <f>+IFERROR(INVENTARIO[[#This Row],[STOCK (BALANCE)]]*INVENTARIO[[#This Row],[COSTO UNITARIO]],"")</f>
        <v>0</v>
      </c>
    </row>
    <row r="2109" spans="1:18" x14ac:dyDescent="0.25">
      <c r="A2109" s="37" t="str">
        <f>+[1]DATA_PRODUCTO!A2109</f>
        <v xml:space="preserve"> CC0212 (CD4020)</v>
      </c>
      <c r="B2109" s="38">
        <f>IFERROR(_xlfn.XLOOKUP(INVENTARIO[[#This Row],[CODIGO CONCATENADO]],[1]!Tabla1[[CODIGO CONCATENADO ]],[1]!Tabla1[FECHA],,0,-1),"")</f>
        <v>45958</v>
      </c>
      <c r="C2109" s="38">
        <f>IFERROR(_xlfn.XLOOKUP(INVENTARIO[[#This Row],[CODIGO CONCATENADO]],[1]!Tabla1[[CODIGO CONCATENADO ]],[1]!Tabla1[FECHA],,0,-1),"")</f>
        <v>45958</v>
      </c>
      <c r="D2109" s="39" t="str">
        <f>+[1]!Tabla3[[#This Row],[Secuencia]]</f>
        <v>CC0212</v>
      </c>
      <c r="E2109" s="40" t="str">
        <f>+[1]!Tabla3[[#This Row],[Descripcion]]</f>
        <v>CD4020</v>
      </c>
      <c r="F2109" s="39" t="str">
        <f>+[1]!Tabla3[[#This Row],[Categoria]]</f>
        <v>CENTRO CONTROL</v>
      </c>
      <c r="G2109" s="50">
        <f>+[1]!Tabla3[[#This Row],[Almacen]]</f>
        <v>0</v>
      </c>
      <c r="H2109" s="39" t="str">
        <f>+[1]!Tabla3[[#This Row],[Unidad de medida]]</f>
        <v>UNIDAD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50</v>
      </c>
      <c r="N2109" s="44">
        <f>+SUMIF([1]!REQUISICIONES[CODIGO CONCATENADO],INVENTARIO[[#This Row],[CODIGO CONCATENADO]],[1]!REQUISICIONES[CANTIDAD])</f>
        <v>50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>
        <f>IFERROR(_xlfn.XLOOKUP(INVENTARIO[[#This Row],[CODIGO CONCATENADO]],[1]!Tabla1[[CODIGO CONCATENADO ]],[1]!Tabla1[COSTO],,0,-1),"")</f>
        <v>335</v>
      </c>
      <c r="R2109" s="42">
        <f>+IFERROR(INVENTARIO[[#This Row],[STOCK (BALANCE)]]*INVENTARIO[[#This Row],[COSTO UNITARIO]],"")</f>
        <v>0</v>
      </c>
    </row>
    <row r="2110" spans="1:18" x14ac:dyDescent="0.25">
      <c r="A2110" s="37" t="str">
        <f>+[1]DATA_PRODUCTO!A2110</f>
        <v xml:space="preserve"> CC0213 (FUSIBLE DE 1/2 CRISTAL 6A)</v>
      </c>
      <c r="B2110" s="38">
        <f>IFERROR(_xlfn.XLOOKUP(INVENTARIO[[#This Row],[CODIGO CONCATENADO]],[1]!Tabla1[[CODIGO CONCATENADO ]],[1]!Tabla1[FECHA],,0,-1),"")</f>
        <v>45958</v>
      </c>
      <c r="C2110" s="38">
        <f>IFERROR(_xlfn.XLOOKUP(INVENTARIO[[#This Row],[CODIGO CONCATENADO]],[1]!Tabla1[[CODIGO CONCATENADO ]],[1]!Tabla1[FECHA],,0,-1),"")</f>
        <v>45958</v>
      </c>
      <c r="D2110" s="39" t="str">
        <f>+[1]!Tabla3[[#This Row],[Secuencia]]</f>
        <v>CC0213</v>
      </c>
      <c r="E2110" s="40" t="str">
        <f>+[1]!Tabla3[[#This Row],[Descripcion]]</f>
        <v>FUSIBLE DE 1/2 CRISTAL 6A</v>
      </c>
      <c r="F2110" s="39" t="str">
        <f>+[1]!Tabla3[[#This Row],[Categoria]]</f>
        <v>CENTRO CONTROL</v>
      </c>
      <c r="G2110" s="50">
        <f>+[1]!Tabla3[[#This Row],[Almacen]]</f>
        <v>0</v>
      </c>
      <c r="H2110" s="39" t="str">
        <f>+[1]!Tabla3[[#This Row],[Unidad de medida]]</f>
        <v>UNIDAD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25</v>
      </c>
      <c r="N2110" s="44">
        <f>+SUMIF([1]!REQUISICIONES[CODIGO CONCATENADO],INVENTARIO[[#This Row],[CODIGO CONCATENADO]],[1]!REQUISICIONES[CANTIDAD])</f>
        <v>25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>
        <f>IFERROR(_xlfn.XLOOKUP(INVENTARIO[[#This Row],[CODIGO CONCATENADO]],[1]!Tabla1[[CODIGO CONCATENADO ]],[1]!Tabla1[COSTO],,0,-1),"")</f>
        <v>62</v>
      </c>
      <c r="R2110" s="42">
        <f>+IFERROR(INVENTARIO[[#This Row],[STOCK (BALANCE)]]*INVENTARIO[[#This Row],[COSTO UNITARIO]],"")</f>
        <v>0</v>
      </c>
    </row>
    <row r="2111" spans="1:18" x14ac:dyDescent="0.25">
      <c r="A2111" s="37" t="str">
        <f>+[1]DATA_PRODUCTO!A2111</f>
        <v xml:space="preserve"> INT0103 (ROPA IMPERMEABLE PROTECTORA PARA AMBIENTE HUMEDO)</v>
      </c>
      <c r="B2111" s="38">
        <f>IFERROR(_xlfn.XLOOKUP(INVENTARIO[[#This Row],[CODIGO CONCATENADO]],[1]!Tabla1[[CODIGO CONCATENADO ]],[1]!Tabla1[FECHA],,0,-1),"")</f>
        <v>45959</v>
      </c>
      <c r="C2111" s="38">
        <f>IFERROR(_xlfn.XLOOKUP(INVENTARIO[[#This Row],[CODIGO CONCATENADO]],[1]!Tabla1[[CODIGO CONCATENADO ]],[1]!Tabla1[FECHA],,0,-1),"")</f>
        <v>45959</v>
      </c>
      <c r="D2111" s="39" t="str">
        <f>+[1]!Tabla3[[#This Row],[Secuencia]]</f>
        <v>INT0103</v>
      </c>
      <c r="E2111" s="40" t="str">
        <f>+[1]!Tabla3[[#This Row],[Descripcion]]</f>
        <v>ROPA IMPERMEABLE PROTECTORA PARA AMBIENTE HUMEDO</v>
      </c>
      <c r="F2111" s="39" t="str">
        <f>+[1]!Tabla3[[#This Row],[Categoria]]</f>
        <v>INSTITUCIONALES</v>
      </c>
      <c r="G2111" s="50">
        <f>+[1]!Tabla3[[#This Row],[Almacen]]</f>
        <v>0</v>
      </c>
      <c r="H2111" s="39" t="str">
        <f>+[1]!Tabla3[[#This Row],[Unidad de medida]]</f>
        <v>UNIDAD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50</v>
      </c>
      <c r="N2111" s="44">
        <f>+SUMIF([1]!REQUISICIONES[CODIGO CONCATENADO],INVENTARIO[[#This Row],[CODIGO CONCATENADO]],[1]!REQUISICIONES[CANTIDAD])</f>
        <v>50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>
        <f>IFERROR(_xlfn.XLOOKUP(INVENTARIO[[#This Row],[CODIGO CONCATENADO]],[1]!Tabla1[[CODIGO CONCATENADO ]],[1]!Tabla1[COSTO],,0,-1),"")</f>
        <v>1423.73</v>
      </c>
      <c r="R2111" s="42">
        <f>+IFERROR(INVENTARIO[[#This Row],[STOCK (BALANCE)]]*INVENTARIO[[#This Row],[COSTO UNITARIO]],"")</f>
        <v>0</v>
      </c>
    </row>
    <row r="2112" spans="1:18" x14ac:dyDescent="0.25">
      <c r="A2112" s="37" t="str">
        <f>+[1]DATA_PRODUCTO!A2112</f>
        <v xml:space="preserve"> INT0104 (PANTALONES PROTECTORES)</v>
      </c>
      <c r="B2112" s="38">
        <f>IFERROR(_xlfn.XLOOKUP(INVENTARIO[[#This Row],[CODIGO CONCATENADO]],[1]!Tabla1[[CODIGO CONCATENADO ]],[1]!Tabla1[FECHA],,0,-1),"")</f>
        <v>45959</v>
      </c>
      <c r="C2112" s="38">
        <f>IFERROR(_xlfn.XLOOKUP(INVENTARIO[[#This Row],[CODIGO CONCATENADO]],[1]!Tabla1[[CODIGO CONCATENADO ]],[1]!Tabla1[FECHA],,0,-1),"")</f>
        <v>45959</v>
      </c>
      <c r="D2112" s="39" t="str">
        <f>+[1]!Tabla3[[#This Row],[Secuencia]]</f>
        <v>INT0104</v>
      </c>
      <c r="E2112" s="40" t="str">
        <f>+[1]!Tabla3[[#This Row],[Descripcion]]</f>
        <v>PANTALONES PROTECTORES</v>
      </c>
      <c r="F2112" s="39" t="str">
        <f>+[1]!Tabla3[[#This Row],[Categoria]]</f>
        <v>INSTITUCIONALES</v>
      </c>
      <c r="G2112" s="50">
        <f>+[1]!Tabla3[[#This Row],[Almacen]]</f>
        <v>0</v>
      </c>
      <c r="H2112" s="39" t="str">
        <f>+[1]!Tabla3[[#This Row],[Unidad de medida]]</f>
        <v>UNIDAD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50</v>
      </c>
      <c r="N2112" s="44">
        <f>+SUMIF([1]!REQUISICIONES[CODIGO CONCATENADO],INVENTARIO[[#This Row],[CODIGO CONCATENADO]],[1]!REQUISICIONES[CANTIDAD])</f>
        <v>50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>
        <f>IFERROR(_xlfn.XLOOKUP(INVENTARIO[[#This Row],[CODIGO CONCATENADO]],[1]!Tabla1[[CODIGO CONCATENADO ]],[1]!Tabla1[COSTO],,0,-1),"")</f>
        <v>1761.86</v>
      </c>
      <c r="R2112" s="42">
        <f>+IFERROR(INVENTARIO[[#This Row],[STOCK (BALANCE)]]*INVENTARIO[[#This Row],[COSTO UNITARIO]],"")</f>
        <v>0</v>
      </c>
    </row>
    <row r="2113" spans="1:18" x14ac:dyDescent="0.25">
      <c r="A2113" s="37" t="str">
        <f>+[1]DATA_PRODUCTO!A2113</f>
        <v xml:space="preserve"> EQU0082 (TROQUELADORA )</v>
      </c>
      <c r="B2113" s="38">
        <f>IFERROR(_xlfn.XLOOKUP(INVENTARIO[[#This Row],[CODIGO CONCATENADO]],[1]!Tabla1[[CODIGO CONCATENADO ]],[1]!Tabla1[FECHA],,0,-1),"")</f>
        <v>45965</v>
      </c>
      <c r="C2113" s="38">
        <f>IFERROR(_xlfn.XLOOKUP(INVENTARIO[[#This Row],[CODIGO CONCATENADO]],[1]!Tabla1[[CODIGO CONCATENADO ]],[1]!Tabla1[FECHA],,0,-1),"")</f>
        <v>45965</v>
      </c>
      <c r="D2113" s="39" t="str">
        <f>+[1]!Tabla3[[#This Row],[Secuencia]]</f>
        <v>EQU0082</v>
      </c>
      <c r="E2113" s="40" t="str">
        <f>+[1]!Tabla3[[#This Row],[Descripcion]]</f>
        <v xml:space="preserve">TROQUELADORA </v>
      </c>
      <c r="F2113" s="39" t="str">
        <f>+[1]!Tabla3[[#This Row],[Categoria]]</f>
        <v xml:space="preserve">EQUIPOS </v>
      </c>
      <c r="G2113" s="50">
        <f>+[1]!Tabla3[[#This Row],[Almacen]]</f>
        <v>0</v>
      </c>
      <c r="H2113" s="39" t="str">
        <f>+[1]!Tabla3[[#This Row],[Unidad de medida]]</f>
        <v>UNIDAD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1</v>
      </c>
      <c r="N2113" s="44">
        <f>+SUMIF([1]!REQUISICIONES[CODIGO CONCATENADO],INVENTARIO[[#This Row],[CODIGO CONCATENADO]],[1]!REQUISICIONES[CANTIDAD])</f>
        <v>1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>
        <f>IFERROR(_xlfn.XLOOKUP(INVENTARIO[[#This Row],[CODIGO CONCATENADO]],[1]!Tabla1[[CODIGO CONCATENADO ]],[1]!Tabla1[COSTO],,0,-1),"")</f>
        <v>191100</v>
      </c>
      <c r="R2113" s="42">
        <f>+IFERROR(INVENTARIO[[#This Row],[STOCK (BALANCE)]]*INVENTARIO[[#This Row],[COSTO UNITARIO]],"")</f>
        <v>0</v>
      </c>
    </row>
    <row r="2114" spans="1:18" x14ac:dyDescent="0.25">
      <c r="A2114" s="37" t="str">
        <f>+[1]DATA_PRODUCTO!A2114</f>
        <v xml:space="preserve"> INT0105 (TERMO PARA AGUA BRANDEADO 500ML 17 ONZAS)</v>
      </c>
      <c r="B2114" s="38">
        <f>IFERROR(_xlfn.XLOOKUP(INVENTARIO[[#This Row],[CODIGO CONCATENADO]],[1]!Tabla1[[CODIGO CONCATENADO ]],[1]!Tabla1[FECHA],,0,-1),"")</f>
        <v>45965</v>
      </c>
      <c r="C2114" s="38">
        <f>IFERROR(_xlfn.XLOOKUP(INVENTARIO[[#This Row],[CODIGO CONCATENADO]],[1]!Tabla1[[CODIGO CONCATENADO ]],[1]!Tabla1[FECHA],,0,-1),"")</f>
        <v>45965</v>
      </c>
      <c r="D2114" s="39" t="str">
        <f>+[1]!Tabla3[[#This Row],[Secuencia]]</f>
        <v>INT0105</v>
      </c>
      <c r="E2114" s="40" t="str">
        <f>+[1]!Tabla3[[#This Row],[Descripcion]]</f>
        <v>TERMO PARA AGUA BRANDEADO 500ML 17 ONZAS</v>
      </c>
      <c r="F2114" s="39" t="str">
        <f>+[1]!Tabla3[[#This Row],[Categoria]]</f>
        <v>INSTITUCIONALES</v>
      </c>
      <c r="G2114" s="50">
        <f>+[1]!Tabla3[[#This Row],[Almacen]]</f>
        <v>0</v>
      </c>
      <c r="H2114" s="39" t="str">
        <f>+[1]!Tabla3[[#This Row],[Unidad de medida]]</f>
        <v>UNIDAD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100</v>
      </c>
      <c r="N2114" s="44">
        <f>+SUMIF([1]!REQUISICIONES[CODIGO CONCATENADO],INVENTARIO[[#This Row],[CODIGO CONCATENADO]],[1]!REQUISICIONES[CANTIDAD])</f>
        <v>100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>
        <f>IFERROR(_xlfn.XLOOKUP(INVENTARIO[[#This Row],[CODIGO CONCATENADO]],[1]!Tabla1[[CODIGO CONCATENADO ]],[1]!Tabla1[COSTO],,0,-1),"")</f>
        <v>400</v>
      </c>
      <c r="R2114" s="42">
        <f>+IFERROR(INVENTARIO[[#This Row],[STOCK (BALANCE)]]*INVENTARIO[[#This Row],[COSTO UNITARIO]],"")</f>
        <v>0</v>
      </c>
    </row>
    <row r="2115" spans="1:18" x14ac:dyDescent="0.25">
      <c r="A2115" s="37" t="str">
        <f>+[1]DATA_PRODUCTO!A2115</f>
        <v xml:space="preserve"> INT0106 (LIBRETAS DE ARGOLLAS BRANDEADA DE 200 PAGINA ENEVIAL)</v>
      </c>
      <c r="B2115" s="38">
        <f>IFERROR(_xlfn.XLOOKUP(INVENTARIO[[#This Row],[CODIGO CONCATENADO]],[1]!Tabla1[[CODIGO CONCATENADO ]],[1]!Tabla1[FECHA],,0,-1),"")</f>
        <v>45973</v>
      </c>
      <c r="C2115" s="38">
        <f>IFERROR(_xlfn.XLOOKUP(INVENTARIO[[#This Row],[CODIGO CONCATENADO]],[1]!Tabla1[[CODIGO CONCATENADO ]],[1]!Tabla1[FECHA],,0,-1),"")</f>
        <v>45973</v>
      </c>
      <c r="D2115" s="39" t="str">
        <f>+[1]!Tabla3[[#This Row],[Secuencia]]</f>
        <v>INT0106</v>
      </c>
      <c r="E2115" s="40" t="str">
        <f>+[1]!Tabla3[[#This Row],[Descripcion]]</f>
        <v>LIBRETAS DE ARGOLLAS BRANDEADA DE 200 PAGINA ENEVIAL</v>
      </c>
      <c r="F2115" s="39" t="str">
        <f>+[1]!Tabla3[[#This Row],[Categoria]]</f>
        <v>INSTITUCIONALES</v>
      </c>
      <c r="G2115" s="50">
        <f>+[1]!Tabla3[[#This Row],[Almacen]]</f>
        <v>0</v>
      </c>
      <c r="H2115" s="39" t="str">
        <f>+[1]!Tabla3[[#This Row],[Unidad de medida]]</f>
        <v>UNIDAD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1200</v>
      </c>
      <c r="N2115" s="44">
        <f>+SUMIF([1]!REQUISICIONES[CODIGO CONCATENADO],INVENTARIO[[#This Row],[CODIGO CONCATENADO]],[1]!REQUISICIONES[CANTIDAD])</f>
        <v>1200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>
        <f>IFERROR(_xlfn.XLOOKUP(INVENTARIO[[#This Row],[CODIGO CONCATENADO]],[1]!Tabla1[[CODIGO CONCATENADO ]],[1]!Tabla1[COSTO],,0,-1),"")</f>
        <v>410</v>
      </c>
      <c r="R2115" s="42">
        <f>+IFERROR(INVENTARIO[[#This Row],[STOCK (BALANCE)]]*INVENTARIO[[#This Row],[COSTO UNITARIO]],"")</f>
        <v>0</v>
      </c>
    </row>
    <row r="2116" spans="1:18" x14ac:dyDescent="0.25">
      <c r="A2116" s="37" t="str">
        <f>+[1]DATA_PRODUCTO!A2116</f>
        <v xml:space="preserve"> INS0111 (ENDULCORANTE DE DIETA CAJA 300/1)</v>
      </c>
      <c r="B2116" s="38">
        <f>IFERROR(_xlfn.XLOOKUP(INVENTARIO[[#This Row],[CODIGO CONCATENADO]],[1]!Tabla1[[CODIGO CONCATENADO ]],[1]!Tabla1[FECHA],,0,-1),"")</f>
        <v>45973</v>
      </c>
      <c r="C2116" s="38">
        <f>IFERROR(_xlfn.XLOOKUP(INVENTARIO[[#This Row],[CODIGO CONCATENADO]],[1]!Tabla1[[CODIGO CONCATENADO ]],[1]!Tabla1[FECHA],,0,-1),"")</f>
        <v>45973</v>
      </c>
      <c r="D2116" s="39" t="str">
        <f>+[1]!Tabla3[[#This Row],[Secuencia]]</f>
        <v>INS0111</v>
      </c>
      <c r="E2116" s="40" t="str">
        <f>+[1]!Tabla3[[#This Row],[Descripcion]]</f>
        <v>ENDULCORANTE DE DIETA CAJA 300/1</v>
      </c>
      <c r="F2116" s="39" t="str">
        <f>+[1]!Tabla3[[#This Row],[Categoria]]</f>
        <v>INSUMOS</v>
      </c>
      <c r="G2116" s="50">
        <f>+[1]!Tabla3[[#This Row],[Almacen]]</f>
        <v>0</v>
      </c>
      <c r="H2116" s="39" t="str">
        <f>+[1]!Tabla3[[#This Row],[Unidad de medida]]</f>
        <v>CAJAS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15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15</v>
      </c>
      <c r="Q2116" s="42">
        <f>IFERROR(_xlfn.XLOOKUP(INVENTARIO[[#This Row],[CODIGO CONCATENADO]],[1]!Tabla1[[CODIGO CONCATENADO ]],[1]!Tabla1[COSTO],,0,-1),"")</f>
        <v>601.69000000000005</v>
      </c>
      <c r="R2116" s="42">
        <f>+IFERROR(INVENTARIO[[#This Row],[STOCK (BALANCE)]]*INVENTARIO[[#This Row],[COSTO UNITARIO]],"")</f>
        <v>9025.35</v>
      </c>
    </row>
    <row r="2117" spans="1:18" x14ac:dyDescent="0.25">
      <c r="A2117" s="37" t="str">
        <f>+[1]DATA_PRODUCTO!A2117</f>
        <v xml:space="preserve"> INT0107 (CAMISETAS DE LA FORESTACION )</v>
      </c>
      <c r="B2117" s="38">
        <f>IFERROR(_xlfn.XLOOKUP(INVENTARIO[[#This Row],[CODIGO CONCATENADO]],[1]!Tabla1[[CODIGO CONCATENADO ]],[1]!Tabla1[FECHA],,0,-1),"")</f>
        <v>45972</v>
      </c>
      <c r="C2117" s="38">
        <f>IFERROR(_xlfn.XLOOKUP(INVENTARIO[[#This Row],[CODIGO CONCATENADO]],[1]!Tabla1[[CODIGO CONCATENADO ]],[1]!Tabla1[FECHA],,0,-1),"")</f>
        <v>45972</v>
      </c>
      <c r="D2117" s="39" t="str">
        <f>+[1]!Tabla3[[#This Row],[Secuencia]]</f>
        <v>INT0107</v>
      </c>
      <c r="E2117" s="40" t="str">
        <f>+[1]!Tabla3[[#This Row],[Descripcion]]</f>
        <v xml:space="preserve">CAMISETAS DE LA FORESTACION </v>
      </c>
      <c r="F2117" s="39" t="str">
        <f>+[1]!Tabla3[[#This Row],[Categoria]]</f>
        <v>INSTITUCIONALES</v>
      </c>
      <c r="G2117" s="50">
        <f>+[1]!Tabla3[[#This Row],[Almacen]]</f>
        <v>0</v>
      </c>
      <c r="H2117" s="39" t="str">
        <f>+[1]!Tabla3[[#This Row],[Unidad de medida]]</f>
        <v>UNIDAD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55</v>
      </c>
      <c r="N2117" s="44">
        <f>+SUMIF([1]!REQUISICIONES[CODIGO CONCATENADO],INVENTARIO[[#This Row],[CODIGO CONCATENADO]],[1]!REQUISICIONES[CANTIDAD])</f>
        <v>55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>
        <f>IFERROR(_xlfn.XLOOKUP(INVENTARIO[[#This Row],[CODIGO CONCATENADO]],[1]!Tabla1[[CODIGO CONCATENADO ]],[1]!Tabla1[COSTO],,0,-1),"")</f>
        <v>245</v>
      </c>
      <c r="R2117" s="42">
        <f>+IFERROR(INVENTARIO[[#This Row],[STOCK (BALANCE)]]*INVENTARIO[[#This Row],[COSTO UNITARIO]],"")</f>
        <v>0</v>
      </c>
    </row>
    <row r="2118" spans="1:18" x14ac:dyDescent="0.25">
      <c r="A2118" s="37" t="str">
        <f>+[1]DATA_PRODUCTO!A2118</f>
        <v xml:space="preserve"> INS0112 (CAFÉ SANTO DE DOMNGO )</v>
      </c>
      <c r="B2118" s="38">
        <f>IFERROR(_xlfn.XLOOKUP(INVENTARIO[[#This Row],[CODIGO CONCATENADO]],[1]!Tabla1[[CODIGO CONCATENADO ]],[1]!Tabla1[FECHA],,0,-1),"")</f>
        <v>45973</v>
      </c>
      <c r="C2118" s="38">
        <f>IFERROR(_xlfn.XLOOKUP(INVENTARIO[[#This Row],[CODIGO CONCATENADO]],[1]!Tabla1[[CODIGO CONCATENADO ]],[1]!Tabla1[FECHA],,0,-1),"")</f>
        <v>45973</v>
      </c>
      <c r="D2118" s="39" t="str">
        <f>+[1]!Tabla3[[#This Row],[Secuencia]]</f>
        <v>INS0112</v>
      </c>
      <c r="E2118" s="40" t="str">
        <f>+[1]!Tabla3[[#This Row],[Descripcion]]</f>
        <v xml:space="preserve">CAFÉ SANTO DE DOMNGO </v>
      </c>
      <c r="F2118" s="39" t="str">
        <f>+[1]!Tabla3[[#This Row],[Categoria]]</f>
        <v>INSUMOS</v>
      </c>
      <c r="G2118" s="50">
        <f>+[1]!Tabla3[[#This Row],[Almacen]]</f>
        <v>0</v>
      </c>
      <c r="H2118" s="39" t="str">
        <f>+[1]!Tabla3[[#This Row],[Unidad de medida]]</f>
        <v>PAQUETE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5400</v>
      </c>
      <c r="N2118" s="44">
        <f>+SUMIF([1]!REQUISICIONES[CODIGO CONCATENADO],INVENTARIO[[#This Row],[CODIGO CONCATENADO]],[1]!REQUISICIONES[CANTIDAD])</f>
        <v>559</v>
      </c>
      <c r="O2118" s="42"/>
      <c r="P2118" s="44">
        <f>+INVENTARIO[[#This Row],[CANTIDAD INICIAL]]+INVENTARIO[[#This Row],[ENTRADAS]]-INVENTARIO[[#This Row],[SALIDAS]]+INVENTARIO[[#This Row],[AJUSTES]]</f>
        <v>4841</v>
      </c>
      <c r="Q2118" s="42">
        <f>IFERROR(_xlfn.XLOOKUP(INVENTARIO[[#This Row],[CODIGO CONCATENADO]],[1]!Tabla1[[CODIGO CONCATENADO ]],[1]!Tabla1[COSTO],,0,-1),"")</f>
        <v>289.22399999999999</v>
      </c>
      <c r="R2118" s="42">
        <f>+IFERROR(INVENTARIO[[#This Row],[STOCK (BALANCE)]]*INVENTARIO[[#This Row],[COSTO UNITARIO]],"")</f>
        <v>1400133.3839999998</v>
      </c>
    </row>
    <row r="2119" spans="1:18" x14ac:dyDescent="0.25">
      <c r="A2119" s="37" t="str">
        <f>+[1]DATA_PRODUCTO!A2119</f>
        <v xml:space="preserve"> TRA0168 (CORREA AX-38)</v>
      </c>
      <c r="B2119" s="38">
        <f>IFERROR(_xlfn.XLOOKUP(INVENTARIO[[#This Row],[CODIGO CONCATENADO]],[1]!Tabla1[[CODIGO CONCATENADO ]],[1]!Tabla1[FECHA],,0,-1),"")</f>
        <v>45973</v>
      </c>
      <c r="C2119" s="38">
        <f>IFERROR(_xlfn.XLOOKUP(INVENTARIO[[#This Row],[CODIGO CONCATENADO]],[1]!Tabla1[[CODIGO CONCATENADO ]],[1]!Tabla1[FECHA],,0,-1),"")</f>
        <v>45973</v>
      </c>
      <c r="D2119" s="39" t="str">
        <f>+[1]!Tabla3[[#This Row],[Secuencia]]</f>
        <v>TRA0168</v>
      </c>
      <c r="E2119" s="40" t="str">
        <f>+[1]!Tabla3[[#This Row],[Descripcion]]</f>
        <v>CORREA AX-38</v>
      </c>
      <c r="F2119" s="39" t="str">
        <f>+[1]!Tabla3[[#This Row],[Categoria]]</f>
        <v>TRANSPORTACIÒN</v>
      </c>
      <c r="G2119" s="50">
        <f>+[1]!Tabla3[[#This Row],[Almacen]]</f>
        <v>0</v>
      </c>
      <c r="H2119" s="39" t="str">
        <f>+[1]!Tabla3[[#This Row],[Unidad de medida]]</f>
        <v>UNIDAD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2</v>
      </c>
      <c r="N2119" s="44">
        <f>+SUMIF([1]!REQUISICIONES[CODIGO CONCATENADO],INVENTARIO[[#This Row],[CODIGO CONCATENADO]],[1]!REQUISICIONES[CANTIDAD])</f>
        <v>2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>
        <f>IFERROR(_xlfn.XLOOKUP(INVENTARIO[[#This Row],[CODIGO CONCATENADO]],[1]!Tabla1[[CODIGO CONCATENADO ]],[1]!Tabla1[COSTO],,0,-1),"")</f>
        <v>950</v>
      </c>
      <c r="R2119" s="42">
        <f>+IFERROR(INVENTARIO[[#This Row],[STOCK (BALANCE)]]*INVENTARIO[[#This Row],[COSTO UNITARIO]],"")</f>
        <v>0</v>
      </c>
    </row>
    <row r="2120" spans="1:18" x14ac:dyDescent="0.25">
      <c r="A2120" s="37" t="str">
        <f>+[1]DATA_PRODUCTO!A2120</f>
        <v xml:space="preserve"> TRA0169 (FILTRO DE AIRE CHEVROLE COLORADO 61530)</v>
      </c>
      <c r="B2120" s="38">
        <f>IFERROR(_xlfn.XLOOKUP(INVENTARIO[[#This Row],[CODIGO CONCATENADO]],[1]!Tabla1[[CODIGO CONCATENADO ]],[1]!Tabla1[FECHA],,0,-1),"")</f>
        <v>45973</v>
      </c>
      <c r="C2120" s="38">
        <f>IFERROR(_xlfn.XLOOKUP(INVENTARIO[[#This Row],[CODIGO CONCATENADO]],[1]!Tabla1[[CODIGO CONCATENADO ]],[1]!Tabla1[FECHA],,0,-1),"")</f>
        <v>45973</v>
      </c>
      <c r="D2120" s="39" t="str">
        <f>+[1]!Tabla3[[#This Row],[Secuencia]]</f>
        <v>TRA0169</v>
      </c>
      <c r="E2120" s="40" t="str">
        <f>+[1]!Tabla3[[#This Row],[Descripcion]]</f>
        <v>FILTRO DE AIRE CHEVROLE COLORADO 61530</v>
      </c>
      <c r="F2120" s="39" t="str">
        <f>+[1]!Tabla3[[#This Row],[Categoria]]</f>
        <v>TRANSPORTACIÒN</v>
      </c>
      <c r="G2120" s="50">
        <f>+[1]!Tabla3[[#This Row],[Almacen]]</f>
        <v>0</v>
      </c>
      <c r="H2120" s="39" t="str">
        <f>+[1]!Tabla3[[#This Row],[Unidad de medida]]</f>
        <v>UNIDAD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10</v>
      </c>
      <c r="N2120" s="44">
        <f>+SUMIF([1]!REQUISICIONES[CODIGO CONCATENADO],INVENTARIO[[#This Row],[CODIGO CONCATENADO]],[1]!REQUISICIONES[CANTIDAD])</f>
        <v>10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>
        <f>IFERROR(_xlfn.XLOOKUP(INVENTARIO[[#This Row],[CODIGO CONCATENADO]],[1]!Tabla1[[CODIGO CONCATENADO ]],[1]!Tabla1[COSTO],,0,-1),"")</f>
        <v>750</v>
      </c>
      <c r="R2120" s="42">
        <f>+IFERROR(INVENTARIO[[#This Row],[STOCK (BALANCE)]]*INVENTARIO[[#This Row],[COSTO UNITARIO]],"")</f>
        <v>0</v>
      </c>
    </row>
    <row r="2121" spans="1:18" x14ac:dyDescent="0.25">
      <c r="A2121" s="37" t="str">
        <f>+[1]DATA_PRODUCTO!A2121</f>
        <v xml:space="preserve"> TRA0170 (FILTRO DE AIRE NISSAN AS-1014)</v>
      </c>
      <c r="B2121" s="38">
        <f>IFERROR(_xlfn.XLOOKUP(INVENTARIO[[#This Row],[CODIGO CONCATENADO]],[1]!Tabla1[[CODIGO CONCATENADO ]],[1]!Tabla1[FECHA],,0,-1),"")</f>
        <v>45973</v>
      </c>
      <c r="C2121" s="38">
        <f>IFERROR(_xlfn.XLOOKUP(INVENTARIO[[#This Row],[CODIGO CONCATENADO]],[1]!Tabla1[[CODIGO CONCATENADO ]],[1]!Tabla1[FECHA],,0,-1),"")</f>
        <v>45973</v>
      </c>
      <c r="D2121" s="39" t="str">
        <f>+[1]!Tabla3[[#This Row],[Secuencia]]</f>
        <v>TRA0170</v>
      </c>
      <c r="E2121" s="40" t="str">
        <f>+[1]!Tabla3[[#This Row],[Descripcion]]</f>
        <v>FILTRO DE AIRE NISSAN AS-1014</v>
      </c>
      <c r="F2121" s="39" t="str">
        <f>+[1]!Tabla3[[#This Row],[Categoria]]</f>
        <v>TRANSPORTACIÒN</v>
      </c>
      <c r="G2121" s="50">
        <f>+[1]!Tabla3[[#This Row],[Almacen]]</f>
        <v>0</v>
      </c>
      <c r="H2121" s="39" t="str">
        <f>+[1]!Tabla3[[#This Row],[Unidad de medida]]</f>
        <v>UNIDAD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10</v>
      </c>
      <c r="N2121" s="44">
        <f>+SUMIF([1]!REQUISICIONES[CODIGO CONCATENADO],INVENTARIO[[#This Row],[CODIGO CONCATENADO]],[1]!REQUISICIONES[CANTIDAD])</f>
        <v>10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>
        <f>IFERROR(_xlfn.XLOOKUP(INVENTARIO[[#This Row],[CODIGO CONCATENADO]],[1]!Tabla1[[CODIGO CONCATENADO ]],[1]!Tabla1[COSTO],,0,-1),"")</f>
        <v>1175</v>
      </c>
      <c r="R2121" s="42">
        <f>+IFERROR(INVENTARIO[[#This Row],[STOCK (BALANCE)]]*INVENTARIO[[#This Row],[COSTO UNITARIO]],"")</f>
        <v>0</v>
      </c>
    </row>
    <row r="2122" spans="1:18" x14ac:dyDescent="0.25">
      <c r="A2122" s="37" t="str">
        <f>+[1]DATA_PRODUCTO!A2122</f>
        <v xml:space="preserve"> TRA0171 (FILTRO DE AIRE NISSAN FRONTIER 9477192Ssyc)</v>
      </c>
      <c r="B2122" s="38">
        <f>IFERROR(_xlfn.XLOOKUP(INVENTARIO[[#This Row],[CODIGO CONCATENADO]],[1]!Tabla1[[CODIGO CONCATENADO ]],[1]!Tabla1[FECHA],,0,-1),"")</f>
        <v>45973</v>
      </c>
      <c r="C2122" s="38">
        <f>IFERROR(_xlfn.XLOOKUP(INVENTARIO[[#This Row],[CODIGO CONCATENADO]],[1]!Tabla1[[CODIGO CONCATENADO ]],[1]!Tabla1[FECHA],,0,-1),"")</f>
        <v>45973</v>
      </c>
      <c r="D2122" s="39" t="str">
        <f>+[1]!Tabla3[[#This Row],[Secuencia]]</f>
        <v>TRA0171</v>
      </c>
      <c r="E2122" s="40" t="str">
        <f>+[1]!Tabla3[[#This Row],[Descripcion]]</f>
        <v>FILTRO DE AIRE NISSAN FRONTIER 9477192Ssyc</v>
      </c>
      <c r="F2122" s="39" t="str">
        <f>+[1]!Tabla3[[#This Row],[Categoria]]</f>
        <v>TRANSPORTACIÒN</v>
      </c>
      <c r="G2122" s="50">
        <f>+[1]!Tabla3[[#This Row],[Almacen]]</f>
        <v>0</v>
      </c>
      <c r="H2122" s="39" t="str">
        <f>+[1]!Tabla3[[#This Row],[Unidad de medida]]</f>
        <v>UNIDAD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10</v>
      </c>
      <c r="N2122" s="44">
        <f>+SUMIF([1]!REQUISICIONES[CODIGO CONCATENADO],INVENTARIO[[#This Row],[CODIGO CONCATENADO]],[1]!REQUISICIONES[CANTIDAD])</f>
        <v>10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>
        <f>IFERROR(_xlfn.XLOOKUP(INVENTARIO[[#This Row],[CODIGO CONCATENADO]],[1]!Tabla1[[CODIGO CONCATENADO ]],[1]!Tabla1[COSTO],,0,-1),"")</f>
        <v>850</v>
      </c>
      <c r="R2122" s="42">
        <f>+IFERROR(INVENTARIO[[#This Row],[STOCK (BALANCE)]]*INVENTARIO[[#This Row],[COSTO UNITARIO]],"")</f>
        <v>0</v>
      </c>
    </row>
    <row r="2123" spans="1:18" x14ac:dyDescent="0.25">
      <c r="A2123" s="37" t="str">
        <f>+[1]DATA_PRODUCTO!A2123</f>
        <v xml:space="preserve"> TRA0172 (FILTRO DE AIRE TOYOTA HILUX 2.4/ ON 17801-o1040)</v>
      </c>
      <c r="B2123" s="38">
        <f>IFERROR(_xlfn.XLOOKUP(INVENTARIO[[#This Row],[CODIGO CONCATENADO]],[1]!Tabla1[[CODIGO CONCATENADO ]],[1]!Tabla1[FECHA],,0,-1),"")</f>
        <v>45973</v>
      </c>
      <c r="C2123" s="38">
        <f>IFERROR(_xlfn.XLOOKUP(INVENTARIO[[#This Row],[CODIGO CONCATENADO]],[1]!Tabla1[[CODIGO CONCATENADO ]],[1]!Tabla1[FECHA],,0,-1),"")</f>
        <v>45973</v>
      </c>
      <c r="D2123" s="39" t="str">
        <f>+[1]!Tabla3[[#This Row],[Secuencia]]</f>
        <v>TRA0172</v>
      </c>
      <c r="E2123" s="40" t="str">
        <f>+[1]!Tabla3[[#This Row],[Descripcion]]</f>
        <v>FILTRO DE AIRE TOYOTA HILUX 2.4/ ON 17801-o1040</v>
      </c>
      <c r="F2123" s="39" t="str">
        <f>+[1]!Tabla3[[#This Row],[Categoria]]</f>
        <v>TRANSPORTACIÒN</v>
      </c>
      <c r="G2123" s="50">
        <f>+[1]!Tabla3[[#This Row],[Almacen]]</f>
        <v>0</v>
      </c>
      <c r="H2123" s="39" t="str">
        <f>+[1]!Tabla3[[#This Row],[Unidad de medida]]</f>
        <v>UNIDAD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20</v>
      </c>
      <c r="N2123" s="44">
        <f>+SUMIF([1]!REQUISICIONES[CODIGO CONCATENADO],INVENTARIO[[#This Row],[CODIGO CONCATENADO]],[1]!REQUISICIONES[CANTIDAD])</f>
        <v>20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>
        <f>IFERROR(_xlfn.XLOOKUP(INVENTARIO[[#This Row],[CODIGO CONCATENADO]],[1]!Tabla1[[CODIGO CONCATENADO ]],[1]!Tabla1[COSTO],,0,-1),"")</f>
        <v>750</v>
      </c>
      <c r="R2123" s="42">
        <f>+IFERROR(INVENTARIO[[#This Row],[STOCK (BALANCE)]]*INVENTARIO[[#This Row],[COSTO UNITARIO]],"")</f>
        <v>0</v>
      </c>
    </row>
    <row r="2124" spans="1:18" x14ac:dyDescent="0.25">
      <c r="A2124" s="37" t="str">
        <f>+[1]DATA_PRODUCTO!A2124</f>
        <v xml:space="preserve"> TRA0173 (FILTRO DE AIRE FORD MAZDA A17860 aj3j9601ab)</v>
      </c>
      <c r="B2124" s="38">
        <f>IFERROR(_xlfn.XLOOKUP(INVENTARIO[[#This Row],[CODIGO CONCATENADO]],[1]!Tabla1[[CODIGO CONCATENADO ]],[1]!Tabla1[FECHA],,0,-1),"")</f>
        <v>45973</v>
      </c>
      <c r="C2124" s="38">
        <f>IFERROR(_xlfn.XLOOKUP(INVENTARIO[[#This Row],[CODIGO CONCATENADO]],[1]!Tabla1[[CODIGO CONCATENADO ]],[1]!Tabla1[FECHA],,0,-1),"")</f>
        <v>45973</v>
      </c>
      <c r="D2124" s="39" t="str">
        <f>+[1]!Tabla3[[#This Row],[Secuencia]]</f>
        <v>TRA0173</v>
      </c>
      <c r="E2124" s="40" t="str">
        <f>+[1]!Tabla3[[#This Row],[Descripcion]]</f>
        <v>FILTRO DE AIRE FORD MAZDA A17860 aj3j9601ab</v>
      </c>
      <c r="F2124" s="39" t="str">
        <f>+[1]!Tabla3[[#This Row],[Categoria]]</f>
        <v>TRANSPORTACIÒN</v>
      </c>
      <c r="G2124" s="50">
        <f>+[1]!Tabla3[[#This Row],[Almacen]]</f>
        <v>0</v>
      </c>
      <c r="H2124" s="39" t="str">
        <f>+[1]!Tabla3[[#This Row],[Unidad de medida]]</f>
        <v>UNIDAD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10</v>
      </c>
      <c r="N2124" s="44">
        <f>+SUMIF([1]!REQUISICIONES[CODIGO CONCATENADO],INVENTARIO[[#This Row],[CODIGO CONCATENADO]],[1]!REQUISICIONES[CANTIDAD])</f>
        <v>10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>
        <f>IFERROR(_xlfn.XLOOKUP(INVENTARIO[[#This Row],[CODIGO CONCATENADO]],[1]!Tabla1[[CODIGO CONCATENADO ]],[1]!Tabla1[COSTO],,0,-1),"")</f>
        <v>800</v>
      </c>
      <c r="R2124" s="42">
        <f>+IFERROR(INVENTARIO[[#This Row],[STOCK (BALANCE)]]*INVENTARIO[[#This Row],[COSTO UNITARIO]],"")</f>
        <v>0</v>
      </c>
    </row>
    <row r="2125" spans="1:18" x14ac:dyDescent="0.25">
      <c r="A2125" s="37" t="str">
        <f>+[1]DATA_PRODUCTO!A2125</f>
        <v xml:space="preserve"> CC0214 (GUIA DE FIBRA 100M)</v>
      </c>
      <c r="B2125" s="38">
        <f>IFERROR(_xlfn.XLOOKUP(INVENTARIO[[#This Row],[CODIGO CONCATENADO]],[1]!Tabla1[[CODIGO CONCATENADO ]],[1]!Tabla1[FECHA],,0,-1),"")</f>
        <v>45966</v>
      </c>
      <c r="C2125" s="38">
        <f>IFERROR(_xlfn.XLOOKUP(INVENTARIO[[#This Row],[CODIGO CONCATENADO]],[1]!Tabla1[[CODIGO CONCATENADO ]],[1]!Tabla1[FECHA],,0,-1),"")</f>
        <v>45966</v>
      </c>
      <c r="D2125" s="39" t="str">
        <f>+[1]!Tabla3[[#This Row],[Secuencia]]</f>
        <v>CC0214</v>
      </c>
      <c r="E2125" s="40" t="str">
        <f>+[1]!Tabla3[[#This Row],[Descripcion]]</f>
        <v>GUIA DE FIBRA 100M</v>
      </c>
      <c r="F2125" s="39" t="str">
        <f>+[1]!Tabla3[[#This Row],[Categoria]]</f>
        <v>CENTRO CONTROL</v>
      </c>
      <c r="G2125" s="50">
        <f>+[1]!Tabla3[[#This Row],[Almacen]]</f>
        <v>0</v>
      </c>
      <c r="H2125" s="39" t="str">
        <f>+[1]!Tabla3[[#This Row],[Unidad de medida]]</f>
        <v>UNIDAD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1</v>
      </c>
      <c r="N2125" s="44">
        <f>+SUMIF([1]!REQUISICIONES[CODIGO CONCATENADO],INVENTARIO[[#This Row],[CODIGO CONCATENADO]],[1]!REQUISICIONES[CANTIDAD])</f>
        <v>1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>
        <f>IFERROR(_xlfn.XLOOKUP(INVENTARIO[[#This Row],[CODIGO CONCATENADO]],[1]!Tabla1[[CODIGO CONCATENADO ]],[1]!Tabla1[COSTO],,0,-1),"")</f>
        <v>2093.2199999999998</v>
      </c>
      <c r="R2125" s="42">
        <f>+IFERROR(INVENTARIO[[#This Row],[STOCK (BALANCE)]]*INVENTARIO[[#This Row],[COSTO UNITARIO]],"")</f>
        <v>0</v>
      </c>
    </row>
    <row r="2126" spans="1:18" x14ac:dyDescent="0.25">
      <c r="A2126" s="37" t="str">
        <f>+[1]DATA_PRODUCTO!A2126</f>
        <v xml:space="preserve"> CC0215 (DIODO SA 5.0A)</v>
      </c>
      <c r="B2126" s="38">
        <f>IFERROR(_xlfn.XLOOKUP(INVENTARIO[[#This Row],[CODIGO CONCATENADO]],[1]!Tabla1[[CODIGO CONCATENADO ]],[1]!Tabla1[FECHA],,0,-1),"")</f>
        <v>45966</v>
      </c>
      <c r="C2126" s="38">
        <f>IFERROR(_xlfn.XLOOKUP(INVENTARIO[[#This Row],[CODIGO CONCATENADO]],[1]!Tabla1[[CODIGO CONCATENADO ]],[1]!Tabla1[FECHA],,0,-1),"")</f>
        <v>45966</v>
      </c>
      <c r="D2126" s="39" t="str">
        <f>+[1]!Tabla3[[#This Row],[Secuencia]]</f>
        <v>CC0215</v>
      </c>
      <c r="E2126" s="40" t="str">
        <f>+[1]!Tabla3[[#This Row],[Descripcion]]</f>
        <v>DIODO SA 5.0A</v>
      </c>
      <c r="F2126" s="39" t="str">
        <f>+[1]!Tabla3[[#This Row],[Categoria]]</f>
        <v>CENTRO CONTROL</v>
      </c>
      <c r="G2126" s="50">
        <f>+[1]!Tabla3[[#This Row],[Almacen]]</f>
        <v>0</v>
      </c>
      <c r="H2126" s="39" t="str">
        <f>+[1]!Tabla3[[#This Row],[Unidad de medida]]</f>
        <v>UNIDAD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25</v>
      </c>
      <c r="N2126" s="44">
        <f>+SUMIF([1]!REQUISICIONES[CODIGO CONCATENADO],INVENTARIO[[#This Row],[CODIGO CONCATENADO]],[1]!REQUISICIONES[CANTIDAD])</f>
        <v>25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>
        <f>IFERROR(_xlfn.XLOOKUP(INVENTARIO[[#This Row],[CODIGO CONCATENADO]],[1]!Tabla1[[CODIGO CONCATENADO ]],[1]!Tabla1[COSTO],,0,-1),"")</f>
        <v>30.85</v>
      </c>
      <c r="R2126" s="42">
        <f>+IFERROR(INVENTARIO[[#This Row],[STOCK (BALANCE)]]*INVENTARIO[[#This Row],[COSTO UNITARIO]],"")</f>
        <v>0</v>
      </c>
    </row>
    <row r="2127" spans="1:18" x14ac:dyDescent="0.25">
      <c r="A2127" s="37" t="str">
        <f>+[1]DATA_PRODUCTO!A2127</f>
        <v xml:space="preserve"> CC0216 (DIODO LED 3MM ULTRA LIGHT ROJO)</v>
      </c>
      <c r="B2127" s="38">
        <f>IFERROR(_xlfn.XLOOKUP(INVENTARIO[[#This Row],[CODIGO CONCATENADO]],[1]!Tabla1[[CODIGO CONCATENADO ]],[1]!Tabla1[FECHA],,0,-1),"")</f>
        <v>45966</v>
      </c>
      <c r="C2127" s="38">
        <f>IFERROR(_xlfn.XLOOKUP(INVENTARIO[[#This Row],[CODIGO CONCATENADO]],[1]!Tabla1[[CODIGO CONCATENADO ]],[1]!Tabla1[FECHA],,0,-1),"")</f>
        <v>45966</v>
      </c>
      <c r="D2127" s="39" t="str">
        <f>+[1]!Tabla3[[#This Row],[Secuencia]]</f>
        <v>CC0216</v>
      </c>
      <c r="E2127" s="40" t="str">
        <f>+[1]!Tabla3[[#This Row],[Descripcion]]</f>
        <v>DIODO LED 3MM ULTRA LIGHT ROJO</v>
      </c>
      <c r="F2127" s="39" t="str">
        <f>+[1]!Tabla3[[#This Row],[Categoria]]</f>
        <v>CENTRO CONTROL</v>
      </c>
      <c r="G2127" s="50">
        <f>+[1]!Tabla3[[#This Row],[Almacen]]</f>
        <v>0</v>
      </c>
      <c r="H2127" s="39" t="str">
        <f>+[1]!Tabla3[[#This Row],[Unidad de medida]]</f>
        <v>UNIDAD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50</v>
      </c>
      <c r="N2127" s="44">
        <f>+SUMIF([1]!REQUISICIONES[CODIGO CONCATENADO],INVENTARIO[[#This Row],[CODIGO CONCATENADO]],[1]!REQUISICIONES[CANTIDAD])</f>
        <v>50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>
        <f>IFERROR(_xlfn.XLOOKUP(INVENTARIO[[#This Row],[CODIGO CONCATENADO]],[1]!Tabla1[[CODIGO CONCATENADO ]],[1]!Tabla1[COSTO],,0,-1),"")</f>
        <v>11.02</v>
      </c>
      <c r="R2127" s="42">
        <f>+IFERROR(INVENTARIO[[#This Row],[STOCK (BALANCE)]]*INVENTARIO[[#This Row],[COSTO UNITARIO]],"")</f>
        <v>0</v>
      </c>
    </row>
    <row r="2128" spans="1:18" x14ac:dyDescent="0.25">
      <c r="A2128" s="37" t="str">
        <f>+[1]DATA_PRODUCTO!A2128</f>
        <v xml:space="preserve"> CC0217 (BORNAS GRANDES 3012 NEGRO EMPAQUE DE 10 UNIDADES)</v>
      </c>
      <c r="B2128" s="38">
        <f>IFERROR(_xlfn.XLOOKUP(INVENTARIO[[#This Row],[CODIGO CONCATENADO]],[1]!Tabla1[[CODIGO CONCATENADO ]],[1]!Tabla1[FECHA],,0,-1),"")</f>
        <v>45966</v>
      </c>
      <c r="C2128" s="38">
        <f>IFERROR(_xlfn.XLOOKUP(INVENTARIO[[#This Row],[CODIGO CONCATENADO]],[1]!Tabla1[[CODIGO CONCATENADO ]],[1]!Tabla1[FECHA],,0,-1),"")</f>
        <v>45966</v>
      </c>
      <c r="D2128" s="39" t="str">
        <f>+[1]!Tabla3[[#This Row],[Secuencia]]</f>
        <v>CC0217</v>
      </c>
      <c r="E2128" s="40" t="str">
        <f>+[1]!Tabla3[[#This Row],[Descripcion]]</f>
        <v>BORNAS GRANDES 3012 NEGRO EMPAQUE DE 10 UNIDADES</v>
      </c>
      <c r="F2128" s="39" t="str">
        <f>+[1]!Tabla3[[#This Row],[Categoria]]</f>
        <v>CENTRO CONTROL</v>
      </c>
      <c r="G2128" s="50">
        <f>+[1]!Tabla3[[#This Row],[Almacen]]</f>
        <v>0</v>
      </c>
      <c r="H2128" s="39" t="str">
        <f>+[1]!Tabla3[[#This Row],[Unidad de medida]]</f>
        <v>UNIDAD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6</v>
      </c>
      <c r="N2128" s="44">
        <f>+SUMIF([1]!REQUISICIONES[CODIGO CONCATENADO],INVENTARIO[[#This Row],[CODIGO CONCATENADO]],[1]!REQUISICIONES[CANTIDAD])</f>
        <v>6</v>
      </c>
      <c r="O2128" s="42"/>
      <c r="P2128" s="44">
        <f>+INVENTARIO[[#This Row],[CANTIDAD INICIAL]]+INVENTARIO[[#This Row],[ENTRADAS]]-INVENTARIO[[#This Row],[SALIDAS]]+INVENTARIO[[#This Row],[AJUSTES]]</f>
        <v>0</v>
      </c>
      <c r="Q2128" s="42">
        <f>IFERROR(_xlfn.XLOOKUP(INVENTARIO[[#This Row],[CODIGO CONCATENADO]],[1]!Tabla1[[CODIGO CONCATENADO ]],[1]!Tabla1[COSTO],,0,-1),"")</f>
        <v>171.6</v>
      </c>
      <c r="R2128" s="42">
        <f>+IFERROR(INVENTARIO[[#This Row],[STOCK (BALANCE)]]*INVENTARIO[[#This Row],[COSTO UNITARIO]],"")</f>
        <v>0</v>
      </c>
    </row>
    <row r="2129" spans="1:18" x14ac:dyDescent="0.25">
      <c r="A2129" s="37" t="str">
        <f>+[1]DATA_PRODUCTO!A2129</f>
        <v xml:space="preserve"> COM0155 (BAJANTES ARAÑAS BANNER)</v>
      </c>
      <c r="B2129" s="38">
        <f>IFERROR(_xlfn.XLOOKUP(INVENTARIO[[#This Row],[CODIGO CONCATENADO]],[1]!Tabla1[[CODIGO CONCATENADO ]],[1]!Tabla1[FECHA],,0,-1),"")</f>
        <v>45979</v>
      </c>
      <c r="C2129" s="38">
        <f>IFERROR(_xlfn.XLOOKUP(INVENTARIO[[#This Row],[CODIGO CONCATENADO]],[1]!Tabla1[[CODIGO CONCATENADO ]],[1]!Tabla1[FECHA],,0,-1),"")</f>
        <v>45979</v>
      </c>
      <c r="D2129" s="39" t="str">
        <f>+[1]!Tabla3[[#This Row],[Secuencia]]</f>
        <v>COM0155</v>
      </c>
      <c r="E2129" s="40" t="str">
        <f>+[1]!Tabla3[[#This Row],[Descripcion]]</f>
        <v>BAJANTES ARAÑAS BANNER</v>
      </c>
      <c r="F2129" s="39" t="str">
        <f>+[1]!Tabla3[[#This Row],[Categoria]]</f>
        <v>COMUNICACIONES</v>
      </c>
      <c r="G2129" s="50">
        <f>+[1]!Tabla3[[#This Row],[Almacen]]</f>
        <v>0</v>
      </c>
      <c r="H2129" s="39" t="str">
        <f>+[1]!Tabla3[[#This Row],[Unidad de medida]]</f>
        <v>UNIDAD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5</v>
      </c>
      <c r="N2129" s="44">
        <f>+SUMIF([1]!REQUISICIONES[CODIGO CONCATENADO],INVENTARIO[[#This Row],[CODIGO CONCATENADO]],[1]!REQUISICIONES[CANTIDAD])</f>
        <v>5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>
        <f>IFERROR(_xlfn.XLOOKUP(INVENTARIO[[#This Row],[CODIGO CONCATENADO]],[1]!Tabla1[[CODIGO CONCATENADO ]],[1]!Tabla1[COSTO],,0,-1),"")</f>
        <v>3100</v>
      </c>
      <c r="R2129" s="42">
        <f>+IFERROR(INVENTARIO[[#This Row],[STOCK (BALANCE)]]*INVENTARIO[[#This Row],[COSTO UNITARIO]],"")</f>
        <v>0</v>
      </c>
    </row>
    <row r="2130" spans="1:18" x14ac:dyDescent="0.25">
      <c r="A2130" s="37" t="str">
        <f>+[1]DATA_PRODUCTO!A2130</f>
        <v xml:space="preserve"> COM0156 (CARPETAS EJECUTIVAS EN PIEL CON LOGO )</v>
      </c>
      <c r="B2130" s="38">
        <f>IFERROR(_xlfn.XLOOKUP(INVENTARIO[[#This Row],[CODIGO CONCATENADO]],[1]!Tabla1[[CODIGO CONCATENADO ]],[1]!Tabla1[FECHA],,0,-1),"")</f>
        <v>45979</v>
      </c>
      <c r="C2130" s="38">
        <f>IFERROR(_xlfn.XLOOKUP(INVENTARIO[[#This Row],[CODIGO CONCATENADO]],[1]!Tabla1[[CODIGO CONCATENADO ]],[1]!Tabla1[FECHA],,0,-1),"")</f>
        <v>45979</v>
      </c>
      <c r="D2130" s="39" t="str">
        <f>+[1]!Tabla3[[#This Row],[Secuencia]]</f>
        <v>COM0156</v>
      </c>
      <c r="E2130" s="40" t="str">
        <f>+[1]!Tabla3[[#This Row],[Descripcion]]</f>
        <v xml:space="preserve">CARPETAS EJECUTIVAS EN PIEL CON LOGO </v>
      </c>
      <c r="F2130" s="39" t="str">
        <f>+[1]!Tabla3[[#This Row],[Categoria]]</f>
        <v>COMUNICACIONES</v>
      </c>
      <c r="G2130" s="50">
        <f>+[1]!Tabla3[[#This Row],[Almacen]]</f>
        <v>0</v>
      </c>
      <c r="H2130" s="39" t="str">
        <f>+[1]!Tabla3[[#This Row],[Unidad de medida]]</f>
        <v>UNIDAD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5</v>
      </c>
      <c r="N2130" s="44">
        <f>+SUMIF([1]!REQUISICIONES[CODIGO CONCATENADO],INVENTARIO[[#This Row],[CODIGO CONCATENADO]],[1]!REQUISICIONES[CANTIDAD])</f>
        <v>5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>
        <f>IFERROR(_xlfn.XLOOKUP(INVENTARIO[[#This Row],[CODIGO CONCATENADO]],[1]!Tabla1[[CODIGO CONCATENADO ]],[1]!Tabla1[COSTO],,0,-1),"")</f>
        <v>3500</v>
      </c>
      <c r="R2130" s="42">
        <f>+IFERROR(INVENTARIO[[#This Row],[STOCK (BALANCE)]]*INVENTARIO[[#This Row],[COSTO UNITARIO]],"")</f>
        <v>0</v>
      </c>
    </row>
    <row r="2131" spans="1:18" x14ac:dyDescent="0.25">
      <c r="A2131" s="37" t="str">
        <f>+[1]DATA_PRODUCTO!A2131</f>
        <v xml:space="preserve"> MAY0109 (ROLLO DE PAPEL TOALLA  6/1)</v>
      </c>
      <c r="B2131" s="38">
        <f>IFERROR(_xlfn.XLOOKUP(INVENTARIO[[#This Row],[CODIGO CONCATENADO]],[1]!Tabla1[[CODIGO CONCATENADO ]],[1]!Tabla1[FECHA],,0,-1),"")</f>
        <v>45979</v>
      </c>
      <c r="C2131" s="38">
        <f>IFERROR(_xlfn.XLOOKUP(INVENTARIO[[#This Row],[CODIGO CONCATENADO]],[1]!Tabla1[[CODIGO CONCATENADO ]],[1]!Tabla1[FECHA],,0,-1),"")</f>
        <v>45979</v>
      </c>
      <c r="D2131" s="39" t="str">
        <f>+[1]!Tabla3[[#This Row],[Secuencia]]</f>
        <v>MAY0109</v>
      </c>
      <c r="E2131" s="40" t="str">
        <f>+[1]!Tabla3[[#This Row],[Descripcion]]</f>
        <v>ROLLO DE PAPEL TOALLA  6/1</v>
      </c>
      <c r="F2131" s="39" t="str">
        <f>+[1]!Tabla3[[#This Row],[Categoria]]</f>
        <v>MAYORDOMÍA</v>
      </c>
      <c r="G2131" s="50">
        <f>+[1]!Tabla3[[#This Row],[Almacen]]</f>
        <v>0</v>
      </c>
      <c r="H2131" s="39" t="str">
        <f>+[1]!Tabla3[[#This Row],[Unidad de medida]]</f>
        <v>UNIDAD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900</v>
      </c>
      <c r="N2131" s="44">
        <f>+SUMIF([1]!REQUISICIONES[CODIGO CONCATENADO],INVENTARIO[[#This Row],[CODIGO CONCATENADO]],[1]!REQUISICIONES[CANTIDAD])</f>
        <v>0</v>
      </c>
      <c r="O2131" s="42"/>
      <c r="P2131" s="44">
        <f>+INVENTARIO[[#This Row],[CANTIDAD INICIAL]]+INVENTARIO[[#This Row],[ENTRADAS]]-INVENTARIO[[#This Row],[SALIDAS]]+INVENTARIO[[#This Row],[AJUSTES]]</f>
        <v>900</v>
      </c>
      <c r="Q2131" s="42">
        <f>IFERROR(_xlfn.XLOOKUP(INVENTARIO[[#This Row],[CODIGO CONCATENADO]],[1]!Tabla1[[CODIGO CONCATENADO ]],[1]!Tabla1[COSTO],,0,-1),"")</f>
        <v>72.916666699999993</v>
      </c>
      <c r="R2131" s="42">
        <f>+IFERROR(INVENTARIO[[#This Row],[STOCK (BALANCE)]]*INVENTARIO[[#This Row],[COSTO UNITARIO]],"")</f>
        <v>65625.000029999996</v>
      </c>
    </row>
    <row r="2132" spans="1:18" x14ac:dyDescent="0.25">
      <c r="A2132" s="37" t="str">
        <f>+[1]DATA_PRODUCTO!A2132</f>
        <v xml:space="preserve"> MAY0110 (ROLLO DE PAPEL DISCO 12/1)</v>
      </c>
      <c r="B2132" s="38">
        <f>IFERROR(_xlfn.XLOOKUP(INVENTARIO[[#This Row],[CODIGO CONCATENADO]],[1]!Tabla1[[CODIGO CONCATENADO ]],[1]!Tabla1[FECHA],,0,-1),"")</f>
        <v>45979</v>
      </c>
      <c r="C2132" s="38">
        <f>IFERROR(_xlfn.XLOOKUP(INVENTARIO[[#This Row],[CODIGO CONCATENADO]],[1]!Tabla1[[CODIGO CONCATENADO ]],[1]!Tabla1[FECHA],,0,-1),"")</f>
        <v>45979</v>
      </c>
      <c r="D2132" s="39" t="str">
        <f>+[1]!Tabla3[[#This Row],[Secuencia]]</f>
        <v>MAY0110</v>
      </c>
      <c r="E2132" s="40" t="str">
        <f>+[1]!Tabla3[[#This Row],[Descripcion]]</f>
        <v>ROLLO DE PAPEL DISCO 12/1</v>
      </c>
      <c r="F2132" s="39" t="str">
        <f>+[1]!Tabla3[[#This Row],[Categoria]]</f>
        <v>MAYORDOMÍA</v>
      </c>
      <c r="G2132" s="50">
        <f>+[1]!Tabla3[[#This Row],[Almacen]]</f>
        <v>0</v>
      </c>
      <c r="H2132" s="39" t="str">
        <f>+[1]!Tabla3[[#This Row],[Unidad de medida]]</f>
        <v>UNIDAD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1800</v>
      </c>
      <c r="N2132" s="44">
        <f>+SUMIF([1]!REQUISICIONES[CODIGO CONCATENADO],INVENTARIO[[#This Row],[CODIGO CONCATENADO]],[1]!REQUISICIONES[CANTIDAD])</f>
        <v>0</v>
      </c>
      <c r="O2132" s="42"/>
      <c r="P2132" s="44">
        <f>+INVENTARIO[[#This Row],[CANTIDAD INICIAL]]+INVENTARIO[[#This Row],[ENTRADAS]]-INVENTARIO[[#This Row],[SALIDAS]]+INVENTARIO[[#This Row],[AJUSTES]]</f>
        <v>1800</v>
      </c>
      <c r="Q2132" s="42">
        <f>IFERROR(_xlfn.XLOOKUP(INVENTARIO[[#This Row],[CODIGO CONCATENADO]],[1]!Tabla1[[CODIGO CONCATENADO ]],[1]!Tabla1[COSTO],,0,-1),"")</f>
        <v>37.5</v>
      </c>
      <c r="R2132" s="42">
        <f>+IFERROR(INVENTARIO[[#This Row],[STOCK (BALANCE)]]*INVENTARIO[[#This Row],[COSTO UNITARIO]],"")</f>
        <v>67500</v>
      </c>
    </row>
    <row r="2133" spans="1:18" x14ac:dyDescent="0.25">
      <c r="A2133" s="37" t="str">
        <f>+[1]DATA_PRODUCTO!A2133</f>
        <v xml:space="preserve"> INT0108 (VASOS VINEROS DE COLOR BLANCO CON LOGO INSTITUCIONAL)</v>
      </c>
      <c r="B2133" s="38">
        <f>IFERROR(_xlfn.XLOOKUP(INVENTARIO[[#This Row],[CODIGO CONCATENADO]],[1]!Tabla1[[CODIGO CONCATENADO ]],[1]!Tabla1[FECHA],,0,-1),"")</f>
        <v>45981</v>
      </c>
      <c r="C2133" s="38">
        <f>IFERROR(_xlfn.XLOOKUP(INVENTARIO[[#This Row],[CODIGO CONCATENADO]],[1]!Tabla1[[CODIGO CONCATENADO ]],[1]!Tabla1[FECHA],,0,-1),"")</f>
        <v>45981</v>
      </c>
      <c r="D2133" s="39" t="str">
        <f>+[1]!Tabla3[[#This Row],[Secuencia]]</f>
        <v>INT0108</v>
      </c>
      <c r="E2133" s="40" t="str">
        <f>+[1]!Tabla3[[#This Row],[Descripcion]]</f>
        <v>VASOS VINEROS DE COLOR BLANCO CON LOGO INSTITUCIONAL</v>
      </c>
      <c r="F2133" s="39" t="str">
        <f>+[1]!Tabla3[[#This Row],[Categoria]]</f>
        <v>INSTITUCIONALES</v>
      </c>
      <c r="G2133" s="50">
        <f>+[1]!Tabla3[[#This Row],[Almacen]]</f>
        <v>0</v>
      </c>
      <c r="H2133" s="39" t="str">
        <f>+[1]!Tabla3[[#This Row],[Unidad de medida]]</f>
        <v>UNIDAD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300</v>
      </c>
      <c r="N2133" s="44">
        <f>+SUMIF([1]!REQUISICIONES[CODIGO CONCATENADO],INVENTARIO[[#This Row],[CODIGO CONCATENADO]],[1]!REQUISICIONES[CANTIDAD])</f>
        <v>300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>
        <f>IFERROR(_xlfn.XLOOKUP(INVENTARIO[[#This Row],[CODIGO CONCATENADO]],[1]!Tabla1[[CODIGO CONCATENADO ]],[1]!Tabla1[COSTO],,0,-1),"")</f>
        <v>635.59</v>
      </c>
      <c r="R2133" s="42">
        <f>+IFERROR(INVENTARIO[[#This Row],[STOCK (BALANCE)]]*INVENTARIO[[#This Row],[COSTO UNITARIO]],"")</f>
        <v>0</v>
      </c>
    </row>
    <row r="2134" spans="1:18" ht="30" x14ac:dyDescent="0.25">
      <c r="A2134" s="37" t="str">
        <f>+[1]DATA_PRODUCTO!A2134</f>
        <v xml:space="preserve"> INT0109 (LLAVERO EN MATERIAL ACRILICO IMPRESO EN UV TAMAÑO DE 2 PULGADA Y MEDIA)</v>
      </c>
      <c r="B2134" s="38">
        <f>IFERROR(_xlfn.XLOOKUP(INVENTARIO[[#This Row],[CODIGO CONCATENADO]],[1]!Tabla1[[CODIGO CONCATENADO ]],[1]!Tabla1[FECHA],,0,-1),"")</f>
        <v>45981</v>
      </c>
      <c r="C2134" s="38">
        <f>IFERROR(_xlfn.XLOOKUP(INVENTARIO[[#This Row],[CODIGO CONCATENADO]],[1]!Tabla1[[CODIGO CONCATENADO ]],[1]!Tabla1[FECHA],,0,-1),"")</f>
        <v>45981</v>
      </c>
      <c r="D2134" s="39" t="str">
        <f>+[1]!Tabla3[[#This Row],[Secuencia]]</f>
        <v>INT0109</v>
      </c>
      <c r="E2134" s="40" t="str">
        <f>+[1]!Tabla3[[#This Row],[Descripcion]]</f>
        <v>LLAVERO EN MATERIAL ACRILICO IMPRESO EN UV TAMAÑO DE 2 PULGADA Y MEDIA</v>
      </c>
      <c r="F2134" s="39" t="str">
        <f>+[1]!Tabla3[[#This Row],[Categoria]]</f>
        <v>INSTITUCIONALES</v>
      </c>
      <c r="G2134" s="50">
        <f>+[1]!Tabla3[[#This Row],[Almacen]]</f>
        <v>0</v>
      </c>
      <c r="H2134" s="39" t="str">
        <f>+[1]!Tabla3[[#This Row],[Unidad de medida]]</f>
        <v>UNIDAD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300</v>
      </c>
      <c r="N2134" s="44">
        <f>+SUMIF([1]!REQUISICIONES[CODIGO CONCATENADO],INVENTARIO[[#This Row],[CODIGO CONCATENADO]],[1]!REQUISICIONES[CANTIDAD])</f>
        <v>300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>
        <f>IFERROR(_xlfn.XLOOKUP(INVENTARIO[[#This Row],[CODIGO CONCATENADO]],[1]!Tabla1[[CODIGO CONCATENADO ]],[1]!Tabla1[COSTO],,0,-1),"")</f>
        <v>59.32</v>
      </c>
      <c r="R2134" s="42">
        <f>+IFERROR(INVENTARIO[[#This Row],[STOCK (BALANCE)]]*INVENTARIO[[#This Row],[COSTO UNITARIO]],"")</f>
        <v>0</v>
      </c>
    </row>
    <row r="2135" spans="1:18" x14ac:dyDescent="0.25">
      <c r="A2135" s="37" t="str">
        <f>+[1]DATA_PRODUCTO!A2135</f>
        <v xml:space="preserve"> MG0252 (RESMAS DE PAPEL BOND ABBY 8 1/2X11)</v>
      </c>
      <c r="B2135" s="38">
        <f>IFERROR(_xlfn.XLOOKUP(INVENTARIO[[#This Row],[CODIGO CONCATENADO]],[1]!Tabla1[[CODIGO CONCATENADO ]],[1]!Tabla1[FECHA],,0,-1),"")</f>
        <v>46013</v>
      </c>
      <c r="C2135" s="38">
        <f>IFERROR(_xlfn.XLOOKUP(INVENTARIO[[#This Row],[CODIGO CONCATENADO]],[1]!Tabla1[[CODIGO CONCATENADO ]],[1]!Tabla1[FECHA],,0,-1),"")</f>
        <v>46013</v>
      </c>
      <c r="D2135" s="39" t="str">
        <f>+[1]!Tabla3[[#This Row],[Secuencia]]</f>
        <v>MG0252</v>
      </c>
      <c r="E2135" s="40" t="str">
        <f>+[1]!Tabla3[[#This Row],[Descripcion]]</f>
        <v>RESMAS DE PAPEL BOND ABBY 8 1/2X11</v>
      </c>
      <c r="F2135" s="39" t="str">
        <f>+[1]!Tabla3[[#This Row],[Categoria]]</f>
        <v>MATERIALES GASTABLE</v>
      </c>
      <c r="G2135" s="50">
        <f>+[1]!Tabla3[[#This Row],[Almacen]]</f>
        <v>0</v>
      </c>
      <c r="H2135" s="39" t="str">
        <f>+[1]!Tabla3[[#This Row],[Unidad de medida]]</f>
        <v>UNIDAD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2637</v>
      </c>
      <c r="N2135" s="44">
        <f>+SUMIF([1]!REQUISICIONES[CODIGO CONCATENADO],INVENTARIO[[#This Row],[CODIGO CONCATENADO]],[1]!REQUISICIONES[CANTIDAD])</f>
        <v>369</v>
      </c>
      <c r="O2135" s="42"/>
      <c r="P2135" s="44">
        <f>+INVENTARIO[[#This Row],[CANTIDAD INICIAL]]+INVENTARIO[[#This Row],[ENTRADAS]]-INVENTARIO[[#This Row],[SALIDAS]]+INVENTARIO[[#This Row],[AJUSTES]]</f>
        <v>2268</v>
      </c>
      <c r="Q2135" s="42">
        <f>IFERROR(_xlfn.XLOOKUP(INVENTARIO[[#This Row],[CODIGO CONCATENADO]],[1]!Tabla1[[CODIGO CONCATENADO ]],[1]!Tabla1[COSTO],,0,-1),"")</f>
        <v>157.66999999999999</v>
      </c>
      <c r="R2135" s="42">
        <f>+IFERROR(INVENTARIO[[#This Row],[STOCK (BALANCE)]]*INVENTARIO[[#This Row],[COSTO UNITARIO]],"")</f>
        <v>357595.56</v>
      </c>
    </row>
    <row r="2136" spans="1:18" x14ac:dyDescent="0.25">
      <c r="A2136" s="37" t="str">
        <f>+[1]DATA_PRODUCTO!A2136</f>
        <v xml:space="preserve"> MG0253 (LAPICERO AZUL BIC)</v>
      </c>
      <c r="B2136" s="38">
        <f>IFERROR(_xlfn.XLOOKUP(INVENTARIO[[#This Row],[CODIGO CONCATENADO]],[1]!Tabla1[[CODIGO CONCATENADO ]],[1]!Tabla1[FECHA],,0,-1),"")</f>
        <v>45987</v>
      </c>
      <c r="C2136" s="38">
        <f>IFERROR(_xlfn.XLOOKUP(INVENTARIO[[#This Row],[CODIGO CONCATENADO]],[1]!Tabla1[[CODIGO CONCATENADO ]],[1]!Tabla1[FECHA],,0,-1),"")</f>
        <v>45987</v>
      </c>
      <c r="D2136" s="39" t="str">
        <f>+[1]!Tabla3[[#This Row],[Secuencia]]</f>
        <v>MG0253</v>
      </c>
      <c r="E2136" s="40" t="str">
        <f>+[1]!Tabla3[[#This Row],[Descripcion]]</f>
        <v>LAPICERO AZUL BIC</v>
      </c>
      <c r="F2136" s="39" t="str">
        <f>+[1]!Tabla3[[#This Row],[Categoria]]</f>
        <v>MATERIALES GASTABLE</v>
      </c>
      <c r="G2136" s="50">
        <f>+[1]!Tabla3[[#This Row],[Almacen]]</f>
        <v>0</v>
      </c>
      <c r="H2136" s="39" t="str">
        <f>+[1]!Tabla3[[#This Row],[Unidad de medida]]</f>
        <v>UNIDAD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4000</v>
      </c>
      <c r="N2136" s="44">
        <f>+SUMIF([1]!REQUISICIONES[CODIGO CONCATENADO],INVENTARIO[[#This Row],[CODIGO CONCATENADO]],[1]!REQUISICIONES[CANTIDAD])</f>
        <v>858</v>
      </c>
      <c r="O2136" s="42"/>
      <c r="P2136" s="44">
        <f>+INVENTARIO[[#This Row],[CANTIDAD INICIAL]]+INVENTARIO[[#This Row],[ENTRADAS]]-INVENTARIO[[#This Row],[SALIDAS]]+INVENTARIO[[#This Row],[AJUSTES]]</f>
        <v>3142</v>
      </c>
      <c r="Q2136" s="42">
        <f>IFERROR(_xlfn.XLOOKUP(INVENTARIO[[#This Row],[CODIGO CONCATENADO]],[1]!Tabla1[[CODIGO CONCATENADO ]],[1]!Tabla1[COSTO],,0,-1),"")</f>
        <v>16</v>
      </c>
      <c r="R2136" s="42">
        <f>+IFERROR(INVENTARIO[[#This Row],[STOCK (BALANCE)]]*INVENTARIO[[#This Row],[COSTO UNITARIO]],"")</f>
        <v>50272</v>
      </c>
    </row>
    <row r="2137" spans="1:18" x14ac:dyDescent="0.25">
      <c r="A2137" s="37" t="str">
        <f>+[1]DATA_PRODUCTO!A2137</f>
        <v xml:space="preserve"> MG0254 (FELPAS EN GEL 207 AZUL)</v>
      </c>
      <c r="B2137" s="38">
        <f>IFERROR(_xlfn.XLOOKUP(INVENTARIO[[#This Row],[CODIGO CONCATENADO]],[1]!Tabla1[[CODIGO CONCATENADO ]],[1]!Tabla1[FECHA],,0,-1),"")</f>
        <v>45987</v>
      </c>
      <c r="C2137" s="38">
        <f>IFERROR(_xlfn.XLOOKUP(INVENTARIO[[#This Row],[CODIGO CONCATENADO]],[1]!Tabla1[[CODIGO CONCATENADO ]],[1]!Tabla1[FECHA],,0,-1),"")</f>
        <v>45987</v>
      </c>
      <c r="D2137" s="39" t="str">
        <f>+[1]!Tabla3[[#This Row],[Secuencia]]</f>
        <v>MG0254</v>
      </c>
      <c r="E2137" s="40" t="str">
        <f>+[1]!Tabla3[[#This Row],[Descripcion]]</f>
        <v>FELPAS EN GEL 207 AZUL</v>
      </c>
      <c r="F2137" s="39" t="str">
        <f>+[1]!Tabla3[[#This Row],[Categoria]]</f>
        <v>MATERIALES GASTABLE</v>
      </c>
      <c r="G2137" s="50">
        <f>+[1]!Tabla3[[#This Row],[Almacen]]</f>
        <v>0</v>
      </c>
      <c r="H2137" s="39" t="str">
        <f>+[1]!Tabla3[[#This Row],[Unidad de medida]]</f>
        <v>UNIDAD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100</v>
      </c>
      <c r="N2137" s="44">
        <f>+SUMIF([1]!REQUISICIONES[CODIGO CONCATENADO],INVENTARIO[[#This Row],[CODIGO CONCATENADO]],[1]!REQUISICIONES[CANTIDAD])</f>
        <v>0</v>
      </c>
      <c r="O2137" s="42"/>
      <c r="P2137" s="44">
        <f>+INVENTARIO[[#This Row],[CANTIDAD INICIAL]]+INVENTARIO[[#This Row],[ENTRADAS]]-INVENTARIO[[#This Row],[SALIDAS]]+INVENTARIO[[#This Row],[AJUSTES]]</f>
        <v>100</v>
      </c>
      <c r="Q2137" s="42">
        <f>IFERROR(_xlfn.XLOOKUP(INVENTARIO[[#This Row],[CODIGO CONCATENADO]],[1]!Tabla1[[CODIGO CONCATENADO ]],[1]!Tabla1[COSTO],,0,-1),"")</f>
        <v>105</v>
      </c>
      <c r="R2137" s="42">
        <f>+IFERROR(INVENTARIO[[#This Row],[STOCK (BALANCE)]]*INVENTARIO[[#This Row],[COSTO UNITARIO]],"")</f>
        <v>10500</v>
      </c>
    </row>
    <row r="2138" spans="1:18" x14ac:dyDescent="0.25">
      <c r="A2138" s="37" t="str">
        <f>+[1]DATA_PRODUCTO!A2138</f>
        <v xml:space="preserve"> MG0255 (FOLDER 8 1/2 X 14 IGN)</v>
      </c>
      <c r="B2138" s="38">
        <f>IFERROR(_xlfn.XLOOKUP(INVENTARIO[[#This Row],[CODIGO CONCATENADO]],[1]!Tabla1[[CODIGO CONCATENADO ]],[1]!Tabla1[FECHA],,0,-1),"")</f>
        <v>45987</v>
      </c>
      <c r="C2138" s="38">
        <f>IFERROR(_xlfn.XLOOKUP(INVENTARIO[[#This Row],[CODIGO CONCATENADO]],[1]!Tabla1[[CODIGO CONCATENADO ]],[1]!Tabla1[FECHA],,0,-1),"")</f>
        <v>45987</v>
      </c>
      <c r="D2138" s="39" t="str">
        <f>+[1]!Tabla3[[#This Row],[Secuencia]]</f>
        <v>MG0255</v>
      </c>
      <c r="E2138" s="40" t="str">
        <f>+[1]!Tabla3[[#This Row],[Descripcion]]</f>
        <v>FOLDER 8 1/2 X 14 IGN</v>
      </c>
      <c r="F2138" s="39" t="str">
        <f>+[1]!Tabla3[[#This Row],[Categoria]]</f>
        <v>MATERIALES GASTABLE</v>
      </c>
      <c r="G2138" s="50">
        <f>+[1]!Tabla3[[#This Row],[Almacen]]</f>
        <v>0</v>
      </c>
      <c r="H2138" s="39" t="str">
        <f>+[1]!Tabla3[[#This Row],[Unidad de medida]]</f>
        <v>UNIDAD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5000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5000</v>
      </c>
      <c r="Q2138" s="42">
        <f>IFERROR(_xlfn.XLOOKUP(INVENTARIO[[#This Row],[CODIGO CONCATENADO]],[1]!Tabla1[[CODIGO CONCATENADO ]],[1]!Tabla1[COSTO],,0,-1),"")</f>
        <v>2.66</v>
      </c>
      <c r="R2138" s="42">
        <f>+IFERROR(INVENTARIO[[#This Row],[STOCK (BALANCE)]]*INVENTARIO[[#This Row],[COSTO UNITARIO]],"")</f>
        <v>13300</v>
      </c>
    </row>
    <row r="2139" spans="1:18" x14ac:dyDescent="0.25">
      <c r="A2139" s="37" t="str">
        <f>+[1]DATA_PRODUCTO!A2139</f>
        <v xml:space="preserve"> MG0256 (FOLDER 8 1/2 X 11 CAJA 100/1)</v>
      </c>
      <c r="B2139" s="38">
        <f>IFERROR(_xlfn.XLOOKUP(INVENTARIO[[#This Row],[CODIGO CONCATENADO]],[1]!Tabla1[[CODIGO CONCATENADO ]],[1]!Tabla1[FECHA],,0,-1),"")</f>
        <v>46013</v>
      </c>
      <c r="C2139" s="38">
        <f>IFERROR(_xlfn.XLOOKUP(INVENTARIO[[#This Row],[CODIGO CONCATENADO]],[1]!Tabla1[[CODIGO CONCATENADO ]],[1]!Tabla1[FECHA],,0,-1),"")</f>
        <v>46013</v>
      </c>
      <c r="D2139" s="39" t="str">
        <f>+[1]!Tabla3[[#This Row],[Secuencia]]</f>
        <v>MG0256</v>
      </c>
      <c r="E2139" s="40" t="str">
        <f>+[1]!Tabla3[[#This Row],[Descripcion]]</f>
        <v>FOLDER 8 1/2 X 11 CAJA 100/1</v>
      </c>
      <c r="F2139" s="39" t="str">
        <f>+[1]!Tabla3[[#This Row],[Categoria]]</f>
        <v>MATERIALES GASTABLE</v>
      </c>
      <c r="G2139" s="50">
        <f>+[1]!Tabla3[[#This Row],[Almacen]]</f>
        <v>0</v>
      </c>
      <c r="H2139" s="39" t="str">
        <f>+[1]!Tabla3[[#This Row],[Unidad de medida]]</f>
        <v>UNIDAD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15111</v>
      </c>
      <c r="N2139" s="44">
        <f>+SUMIF([1]!REQUISICIONES[CODIGO CONCATENADO],INVENTARIO[[#This Row],[CODIGO CONCATENADO]],[1]!REQUISICIONES[CANTIDAD])</f>
        <v>1336</v>
      </c>
      <c r="O2139" s="42"/>
      <c r="P2139" s="44">
        <f>+INVENTARIO[[#This Row],[CANTIDAD INICIAL]]+INVENTARIO[[#This Row],[ENTRADAS]]-INVENTARIO[[#This Row],[SALIDAS]]+INVENTARIO[[#This Row],[AJUSTES]]</f>
        <v>13775</v>
      </c>
      <c r="Q2139" s="42">
        <f>IFERROR(_xlfn.XLOOKUP(INVENTARIO[[#This Row],[CODIGO CONCATENADO]],[1]!Tabla1[[CODIGO CONCATENADO ]],[1]!Tabla1[COSTO],,0,-1),"")</f>
        <v>1.798</v>
      </c>
      <c r="R2139" s="42">
        <f>+IFERROR(INVENTARIO[[#This Row],[STOCK (BALANCE)]]*INVENTARIO[[#This Row],[COSTO UNITARIO]],"")</f>
        <v>24767.45</v>
      </c>
    </row>
    <row r="2140" spans="1:18" x14ac:dyDescent="0.25">
      <c r="A2140" s="37" t="str">
        <f>+[1]DATA_PRODUCTO!A2140</f>
        <v xml:space="preserve"> MAY0111 (GALON DE CLORO LIQUIDO)</v>
      </c>
      <c r="B2140" s="38">
        <f>IFERROR(_xlfn.XLOOKUP(INVENTARIO[[#This Row],[CODIGO CONCATENADO]],[1]!Tabla1[[CODIGO CONCATENADO ]],[1]!Tabla1[FECHA],,0,-1),"")</f>
        <v>45988</v>
      </c>
      <c r="C2140" s="38">
        <f>IFERROR(_xlfn.XLOOKUP(INVENTARIO[[#This Row],[CODIGO CONCATENADO]],[1]!Tabla1[[CODIGO CONCATENADO ]],[1]!Tabla1[FECHA],,0,-1),"")</f>
        <v>45988</v>
      </c>
      <c r="D2140" s="39" t="str">
        <f>+[1]!Tabla3[[#This Row],[Secuencia]]</f>
        <v>MAY0111</v>
      </c>
      <c r="E2140" s="40" t="str">
        <f>+[1]!Tabla3[[#This Row],[Descripcion]]</f>
        <v>GALON DE CLORO LIQUIDO</v>
      </c>
      <c r="F2140" s="39" t="str">
        <f>+[1]!Tabla3[[#This Row],[Categoria]]</f>
        <v>MAYORDOMÍA</v>
      </c>
      <c r="G2140" s="50">
        <f>+[1]!Tabla3[[#This Row],[Almacen]]</f>
        <v>0</v>
      </c>
      <c r="H2140" s="39" t="str">
        <f>+[1]!Tabla3[[#This Row],[Unidad de medida]]</f>
        <v>UNIDAD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250</v>
      </c>
      <c r="N2140" s="44">
        <f>+SUMIF([1]!REQUISICIONES[CODIGO CONCATENADO],INVENTARIO[[#This Row],[CODIGO CONCATENADO]],[1]!REQUISICIONES[CANTIDAD])</f>
        <v>42</v>
      </c>
      <c r="O2140" s="42"/>
      <c r="P2140" s="44">
        <f>+INVENTARIO[[#This Row],[CANTIDAD INICIAL]]+INVENTARIO[[#This Row],[ENTRADAS]]-INVENTARIO[[#This Row],[SALIDAS]]+INVENTARIO[[#This Row],[AJUSTES]]</f>
        <v>208</v>
      </c>
      <c r="Q2140" s="42">
        <f>IFERROR(_xlfn.XLOOKUP(INVENTARIO[[#This Row],[CODIGO CONCATENADO]],[1]!Tabla1[[CODIGO CONCATENADO ]],[1]!Tabla1[COSTO],,0,-1),"")</f>
        <v>54</v>
      </c>
      <c r="R2140" s="42">
        <f>+IFERROR(INVENTARIO[[#This Row],[STOCK (BALANCE)]]*INVENTARIO[[#This Row],[COSTO UNITARIO]],"")</f>
        <v>11232</v>
      </c>
    </row>
    <row r="2141" spans="1:18" x14ac:dyDescent="0.25">
      <c r="A2141" s="37" t="str">
        <f>+[1]DATA_PRODUCTO!A2141</f>
        <v xml:space="preserve"> MAY0112 (DETERGENTE EN POLVO (ACE) SACO 30LBS)</v>
      </c>
      <c r="B2141" s="38">
        <f>IFERROR(_xlfn.XLOOKUP(INVENTARIO[[#This Row],[CODIGO CONCATENADO]],[1]!Tabla1[[CODIGO CONCATENADO ]],[1]!Tabla1[FECHA],,0,-1),"")</f>
        <v>45988</v>
      </c>
      <c r="C2141" s="38">
        <f>IFERROR(_xlfn.XLOOKUP(INVENTARIO[[#This Row],[CODIGO CONCATENADO]],[1]!Tabla1[[CODIGO CONCATENADO ]],[1]!Tabla1[FECHA],,0,-1),"")</f>
        <v>45988</v>
      </c>
      <c r="D2141" s="39" t="str">
        <f>+[1]!Tabla3[[#This Row],[Secuencia]]</f>
        <v>MAY0112</v>
      </c>
      <c r="E2141" s="40" t="str">
        <f>+[1]!Tabla3[[#This Row],[Descripcion]]</f>
        <v>DETERGENTE EN POLVO (ACE) SACO 30LBS</v>
      </c>
      <c r="F2141" s="39" t="str">
        <f>+[1]!Tabla3[[#This Row],[Categoria]]</f>
        <v>MAYORDOMÍA</v>
      </c>
      <c r="G2141" s="50">
        <f>+[1]!Tabla3[[#This Row],[Almacen]]</f>
        <v>0</v>
      </c>
      <c r="H2141" s="39" t="str">
        <f>+[1]!Tabla3[[#This Row],[Unidad de medida]]</f>
        <v>SACOS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90</v>
      </c>
      <c r="N2141" s="44">
        <f>+SUMIF([1]!REQUISICIONES[CODIGO CONCATENADO],INVENTARIO[[#This Row],[CODIGO CONCATENADO]],[1]!REQUISICIONES[CANTIDAD])</f>
        <v>30</v>
      </c>
      <c r="O2141" s="42"/>
      <c r="P2141" s="44">
        <f>+INVENTARIO[[#This Row],[CANTIDAD INICIAL]]+INVENTARIO[[#This Row],[ENTRADAS]]-INVENTARIO[[#This Row],[SALIDAS]]+INVENTARIO[[#This Row],[AJUSTES]]</f>
        <v>60</v>
      </c>
      <c r="Q2141" s="42">
        <f>IFERROR(_xlfn.XLOOKUP(INVENTARIO[[#This Row],[CODIGO CONCATENADO]],[1]!Tabla1[[CODIGO CONCATENADO ]],[1]!Tabla1[COSTO],,0,-1),"")</f>
        <v>299.43</v>
      </c>
      <c r="R2141" s="42">
        <f>+IFERROR(INVENTARIO[[#This Row],[STOCK (BALANCE)]]*INVENTARIO[[#This Row],[COSTO UNITARIO]],"")</f>
        <v>17965.8</v>
      </c>
    </row>
    <row r="2142" spans="1:18" x14ac:dyDescent="0.25">
      <c r="A2142" s="37" t="str">
        <f>+[1]DATA_PRODUCTO!A2142</f>
        <v xml:space="preserve"> MAY0113 (ALCOHOL ISOPROPILICO GALON )</v>
      </c>
      <c r="B2142" s="38">
        <f>IFERROR(_xlfn.XLOOKUP(INVENTARIO[[#This Row],[CODIGO CONCATENADO]],[1]!Tabla1[[CODIGO CONCATENADO ]],[1]!Tabla1[FECHA],,0,-1),"")</f>
        <v>46013</v>
      </c>
      <c r="C2142" s="38">
        <f>IFERROR(_xlfn.XLOOKUP(INVENTARIO[[#This Row],[CODIGO CONCATENADO]],[1]!Tabla1[[CODIGO CONCATENADO ]],[1]!Tabla1[FECHA],,0,-1),"")</f>
        <v>46013</v>
      </c>
      <c r="D2142" s="39" t="str">
        <f>+[1]!Tabla3[[#This Row],[Secuencia]]</f>
        <v>MAY0113</v>
      </c>
      <c r="E2142" s="40" t="str">
        <f>+[1]!Tabla3[[#This Row],[Descripcion]]</f>
        <v xml:space="preserve">ALCOHOL ISOPROPILICO GALON </v>
      </c>
      <c r="F2142" s="39" t="str">
        <f>+[1]!Tabla3[[#This Row],[Categoria]]</f>
        <v>MAYORDOMÍA</v>
      </c>
      <c r="G2142" s="50">
        <f>+[1]!Tabla3[[#This Row],[Almacen]]</f>
        <v>0</v>
      </c>
      <c r="H2142" s="39" t="str">
        <f>+[1]!Tabla3[[#This Row],[Unidad de medida]]</f>
        <v>UNIDAD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53</v>
      </c>
      <c r="N2142" s="44">
        <f>+SUMIF([1]!REQUISICIONES[CODIGO CONCATENADO],INVENTARIO[[#This Row],[CODIGO CONCATENADO]],[1]!REQUISICIONES[CANTIDAD])</f>
        <v>14</v>
      </c>
      <c r="O2142" s="42"/>
      <c r="P2142" s="44">
        <f>+INVENTARIO[[#This Row],[CANTIDAD INICIAL]]+INVENTARIO[[#This Row],[ENTRADAS]]-INVENTARIO[[#This Row],[SALIDAS]]+INVENTARIO[[#This Row],[AJUSTES]]</f>
        <v>39</v>
      </c>
      <c r="Q2142" s="42">
        <f>IFERROR(_xlfn.XLOOKUP(INVENTARIO[[#This Row],[CODIGO CONCATENADO]],[1]!Tabla1[[CODIGO CONCATENADO ]],[1]!Tabla1[COSTO],,0,-1),"")</f>
        <v>370</v>
      </c>
      <c r="R2142" s="42">
        <f>+IFERROR(INVENTARIO[[#This Row],[STOCK (BALANCE)]]*INVENTARIO[[#This Row],[COSTO UNITARIO]],"")</f>
        <v>14430</v>
      </c>
    </row>
    <row r="2143" spans="1:18" x14ac:dyDescent="0.25">
      <c r="A2143" s="37" t="str">
        <f>+[1]DATA_PRODUCTO!A2143</f>
        <v xml:space="preserve"> CC0218 (INTEGRADO SN74HCT138N)</v>
      </c>
      <c r="B2143" s="38">
        <f>IFERROR(_xlfn.XLOOKUP(INVENTARIO[[#This Row],[CODIGO CONCATENADO]],[1]!Tabla1[[CODIGO CONCATENADO ]],[1]!Tabla1[FECHA],,0,-1),"")</f>
        <v>45986</v>
      </c>
      <c r="C2143" s="38">
        <f>IFERROR(_xlfn.XLOOKUP(INVENTARIO[[#This Row],[CODIGO CONCATENADO]],[1]!Tabla1[[CODIGO CONCATENADO ]],[1]!Tabla1[FECHA],,0,-1),"")</f>
        <v>45986</v>
      </c>
      <c r="D2143" s="39" t="str">
        <f>+[1]!Tabla3[[#This Row],[Secuencia]]</f>
        <v>CC0218</v>
      </c>
      <c r="E2143" s="40" t="str">
        <f>+[1]!Tabla3[[#This Row],[Descripcion]]</f>
        <v>INTEGRADO SN74HCT138N</v>
      </c>
      <c r="F2143" s="39" t="str">
        <f>+[1]!Tabla3[[#This Row],[Categoria]]</f>
        <v>CENTRO CONTROL</v>
      </c>
      <c r="G2143" s="50">
        <f>+[1]!Tabla3[[#This Row],[Almacen]]</f>
        <v>0</v>
      </c>
      <c r="H2143" s="39" t="str">
        <f>+[1]!Tabla3[[#This Row],[Unidad de medida]]</f>
        <v>UNIDAD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50</v>
      </c>
      <c r="N2143" s="44">
        <f>+SUMIF([1]!REQUISICIONES[CODIGO CONCATENADO],INVENTARIO[[#This Row],[CODIGO CONCATENADO]],[1]!REQUISICIONES[CANTIDAD])</f>
        <v>50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>
        <f>IFERROR(_xlfn.XLOOKUP(INVENTARIO[[#This Row],[CODIGO CONCATENADO]],[1]!Tabla1[[CODIGO CONCATENADO ]],[1]!Tabla1[COSTO],,0,-1),"")</f>
        <v>132.19999999999999</v>
      </c>
      <c r="R2143" s="42">
        <f>+IFERROR(INVENTARIO[[#This Row],[STOCK (BALANCE)]]*INVENTARIO[[#This Row],[COSTO UNITARIO]],"")</f>
        <v>0</v>
      </c>
    </row>
    <row r="2144" spans="1:18" x14ac:dyDescent="0.25">
      <c r="A2144" s="37" t="str">
        <f>+[1]DATA_PRODUCTO!A2144</f>
        <v xml:space="preserve"> TEG0029 (PATCH CABLE AGILER UTP)</v>
      </c>
      <c r="B2144" s="38">
        <f>IFERROR(_xlfn.XLOOKUP(INVENTARIO[[#This Row],[CODIGO CONCATENADO]],[1]!Tabla1[[CODIGO CONCATENADO ]],[1]!Tabla1[FECHA],,0,-1),"")</f>
        <v>45992</v>
      </c>
      <c r="C2144" s="38">
        <f>IFERROR(_xlfn.XLOOKUP(INVENTARIO[[#This Row],[CODIGO CONCATENADO]],[1]!Tabla1[[CODIGO CONCATENADO ]],[1]!Tabla1[FECHA],,0,-1),"")</f>
        <v>45992</v>
      </c>
      <c r="D2144" s="39" t="str">
        <f>+[1]!Tabla3[[#This Row],[Secuencia]]</f>
        <v>TEG0029</v>
      </c>
      <c r="E2144" s="40" t="str">
        <f>+[1]!Tabla3[[#This Row],[Descripcion]]</f>
        <v>PATCH CABLE AGILER UTP</v>
      </c>
      <c r="F2144" s="39" t="str">
        <f>+[1]!Tabla3[[#This Row],[Categoria]]</f>
        <v>TECNOLOGIA</v>
      </c>
      <c r="G2144" s="50">
        <f>+[1]!Tabla3[[#This Row],[Almacen]]</f>
        <v>0</v>
      </c>
      <c r="H2144" s="39" t="str">
        <f>+[1]!Tabla3[[#This Row],[Unidad de medida]]</f>
        <v>UNIDAD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40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40</v>
      </c>
      <c r="Q2144" s="42">
        <f>IFERROR(_xlfn.XLOOKUP(INVENTARIO[[#This Row],[CODIGO CONCATENADO]],[1]!Tabla1[[CODIGO CONCATENADO ]],[1]!Tabla1[COSTO],,0,-1),"")</f>
        <v>103.8</v>
      </c>
      <c r="R2144" s="42">
        <f>+IFERROR(INVENTARIO[[#This Row],[STOCK (BALANCE)]]*INVENTARIO[[#This Row],[COSTO UNITARIO]],"")</f>
        <v>4152</v>
      </c>
    </row>
    <row r="2145" spans="1:18" x14ac:dyDescent="0.25">
      <c r="A2145" s="37" t="str">
        <f>+[1]DATA_PRODUCTO!A2145</f>
        <v xml:space="preserve"> PIN0075 (SELLANTE DE PINTURA)</v>
      </c>
      <c r="B2145" s="38">
        <f>IFERROR(_xlfn.XLOOKUP(INVENTARIO[[#This Row],[CODIGO CONCATENADO]],[1]!Tabla1[[CODIGO CONCATENADO ]],[1]!Tabla1[FECHA],,0,-1),"")</f>
        <v>46001</v>
      </c>
      <c r="C2145" s="38">
        <f>IFERROR(_xlfn.XLOOKUP(INVENTARIO[[#This Row],[CODIGO CONCATENADO]],[1]!Tabla1[[CODIGO CONCATENADO ]],[1]!Tabla1[FECHA],,0,-1),"")</f>
        <v>46001</v>
      </c>
      <c r="D2145" s="39" t="str">
        <f>+[1]!Tabla3[[#This Row],[Secuencia]]</f>
        <v>PIN0075</v>
      </c>
      <c r="E2145" s="40" t="str">
        <f>+[1]!Tabla3[[#This Row],[Descripcion]]</f>
        <v>SELLANTE DE PINTURA</v>
      </c>
      <c r="F2145" s="39" t="str">
        <f>+[1]!Tabla3[[#This Row],[Categoria]]</f>
        <v>PINTURA</v>
      </c>
      <c r="G2145" s="50">
        <f>+[1]!Tabla3[[#This Row],[Almacen]]</f>
        <v>0</v>
      </c>
      <c r="H2145" s="39" t="str">
        <f>+[1]!Tabla3[[#This Row],[Unidad de medida]]</f>
        <v>UNIDAD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2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2</v>
      </c>
      <c r="Q2145" s="42">
        <f>IFERROR(_xlfn.XLOOKUP(INVENTARIO[[#This Row],[CODIGO CONCATENADO]],[1]!Tabla1[[CODIGO CONCATENADO ]],[1]!Tabla1[COSTO],,0,-1),"")</f>
        <v>1618.44</v>
      </c>
      <c r="R2145" s="42">
        <f>+IFERROR(INVENTARIO[[#This Row],[STOCK (BALANCE)]]*INVENTARIO[[#This Row],[COSTO UNITARIO]],"")</f>
        <v>3236.88</v>
      </c>
    </row>
    <row r="2146" spans="1:18" x14ac:dyDescent="0.25">
      <c r="A2146" s="37" t="str">
        <f>+[1]DATA_PRODUCTO!A2146</f>
        <v xml:space="preserve"> PIN0076 (REMOVEDOR DE PINTURA)</v>
      </c>
      <c r="B2146" s="38">
        <f>IFERROR(_xlfn.XLOOKUP(INVENTARIO[[#This Row],[CODIGO CONCATENADO]],[1]!Tabla1[[CODIGO CONCATENADO ]],[1]!Tabla1[FECHA],,0,-1),"")</f>
        <v>46001</v>
      </c>
      <c r="C2146" s="38">
        <f>IFERROR(_xlfn.XLOOKUP(INVENTARIO[[#This Row],[CODIGO CONCATENADO]],[1]!Tabla1[[CODIGO CONCATENADO ]],[1]!Tabla1[FECHA],,0,-1),"")</f>
        <v>46001</v>
      </c>
      <c r="D2146" s="39" t="str">
        <f>+[1]!Tabla3[[#This Row],[Secuencia]]</f>
        <v>PIN0076</v>
      </c>
      <c r="E2146" s="40" t="str">
        <f>+[1]!Tabla3[[#This Row],[Descripcion]]</f>
        <v>REMOVEDOR DE PINTURA</v>
      </c>
      <c r="F2146" s="39" t="str">
        <f>+[1]!Tabla3[[#This Row],[Categoria]]</f>
        <v>PINTURA</v>
      </c>
      <c r="G2146" s="50">
        <f>+[1]!Tabla3[[#This Row],[Almacen]]</f>
        <v>0</v>
      </c>
      <c r="H2146" s="39" t="str">
        <f>+[1]!Tabla3[[#This Row],[Unidad de medida]]</f>
        <v>UNIDAD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10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10</v>
      </c>
      <c r="Q2146" s="42">
        <f>IFERROR(_xlfn.XLOOKUP(INVENTARIO[[#This Row],[CODIGO CONCATENADO]],[1]!Tabla1[[CODIGO CONCATENADO ]],[1]!Tabla1[COSTO],,0,-1),"")</f>
        <v>1465.96</v>
      </c>
      <c r="R2146" s="42">
        <f>+IFERROR(INVENTARIO[[#This Row],[STOCK (BALANCE)]]*INVENTARIO[[#This Row],[COSTO UNITARIO]],"")</f>
        <v>14659.6</v>
      </c>
    </row>
    <row r="2147" spans="1:18" x14ac:dyDescent="0.25">
      <c r="A2147" s="37" t="str">
        <f>+[1]DATA_PRODUCTO!A2147</f>
        <v xml:space="preserve"> CC0219 (UCN 5801A)</v>
      </c>
      <c r="B2147" s="38">
        <f>IFERROR(_xlfn.XLOOKUP(INVENTARIO[[#This Row],[CODIGO CONCATENADO]],[1]!Tabla1[[CODIGO CONCATENADO ]],[1]!Tabla1[FECHA],,0,-1),"")</f>
        <v>45999</v>
      </c>
      <c r="C2147" s="38">
        <f>IFERROR(_xlfn.XLOOKUP(INVENTARIO[[#This Row],[CODIGO CONCATENADO]],[1]!Tabla1[[CODIGO CONCATENADO ]],[1]!Tabla1[FECHA],,0,-1),"")</f>
        <v>45999</v>
      </c>
      <c r="D2147" s="39" t="str">
        <f>+[1]!Tabla3[[#This Row],[Secuencia]]</f>
        <v>CC0219</v>
      </c>
      <c r="E2147" s="40" t="str">
        <f>+[1]!Tabla3[[#This Row],[Descripcion]]</f>
        <v>UCN 5801A</v>
      </c>
      <c r="F2147" s="39" t="str">
        <f>+[1]!Tabla3[[#This Row],[Categoria]]</f>
        <v>CENTRO CONTROL</v>
      </c>
      <c r="G2147" s="50">
        <f>+[1]!Tabla3[[#This Row],[Almacen]]</f>
        <v>0</v>
      </c>
      <c r="H2147" s="39" t="str">
        <f>+[1]!Tabla3[[#This Row],[Unidad de medida]]</f>
        <v>UNIDAD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100</v>
      </c>
      <c r="N2147" s="44">
        <f>+SUMIF([1]!REQUISICIONES[CODIGO CONCATENADO],INVENTARIO[[#This Row],[CODIGO CONCATENADO]],[1]!REQUISICIONES[CANTIDAD])</f>
        <v>100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>
        <f>IFERROR(_xlfn.XLOOKUP(INVENTARIO[[#This Row],[CODIGO CONCATENADO]],[1]!Tabla1[[CODIGO CONCATENADO ]],[1]!Tabla1[COSTO],,0,-1),"")</f>
        <v>1355.08</v>
      </c>
      <c r="R2147" s="42">
        <f>+IFERROR(INVENTARIO[[#This Row],[STOCK (BALANCE)]]*INVENTARIO[[#This Row],[COSTO UNITARIO]],"")</f>
        <v>0</v>
      </c>
    </row>
    <row r="2148" spans="1:18" x14ac:dyDescent="0.25">
      <c r="A2148" s="37" t="str">
        <f>+[1]DATA_PRODUCTO!A2148</f>
        <v xml:space="preserve"> CC0220 (PIC-16F84A)</v>
      </c>
      <c r="B2148" s="38">
        <f>IFERROR(_xlfn.XLOOKUP(INVENTARIO[[#This Row],[CODIGO CONCATENADO]],[1]!Tabla1[[CODIGO CONCATENADO ]],[1]!Tabla1[FECHA],,0,-1),"")</f>
        <v>45999</v>
      </c>
      <c r="C2148" s="38">
        <f>IFERROR(_xlfn.XLOOKUP(INVENTARIO[[#This Row],[CODIGO CONCATENADO]],[1]!Tabla1[[CODIGO CONCATENADO ]],[1]!Tabla1[FECHA],,0,-1),"")</f>
        <v>45999</v>
      </c>
      <c r="D2148" s="39" t="str">
        <f>+[1]!Tabla3[[#This Row],[Secuencia]]</f>
        <v>CC0220</v>
      </c>
      <c r="E2148" s="40" t="str">
        <f>+[1]!Tabla3[[#This Row],[Descripcion]]</f>
        <v>PIC-16F84A</v>
      </c>
      <c r="F2148" s="39" t="str">
        <f>+[1]!Tabla3[[#This Row],[Categoria]]</f>
        <v>CENTRO CONTROL</v>
      </c>
      <c r="G2148" s="50">
        <f>+[1]!Tabla3[[#This Row],[Almacen]]</f>
        <v>0</v>
      </c>
      <c r="H2148" s="39" t="str">
        <f>+[1]!Tabla3[[#This Row],[Unidad de medida]]</f>
        <v>UNIDAD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6</v>
      </c>
      <c r="N2148" s="44">
        <f>+SUMIF([1]!REQUISICIONES[CODIGO CONCATENADO],INVENTARIO[[#This Row],[CODIGO CONCATENADO]],[1]!REQUISICIONES[CANTIDAD])</f>
        <v>6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>
        <f>IFERROR(_xlfn.XLOOKUP(INVENTARIO[[#This Row],[CODIGO CONCATENADO]],[1]!Tabla1[[CODIGO CONCATENADO ]],[1]!Tabla1[COSTO],,0,-1),"")</f>
        <v>33.049999999999997</v>
      </c>
      <c r="R2148" s="42">
        <f>+IFERROR(INVENTARIO[[#This Row],[STOCK (BALANCE)]]*INVENTARIO[[#This Row],[COSTO UNITARIO]],"")</f>
        <v>0</v>
      </c>
    </row>
    <row r="2149" spans="1:18" x14ac:dyDescent="0.25">
      <c r="A2149" s="37" t="str">
        <f>+[1]DATA_PRODUCTO!A2149</f>
        <v xml:space="preserve"> COM0157 (MICROFONO LAVALIER)</v>
      </c>
      <c r="B2149" s="38">
        <f>IFERROR(_xlfn.XLOOKUP(INVENTARIO[[#This Row],[CODIGO CONCATENADO]],[1]!Tabla1[[CODIGO CONCATENADO ]],[1]!Tabla1[FECHA],,0,-1),"")</f>
        <v>46017</v>
      </c>
      <c r="C2149" s="38">
        <f>IFERROR(_xlfn.XLOOKUP(INVENTARIO[[#This Row],[CODIGO CONCATENADO]],[1]!Tabla1[[CODIGO CONCATENADO ]],[1]!Tabla1[FECHA],,0,-1),"")</f>
        <v>46017</v>
      </c>
      <c r="D2149" s="39" t="str">
        <f>+[1]!Tabla3[[#This Row],[Secuencia]]</f>
        <v>COM0157</v>
      </c>
      <c r="E2149" s="40" t="str">
        <f>+[1]!Tabla3[[#This Row],[Descripcion]]</f>
        <v>MICROFONO LAVALIER</v>
      </c>
      <c r="F2149" s="39" t="str">
        <f>+[1]!Tabla3[[#This Row],[Categoria]]</f>
        <v>COMUNICACIONES</v>
      </c>
      <c r="G2149" s="50">
        <f>+[1]!Tabla3[[#This Row],[Almacen]]</f>
        <v>0</v>
      </c>
      <c r="H2149" s="39" t="str">
        <f>+[1]!Tabla3[[#This Row],[Unidad de medida]]</f>
        <v>UNIDAD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2</v>
      </c>
      <c r="N2149" s="44">
        <f>+SUMIF([1]!REQUISICIONES[CODIGO CONCATENADO],INVENTARIO[[#This Row],[CODIGO CONCATENADO]],[1]!REQUISICIONES[CANTIDAD])</f>
        <v>0</v>
      </c>
      <c r="O2149" s="42"/>
      <c r="P2149" s="44">
        <f>+INVENTARIO[[#This Row],[CANTIDAD INICIAL]]+INVENTARIO[[#This Row],[ENTRADAS]]-INVENTARIO[[#This Row],[SALIDAS]]+INVENTARIO[[#This Row],[AJUSTES]]</f>
        <v>2</v>
      </c>
      <c r="Q2149" s="42">
        <f>IFERROR(_xlfn.XLOOKUP(INVENTARIO[[#This Row],[CODIGO CONCATENADO]],[1]!Tabla1[[CODIGO CONCATENADO ]],[1]!Tabla1[COSTO],,0,-1),"")</f>
        <v>24600</v>
      </c>
      <c r="R2149" s="42">
        <f>+IFERROR(INVENTARIO[[#This Row],[STOCK (BALANCE)]]*INVENTARIO[[#This Row],[COSTO UNITARIO]],"")</f>
        <v>49200</v>
      </c>
    </row>
    <row r="2150" spans="1:18" x14ac:dyDescent="0.25">
      <c r="A2150" s="37" t="str">
        <f>+[1]DATA_PRODUCTO!A2150</f>
        <v xml:space="preserve"> PIN0077 (PINTURA BLANCO 00 ACRILICO )</v>
      </c>
      <c r="B2150" s="38">
        <f>IFERROR(_xlfn.XLOOKUP(INVENTARIO[[#This Row],[CODIGO CONCATENADO]],[1]!Tabla1[[CODIGO CONCATENADO ]],[1]!Tabla1[FECHA],,0,-1),"")</f>
        <v>46007</v>
      </c>
      <c r="C2150" s="38">
        <f>IFERROR(_xlfn.XLOOKUP(INVENTARIO[[#This Row],[CODIGO CONCATENADO]],[1]!Tabla1[[CODIGO CONCATENADO ]],[1]!Tabla1[FECHA],,0,-1),"")</f>
        <v>46007</v>
      </c>
      <c r="D2150" s="39" t="str">
        <f>+[1]!Tabla3[[#This Row],[Secuencia]]</f>
        <v>PIN0077</v>
      </c>
      <c r="E2150" s="40" t="str">
        <f>+[1]!Tabla3[[#This Row],[Descripcion]]</f>
        <v xml:space="preserve">PINTURA BLANCO 00 ACRILICO </v>
      </c>
      <c r="F2150" s="39" t="str">
        <f>+[1]!Tabla3[[#This Row],[Categoria]]</f>
        <v>PINTURA</v>
      </c>
      <c r="G2150" s="50">
        <f>+[1]!Tabla3[[#This Row],[Almacen]]</f>
        <v>0</v>
      </c>
      <c r="H2150" s="39" t="str">
        <f>+[1]!Tabla3[[#This Row],[Unidad de medida]]</f>
        <v>GALON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30</v>
      </c>
      <c r="N2150" s="44">
        <f>+SUMIF([1]!REQUISICIONES[CODIGO CONCATENADO],INVENTARIO[[#This Row],[CODIGO CONCATENADO]],[1]!REQUISICIONES[CANTIDAD])</f>
        <v>0</v>
      </c>
      <c r="O2150" s="42"/>
      <c r="P2150" s="44">
        <f>+INVENTARIO[[#This Row],[CANTIDAD INICIAL]]+INVENTARIO[[#This Row],[ENTRADAS]]-INVENTARIO[[#This Row],[SALIDAS]]+INVENTARIO[[#This Row],[AJUSTES]]</f>
        <v>30</v>
      </c>
      <c r="Q2150" s="42">
        <f>IFERROR(_xlfn.XLOOKUP(INVENTARIO[[#This Row],[CODIGO CONCATENADO]],[1]!Tabla1[[CODIGO CONCATENADO ]],[1]!Tabla1[COSTO],,0,-1),"")</f>
        <v>779.66</v>
      </c>
      <c r="R2150" s="42">
        <f>+IFERROR(INVENTARIO[[#This Row],[STOCK (BALANCE)]]*INVENTARIO[[#This Row],[COSTO UNITARIO]],"")</f>
        <v>23389.8</v>
      </c>
    </row>
    <row r="2151" spans="1:18" x14ac:dyDescent="0.25">
      <c r="A2151" s="37" t="str">
        <f>+[1]DATA_PRODUCTO!A2151</f>
        <v xml:space="preserve"> PIN0078 (PINTURA CREMA 08 ACRILICA SUPERIOR)</v>
      </c>
      <c r="B2151" s="38">
        <f>IFERROR(_xlfn.XLOOKUP(INVENTARIO[[#This Row],[CODIGO CONCATENADO]],[1]!Tabla1[[CODIGO CONCATENADO ]],[1]!Tabla1[FECHA],,0,-1),"")</f>
        <v>46007</v>
      </c>
      <c r="C2151" s="38">
        <f>IFERROR(_xlfn.XLOOKUP(INVENTARIO[[#This Row],[CODIGO CONCATENADO]],[1]!Tabla1[[CODIGO CONCATENADO ]],[1]!Tabla1[FECHA],,0,-1),"")</f>
        <v>46007</v>
      </c>
      <c r="D2151" s="39" t="str">
        <f>+[1]!Tabla3[[#This Row],[Secuencia]]</f>
        <v>PIN0078</v>
      </c>
      <c r="E2151" s="40" t="str">
        <f>+[1]!Tabla3[[#This Row],[Descripcion]]</f>
        <v>PINTURA CREMA 08 ACRILICA SUPERIOR</v>
      </c>
      <c r="F2151" s="39" t="str">
        <f>+[1]!Tabla3[[#This Row],[Categoria]]</f>
        <v>PINTURA</v>
      </c>
      <c r="G2151" s="50">
        <f>+[1]!Tabla3[[#This Row],[Almacen]]</f>
        <v>0</v>
      </c>
      <c r="H2151" s="39" t="str">
        <f>+[1]!Tabla3[[#This Row],[Unidad de medida]]</f>
        <v>GALON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15</v>
      </c>
      <c r="N2151" s="44">
        <f>+SUMIF([1]!REQUISICIONES[CODIGO CONCATENADO],INVENTARIO[[#This Row],[CODIGO CONCATENADO]],[1]!REQUISICIONES[CANTIDAD])</f>
        <v>0</v>
      </c>
      <c r="O2151" s="42"/>
      <c r="P2151" s="44">
        <f>+INVENTARIO[[#This Row],[CANTIDAD INICIAL]]+INVENTARIO[[#This Row],[ENTRADAS]]-INVENTARIO[[#This Row],[SALIDAS]]+INVENTARIO[[#This Row],[AJUSTES]]</f>
        <v>15</v>
      </c>
      <c r="Q2151" s="42">
        <f>IFERROR(_xlfn.XLOOKUP(INVENTARIO[[#This Row],[CODIGO CONCATENADO]],[1]!Tabla1[[CODIGO CONCATENADO ]],[1]!Tabla1[COSTO],,0,-1),"")</f>
        <v>932.2</v>
      </c>
      <c r="R2151" s="42">
        <f>+IFERROR(INVENTARIO[[#This Row],[STOCK (BALANCE)]]*INVENTARIO[[#This Row],[COSTO UNITARIO]],"")</f>
        <v>13983</v>
      </c>
    </row>
    <row r="2152" spans="1:18" x14ac:dyDescent="0.25">
      <c r="A2152" s="37" t="str">
        <f>+[1]DATA_PRODUCTO!A2152</f>
        <v xml:space="preserve"> PIN0079 (PINTURA AZUL ALBA ACRILICA SUPERIOR)</v>
      </c>
      <c r="B2152" s="38">
        <f>IFERROR(_xlfn.XLOOKUP(INVENTARIO[[#This Row],[CODIGO CONCATENADO]],[1]!Tabla1[[CODIGO CONCATENADO ]],[1]!Tabla1[FECHA],,0,-1),"")</f>
        <v>46007</v>
      </c>
      <c r="C2152" s="38">
        <f>IFERROR(_xlfn.XLOOKUP(INVENTARIO[[#This Row],[CODIGO CONCATENADO]],[1]!Tabla1[[CODIGO CONCATENADO ]],[1]!Tabla1[FECHA],,0,-1),"")</f>
        <v>46007</v>
      </c>
      <c r="D2152" s="39" t="str">
        <f>+[1]!Tabla3[[#This Row],[Secuencia]]</f>
        <v>PIN0079</v>
      </c>
      <c r="E2152" s="40" t="str">
        <f>+[1]!Tabla3[[#This Row],[Descripcion]]</f>
        <v>PINTURA AZUL ALBA ACRILICA SUPERIOR</v>
      </c>
      <c r="F2152" s="39" t="str">
        <f>+[1]!Tabla3[[#This Row],[Categoria]]</f>
        <v>PINTURA</v>
      </c>
      <c r="G2152" s="50">
        <f>+[1]!Tabla3[[#This Row],[Almacen]]</f>
        <v>0</v>
      </c>
      <c r="H2152" s="39" t="str">
        <f>+[1]!Tabla3[[#This Row],[Unidad de medida]]</f>
        <v>GALON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20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20</v>
      </c>
      <c r="Q2152" s="42">
        <f>IFERROR(_xlfn.XLOOKUP(INVENTARIO[[#This Row],[CODIGO CONCATENADO]],[1]!Tabla1[[CODIGO CONCATENADO ]],[1]!Tabla1[COSTO],,0,-1),"")</f>
        <v>822.03</v>
      </c>
      <c r="R2152" s="42">
        <f>+IFERROR(INVENTARIO[[#This Row],[STOCK (BALANCE)]]*INVENTARIO[[#This Row],[COSTO UNITARIO]],"")</f>
        <v>16440.599999999999</v>
      </c>
    </row>
    <row r="2153" spans="1:18" x14ac:dyDescent="0.25">
      <c r="A2153" s="37" t="str">
        <f>+[1]DATA_PRODUCTO!A2153</f>
        <v xml:space="preserve"> PIN0080 (PINTURA GRIS 59 ACRILICA SUPERIOR)</v>
      </c>
      <c r="B2153" s="38">
        <f>IFERROR(_xlfn.XLOOKUP(INVENTARIO[[#This Row],[CODIGO CONCATENADO]],[1]!Tabla1[[CODIGO CONCATENADO ]],[1]!Tabla1[FECHA],,0,-1),"")</f>
        <v>46007</v>
      </c>
      <c r="C2153" s="38">
        <f>IFERROR(_xlfn.XLOOKUP(INVENTARIO[[#This Row],[CODIGO CONCATENADO]],[1]!Tabla1[[CODIGO CONCATENADO ]],[1]!Tabla1[FECHA],,0,-1),"")</f>
        <v>46007</v>
      </c>
      <c r="D2153" s="39" t="str">
        <f>+[1]!Tabla3[[#This Row],[Secuencia]]</f>
        <v>PIN0080</v>
      </c>
      <c r="E2153" s="40" t="str">
        <f>+[1]!Tabla3[[#This Row],[Descripcion]]</f>
        <v>PINTURA GRIS 59 ACRILICA SUPERIOR</v>
      </c>
      <c r="F2153" s="39" t="str">
        <f>+[1]!Tabla3[[#This Row],[Categoria]]</f>
        <v>PINTURA</v>
      </c>
      <c r="G2153" s="50">
        <f>+[1]!Tabla3[[#This Row],[Almacen]]</f>
        <v>0</v>
      </c>
      <c r="H2153" s="39" t="str">
        <f>+[1]!Tabla3[[#This Row],[Unidad de medida]]</f>
        <v>GALON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30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30</v>
      </c>
      <c r="Q2153" s="42">
        <f>IFERROR(_xlfn.XLOOKUP(INVENTARIO[[#This Row],[CODIGO CONCATENADO]],[1]!Tabla1[[CODIGO CONCATENADO ]],[1]!Tabla1[COSTO],,0,-1),"")</f>
        <v>932.2</v>
      </c>
      <c r="R2153" s="42">
        <f>+IFERROR(INVENTARIO[[#This Row],[STOCK (BALANCE)]]*INVENTARIO[[#This Row],[COSTO UNITARIO]],"")</f>
        <v>27966</v>
      </c>
    </row>
    <row r="2154" spans="1:18" x14ac:dyDescent="0.25">
      <c r="A2154" s="37" t="str">
        <f>+[1]DATA_PRODUCTO!A2154</f>
        <v xml:space="preserve"> PIN0081 (PINTURA NEGRO POSITIVO ACRILICA)</v>
      </c>
      <c r="B2154" s="38">
        <f>IFERROR(_xlfn.XLOOKUP(INVENTARIO[[#This Row],[CODIGO CONCATENADO]],[1]!Tabla1[[CODIGO CONCATENADO ]],[1]!Tabla1[FECHA],,0,-1),"")</f>
        <v>46007</v>
      </c>
      <c r="C2154" s="38">
        <f>IFERROR(_xlfn.XLOOKUP(INVENTARIO[[#This Row],[CODIGO CONCATENADO]],[1]!Tabla1[[CODIGO CONCATENADO ]],[1]!Tabla1[FECHA],,0,-1),"")</f>
        <v>46007</v>
      </c>
      <c r="D2154" s="39" t="str">
        <f>+[1]!Tabla3[[#This Row],[Secuencia]]</f>
        <v>PIN0081</v>
      </c>
      <c r="E2154" s="40" t="str">
        <f>+[1]!Tabla3[[#This Row],[Descripcion]]</f>
        <v>PINTURA NEGRO POSITIVO ACRILICA</v>
      </c>
      <c r="F2154" s="39" t="str">
        <f>+[1]!Tabla3[[#This Row],[Categoria]]</f>
        <v>PINTURA</v>
      </c>
      <c r="G2154" s="50">
        <f>+[1]!Tabla3[[#This Row],[Almacen]]</f>
        <v>0</v>
      </c>
      <c r="H2154" s="39" t="str">
        <f>+[1]!Tabla3[[#This Row],[Unidad de medida]]</f>
        <v>GALON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8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8</v>
      </c>
      <c r="Q2154" s="42">
        <f>IFERROR(_xlfn.XLOOKUP(INVENTARIO[[#This Row],[CODIGO CONCATENADO]],[1]!Tabla1[[CODIGO CONCATENADO ]],[1]!Tabla1[COSTO],,0,-1),"")</f>
        <v>1686.44</v>
      </c>
      <c r="R2154" s="42">
        <f>+IFERROR(INVENTARIO[[#This Row],[STOCK (BALANCE)]]*INVENTARIO[[#This Row],[COSTO UNITARIO]],"")</f>
        <v>13491.52</v>
      </c>
    </row>
    <row r="2155" spans="1:18" x14ac:dyDescent="0.25">
      <c r="A2155" s="37" t="str">
        <f>+[1]DATA_PRODUCTO!A2155</f>
        <v xml:space="preserve"> PIN0082 (PINTURA NARANJA POSITIVO ACRILICA)</v>
      </c>
      <c r="B2155" s="38">
        <f>IFERROR(_xlfn.XLOOKUP(INVENTARIO[[#This Row],[CODIGO CONCATENADO]],[1]!Tabla1[[CODIGO CONCATENADO ]],[1]!Tabla1[FECHA],,0,-1),"")</f>
        <v>46007</v>
      </c>
      <c r="C2155" s="38">
        <f>IFERROR(_xlfn.XLOOKUP(INVENTARIO[[#This Row],[CODIGO CONCATENADO]],[1]!Tabla1[[CODIGO CONCATENADO ]],[1]!Tabla1[FECHA],,0,-1),"")</f>
        <v>46007</v>
      </c>
      <c r="D2155" s="39" t="str">
        <f>+[1]!Tabla3[[#This Row],[Secuencia]]</f>
        <v>PIN0082</v>
      </c>
      <c r="E2155" s="40" t="str">
        <f>+[1]!Tabla3[[#This Row],[Descripcion]]</f>
        <v>PINTURA NARANJA POSITIVO ACRILICA</v>
      </c>
      <c r="F2155" s="39" t="str">
        <f>+[1]!Tabla3[[#This Row],[Categoria]]</f>
        <v>PINTURA</v>
      </c>
      <c r="G2155" s="50">
        <f>+[1]!Tabla3[[#This Row],[Almacen]]</f>
        <v>0</v>
      </c>
      <c r="H2155" s="39" t="str">
        <f>+[1]!Tabla3[[#This Row],[Unidad de medida]]</f>
        <v>GALON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10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10</v>
      </c>
      <c r="Q2155" s="42">
        <f>IFERROR(_xlfn.XLOOKUP(INVENTARIO[[#This Row],[CODIGO CONCATENADO]],[1]!Tabla1[[CODIGO CONCATENADO ]],[1]!Tabla1[COSTO],,0,-1),"")</f>
        <v>1228.81</v>
      </c>
      <c r="R2155" s="42">
        <f>+IFERROR(INVENTARIO[[#This Row],[STOCK (BALANCE)]]*INVENTARIO[[#This Row],[COSTO UNITARIO]],"")</f>
        <v>12288.099999999999</v>
      </c>
    </row>
    <row r="2156" spans="1:18" x14ac:dyDescent="0.25">
      <c r="A2156" s="37" t="str">
        <f>+[1]DATA_PRODUCTO!A2156</f>
        <v xml:space="preserve"> PIN0083 (PINTURA BLANCO HUESO 60 ACRILICA SUPERIOR)</v>
      </c>
      <c r="B2156" s="38">
        <f>IFERROR(_xlfn.XLOOKUP(INVENTARIO[[#This Row],[CODIGO CONCATENADO]],[1]!Tabla1[[CODIGO CONCATENADO ]],[1]!Tabla1[FECHA],,0,-1),"")</f>
        <v>46007</v>
      </c>
      <c r="C2156" s="38">
        <f>IFERROR(_xlfn.XLOOKUP(INVENTARIO[[#This Row],[CODIGO CONCATENADO]],[1]!Tabla1[[CODIGO CONCATENADO ]],[1]!Tabla1[FECHA],,0,-1),"")</f>
        <v>46007</v>
      </c>
      <c r="D2156" s="39" t="str">
        <f>+[1]!Tabla3[[#This Row],[Secuencia]]</f>
        <v>PIN0083</v>
      </c>
      <c r="E2156" s="40" t="str">
        <f>+[1]!Tabla3[[#This Row],[Descripcion]]</f>
        <v>PINTURA BLANCO HUESO 60 ACRILICA SUPERIOR</v>
      </c>
      <c r="F2156" s="39" t="str">
        <f>+[1]!Tabla3[[#This Row],[Categoria]]</f>
        <v>PINTURA</v>
      </c>
      <c r="G2156" s="50">
        <f>+[1]!Tabla3[[#This Row],[Almacen]]</f>
        <v>0</v>
      </c>
      <c r="H2156" s="39" t="str">
        <f>+[1]!Tabla3[[#This Row],[Unidad de medida]]</f>
        <v>GALON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20</v>
      </c>
      <c r="N2156" s="44">
        <f>+SUMIF([1]!REQUISICIONES[CODIGO CONCATENADO],INVENTARIO[[#This Row],[CODIGO CONCATENADO]],[1]!REQUISICIONES[CANTIDAD])</f>
        <v>0</v>
      </c>
      <c r="O2156" s="42"/>
      <c r="P2156" s="44">
        <f>+INVENTARIO[[#This Row],[CANTIDAD INICIAL]]+INVENTARIO[[#This Row],[ENTRADAS]]-INVENTARIO[[#This Row],[SALIDAS]]+INVENTARIO[[#This Row],[AJUSTES]]</f>
        <v>20</v>
      </c>
      <c r="Q2156" s="42">
        <f>IFERROR(_xlfn.XLOOKUP(INVENTARIO[[#This Row],[CODIGO CONCATENADO]],[1]!Tabla1[[CODIGO CONCATENADO ]],[1]!Tabla1[COSTO],,0,-1),"")</f>
        <v>822.03</v>
      </c>
      <c r="R2156" s="42">
        <f>+IFERROR(INVENTARIO[[#This Row],[STOCK (BALANCE)]]*INVENTARIO[[#This Row],[COSTO UNITARIO]],"")</f>
        <v>16440.599999999999</v>
      </c>
    </row>
    <row r="2157" spans="1:18" x14ac:dyDescent="0.25">
      <c r="A2157" s="37" t="str">
        <f>+[1]DATA_PRODUCTO!A2157</f>
        <v xml:space="preserve"> PIN0084 (BARNIZ NATURAL )</v>
      </c>
      <c r="B2157" s="38">
        <f>IFERROR(_xlfn.XLOOKUP(INVENTARIO[[#This Row],[CODIGO CONCATENADO]],[1]!Tabla1[[CODIGO CONCATENADO ]],[1]!Tabla1[FECHA],,0,-1),"")</f>
        <v>46007</v>
      </c>
      <c r="C2157" s="38">
        <f>IFERROR(_xlfn.XLOOKUP(INVENTARIO[[#This Row],[CODIGO CONCATENADO]],[1]!Tabla1[[CODIGO CONCATENADO ]],[1]!Tabla1[FECHA],,0,-1),"")</f>
        <v>46007</v>
      </c>
      <c r="D2157" s="39" t="str">
        <f>+[1]!Tabla3[[#This Row],[Secuencia]]</f>
        <v>PIN0084</v>
      </c>
      <c r="E2157" s="40" t="str">
        <f>+[1]!Tabla3[[#This Row],[Descripcion]]</f>
        <v xml:space="preserve">BARNIZ NATURAL </v>
      </c>
      <c r="F2157" s="39" t="str">
        <f>+[1]!Tabla3[[#This Row],[Categoria]]</f>
        <v>PINTURA</v>
      </c>
      <c r="G2157" s="50">
        <f>+[1]!Tabla3[[#This Row],[Almacen]]</f>
        <v>0</v>
      </c>
      <c r="H2157" s="39" t="str">
        <f>+[1]!Tabla3[[#This Row],[Unidad de medida]]</f>
        <v>GALON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8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8</v>
      </c>
      <c r="Q2157" s="42">
        <f>IFERROR(_xlfn.XLOOKUP(INVENTARIO[[#This Row],[CODIGO CONCATENADO]],[1]!Tabla1[[CODIGO CONCATENADO ]],[1]!Tabla1[COSTO],,0,-1),"")</f>
        <v>950</v>
      </c>
      <c r="R2157" s="42">
        <f>+IFERROR(INVENTARIO[[#This Row],[STOCK (BALANCE)]]*INVENTARIO[[#This Row],[COSTO UNITARIO]],"")</f>
        <v>7600</v>
      </c>
    </row>
    <row r="2158" spans="1:18" x14ac:dyDescent="0.25">
      <c r="A2158" s="37" t="str">
        <f>+[1]DATA_PRODUCTO!A2158</f>
        <v xml:space="preserve"> PIN0085 (PINTURA CREMA 54 ACRILICA SUPERIOR)</v>
      </c>
      <c r="B2158" s="38">
        <f>IFERROR(_xlfn.XLOOKUP(INVENTARIO[[#This Row],[CODIGO CONCATENADO]],[1]!Tabla1[[CODIGO CONCATENADO ]],[1]!Tabla1[FECHA],,0,-1),"")</f>
        <v>46007</v>
      </c>
      <c r="C2158" s="38">
        <f>IFERROR(_xlfn.XLOOKUP(INVENTARIO[[#This Row],[CODIGO CONCATENADO]],[1]!Tabla1[[CODIGO CONCATENADO ]],[1]!Tabla1[FECHA],,0,-1),"")</f>
        <v>46007</v>
      </c>
      <c r="D2158" s="39" t="str">
        <f>+[1]!Tabla3[[#This Row],[Secuencia]]</f>
        <v>PIN0085</v>
      </c>
      <c r="E2158" s="40" t="str">
        <f>+[1]!Tabla3[[#This Row],[Descripcion]]</f>
        <v>PINTURA CREMA 54 ACRILICA SUPERIOR</v>
      </c>
      <c r="F2158" s="39" t="str">
        <f>+[1]!Tabla3[[#This Row],[Categoria]]</f>
        <v>PINTURA</v>
      </c>
      <c r="G2158" s="50">
        <f>+[1]!Tabla3[[#This Row],[Almacen]]</f>
        <v>0</v>
      </c>
      <c r="H2158" s="39" t="str">
        <f>+[1]!Tabla3[[#This Row],[Unidad de medida]]</f>
        <v>GALON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5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5</v>
      </c>
      <c r="Q2158" s="42">
        <f>IFERROR(_xlfn.XLOOKUP(INVENTARIO[[#This Row],[CODIGO CONCATENADO]],[1]!Tabla1[[CODIGO CONCATENADO ]],[1]!Tabla1[COSTO],,0,-1),"")</f>
        <v>932.2</v>
      </c>
      <c r="R2158" s="42">
        <f>+IFERROR(INVENTARIO[[#This Row],[STOCK (BALANCE)]]*INVENTARIO[[#This Row],[COSTO UNITARIO]],"")</f>
        <v>4661</v>
      </c>
    </row>
    <row r="2159" spans="1:18" x14ac:dyDescent="0.25">
      <c r="A2159" s="37" t="str">
        <f>+[1]DATA_PRODUCTO!A2159</f>
        <v xml:space="preserve"> PIN0086 (ANTIOXIDO ROJO ANTICORROSIVA)</v>
      </c>
      <c r="B2159" s="38">
        <f>IFERROR(_xlfn.XLOOKUP(INVENTARIO[[#This Row],[CODIGO CONCATENADO]],[1]!Tabla1[[CODIGO CONCATENADO ]],[1]!Tabla1[FECHA],,0,-1),"")</f>
        <v>46007</v>
      </c>
      <c r="C2159" s="38">
        <f>IFERROR(_xlfn.XLOOKUP(INVENTARIO[[#This Row],[CODIGO CONCATENADO]],[1]!Tabla1[[CODIGO CONCATENADO ]],[1]!Tabla1[FECHA],,0,-1),"")</f>
        <v>46007</v>
      </c>
      <c r="D2159" s="39" t="str">
        <f>+[1]!Tabla3[[#This Row],[Secuencia]]</f>
        <v>PIN0086</v>
      </c>
      <c r="E2159" s="40" t="str">
        <f>+[1]!Tabla3[[#This Row],[Descripcion]]</f>
        <v>ANTIOXIDO ROJO ANTICORROSIVA</v>
      </c>
      <c r="F2159" s="39" t="str">
        <f>+[1]!Tabla3[[#This Row],[Categoria]]</f>
        <v>PINTURA</v>
      </c>
      <c r="G2159" s="50">
        <f>+[1]!Tabla3[[#This Row],[Almacen]]</f>
        <v>0</v>
      </c>
      <c r="H2159" s="39" t="str">
        <f>+[1]!Tabla3[[#This Row],[Unidad de medida]]</f>
        <v>GALON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3</v>
      </c>
      <c r="N2159" s="44">
        <f>+SUMIF([1]!REQUISICIONES[CODIGO CONCATENADO],INVENTARIO[[#This Row],[CODIGO CONCATENADO]],[1]!REQUISICIONES[CANTIDAD])</f>
        <v>0</v>
      </c>
      <c r="O2159" s="42"/>
      <c r="P2159" s="44">
        <f>+INVENTARIO[[#This Row],[CANTIDAD INICIAL]]+INVENTARIO[[#This Row],[ENTRADAS]]-INVENTARIO[[#This Row],[SALIDAS]]+INVENTARIO[[#This Row],[AJUSTES]]</f>
        <v>3</v>
      </c>
      <c r="Q2159" s="42">
        <f>IFERROR(_xlfn.XLOOKUP(INVENTARIO[[#This Row],[CODIGO CONCATENADO]],[1]!Tabla1[[CODIGO CONCATENADO ]],[1]!Tabla1[COSTO],,0,-1),"")</f>
        <v>847.46</v>
      </c>
      <c r="R2159" s="42">
        <f>+IFERROR(INVENTARIO[[#This Row],[STOCK (BALANCE)]]*INVENTARIO[[#This Row],[COSTO UNITARIO]],"")</f>
        <v>2542.38</v>
      </c>
    </row>
    <row r="2160" spans="1:18" x14ac:dyDescent="0.25">
      <c r="A2160" s="37" t="str">
        <f>+[1]DATA_PRODUCTO!A2160</f>
        <v xml:space="preserve"> PIN0087 (PINTURA GRIS PERLA 056 ESMALTE INDUSTRIAL)</v>
      </c>
      <c r="B2160" s="38">
        <f>IFERROR(_xlfn.XLOOKUP(INVENTARIO[[#This Row],[CODIGO CONCATENADO]],[1]!Tabla1[[CODIGO CONCATENADO ]],[1]!Tabla1[FECHA],,0,-1),"")</f>
        <v>46007</v>
      </c>
      <c r="C2160" s="38">
        <f>IFERROR(_xlfn.XLOOKUP(INVENTARIO[[#This Row],[CODIGO CONCATENADO]],[1]!Tabla1[[CODIGO CONCATENADO ]],[1]!Tabla1[FECHA],,0,-1),"")</f>
        <v>46007</v>
      </c>
      <c r="D2160" s="39" t="str">
        <f>+[1]!Tabla3[[#This Row],[Secuencia]]</f>
        <v>PIN0087</v>
      </c>
      <c r="E2160" s="40" t="str">
        <f>+[1]!Tabla3[[#This Row],[Descripcion]]</f>
        <v>PINTURA GRIS PERLA 056 ESMALTE INDUSTRIAL</v>
      </c>
      <c r="F2160" s="39" t="str">
        <f>+[1]!Tabla3[[#This Row],[Categoria]]</f>
        <v>PINTURA</v>
      </c>
      <c r="G2160" s="50">
        <f>+[1]!Tabla3[[#This Row],[Almacen]]</f>
        <v>0</v>
      </c>
      <c r="H2160" s="39" t="str">
        <f>+[1]!Tabla3[[#This Row],[Unidad de medida]]</f>
        <v>GALON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15</v>
      </c>
      <c r="N2160" s="44">
        <f>+SUMIF([1]!REQUISICIONES[CODIGO CONCATENADO],INVENTARIO[[#This Row],[CODIGO CONCATENADO]],[1]!REQUISICIONES[CANTIDAD])</f>
        <v>0</v>
      </c>
      <c r="O2160" s="42"/>
      <c r="P2160" s="44">
        <f>+INVENTARIO[[#This Row],[CANTIDAD INICIAL]]+INVENTARIO[[#This Row],[ENTRADAS]]-INVENTARIO[[#This Row],[SALIDAS]]+INVENTARIO[[#This Row],[AJUSTES]]</f>
        <v>15</v>
      </c>
      <c r="Q2160" s="42">
        <f>IFERROR(_xlfn.XLOOKUP(INVENTARIO[[#This Row],[CODIGO CONCATENADO]],[1]!Tabla1[[CODIGO CONCATENADO ]],[1]!Tabla1[COSTO],,0,-1),"")</f>
        <v>1686.44</v>
      </c>
      <c r="R2160" s="42">
        <f>+IFERROR(INVENTARIO[[#This Row],[STOCK (BALANCE)]]*INVENTARIO[[#This Row],[COSTO UNITARIO]],"")</f>
        <v>25296.600000000002</v>
      </c>
    </row>
    <row r="2161" spans="1:18" x14ac:dyDescent="0.25">
      <c r="A2161" s="37" t="str">
        <f>+[1]DATA_PRODUCTO!A2161</f>
        <v xml:space="preserve"> PIN0088 (PINTURA NEGRO POSITIVO ESMALTE INDUSTRIAL)</v>
      </c>
      <c r="B2161" s="38">
        <f>IFERROR(_xlfn.XLOOKUP(INVENTARIO[[#This Row],[CODIGO CONCATENADO]],[1]!Tabla1[[CODIGO CONCATENADO ]],[1]!Tabla1[FECHA],,0,-1),"")</f>
        <v>46007</v>
      </c>
      <c r="C2161" s="38">
        <f>IFERROR(_xlfn.XLOOKUP(INVENTARIO[[#This Row],[CODIGO CONCATENADO]],[1]!Tabla1[[CODIGO CONCATENADO ]],[1]!Tabla1[FECHA],,0,-1),"")</f>
        <v>46007</v>
      </c>
      <c r="D2161" s="39" t="str">
        <f>+[1]!Tabla3[[#This Row],[Secuencia]]</f>
        <v>PIN0088</v>
      </c>
      <c r="E2161" s="40" t="str">
        <f>+[1]!Tabla3[[#This Row],[Descripcion]]</f>
        <v>PINTURA NEGRO POSITIVO ESMALTE INDUSTRIAL</v>
      </c>
      <c r="F2161" s="39" t="str">
        <f>+[1]!Tabla3[[#This Row],[Categoria]]</f>
        <v>PINTURA</v>
      </c>
      <c r="G2161" s="50">
        <f>+[1]!Tabla3[[#This Row],[Almacen]]</f>
        <v>0</v>
      </c>
      <c r="H2161" s="39" t="str">
        <f>+[1]!Tabla3[[#This Row],[Unidad de medida]]</f>
        <v>GALON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24</v>
      </c>
      <c r="N2161" s="44">
        <f>+SUMIF([1]!REQUISICIONES[CODIGO CONCATENADO],INVENTARIO[[#This Row],[CODIGO CONCATENADO]],[1]!REQUISICIONES[CANTIDAD])</f>
        <v>0</v>
      </c>
      <c r="O2161" s="42"/>
      <c r="P2161" s="44">
        <f>+INVENTARIO[[#This Row],[CANTIDAD INICIAL]]+INVENTARIO[[#This Row],[ENTRADAS]]-INVENTARIO[[#This Row],[SALIDAS]]+INVENTARIO[[#This Row],[AJUSTES]]</f>
        <v>24</v>
      </c>
      <c r="Q2161" s="42">
        <f>IFERROR(_xlfn.XLOOKUP(INVENTARIO[[#This Row],[CODIGO CONCATENADO]],[1]!Tabla1[[CODIGO CONCATENADO ]],[1]!Tabla1[COSTO],,0,-1),"")</f>
        <v>1686.44</v>
      </c>
      <c r="R2161" s="42">
        <f>+IFERROR(INVENTARIO[[#This Row],[STOCK (BALANCE)]]*INVENTARIO[[#This Row],[COSTO UNITARIO]],"")</f>
        <v>40474.559999999998</v>
      </c>
    </row>
    <row r="2162" spans="1:18" x14ac:dyDescent="0.25">
      <c r="A2162" s="37" t="str">
        <f>+[1]DATA_PRODUCTO!A2162</f>
        <v xml:space="preserve"> CC0221 (ALAMBRE SOLDADOR 1.5 PIES (14/4))</v>
      </c>
      <c r="B2162" s="38">
        <f>IFERROR(_xlfn.XLOOKUP(INVENTARIO[[#This Row],[CODIGO CONCATENADO]],[1]!Tabla1[[CODIGO CONCATENADO ]],[1]!Tabla1[FECHA],,0,-1),"")</f>
        <v>46007</v>
      </c>
      <c r="C2162" s="38">
        <f>IFERROR(_xlfn.XLOOKUP(INVENTARIO[[#This Row],[CODIGO CONCATENADO]],[1]!Tabla1[[CODIGO CONCATENADO ]],[1]!Tabla1[FECHA],,0,-1),"")</f>
        <v>46007</v>
      </c>
      <c r="D2162" s="39" t="str">
        <f>+[1]!Tabla3[[#This Row],[Secuencia]]</f>
        <v>CC0221</v>
      </c>
      <c r="E2162" s="40" t="str">
        <f>+[1]!Tabla3[[#This Row],[Descripcion]]</f>
        <v>ALAMBRE SOLDADOR 1.5 PIES (14/4)</v>
      </c>
      <c r="F2162" s="39" t="str">
        <f>+[1]!Tabla3[[#This Row],[Categoria]]</f>
        <v>CENTRO CONTROL</v>
      </c>
      <c r="G2162" s="50">
        <f>+[1]!Tabla3[[#This Row],[Almacen]]</f>
        <v>0</v>
      </c>
      <c r="H2162" s="39" t="str">
        <f>+[1]!Tabla3[[#This Row],[Unidad de medida]]</f>
        <v>PIES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2000</v>
      </c>
      <c r="N2162" s="44">
        <f>+SUMIF([1]!REQUISICIONES[CODIGO CONCATENADO],INVENTARIO[[#This Row],[CODIGO CONCATENADO]],[1]!REQUISICIONES[CANTIDAD])</f>
        <v>0</v>
      </c>
      <c r="O2162" s="42"/>
      <c r="P2162" s="44">
        <f>+INVENTARIO[[#This Row],[CANTIDAD INICIAL]]+INVENTARIO[[#This Row],[ENTRADAS]]-INVENTARIO[[#This Row],[SALIDAS]]+INVENTARIO[[#This Row],[AJUSTES]]</f>
        <v>2000</v>
      </c>
      <c r="Q2162" s="42">
        <f>IFERROR(_xlfn.XLOOKUP(INVENTARIO[[#This Row],[CODIGO CONCATENADO]],[1]!Tabla1[[CODIGO CONCATENADO ]],[1]!Tabla1[COSTO],,0,-1),"")</f>
        <v>25</v>
      </c>
      <c r="R2162" s="42">
        <f>+IFERROR(INVENTARIO[[#This Row],[STOCK (BALANCE)]]*INVENTARIO[[#This Row],[COSTO UNITARIO]],"")</f>
        <v>50000</v>
      </c>
    </row>
    <row r="2163" spans="1:18" x14ac:dyDescent="0.25">
      <c r="A2163" s="37" t="str">
        <f>+[1]DATA_PRODUCTO!A2163</f>
        <v xml:space="preserve"> CC0222 (ALAMBRE SOLDADOR PIES (14/4))</v>
      </c>
      <c r="B2163" s="38">
        <f>IFERROR(_xlfn.XLOOKUP(INVENTARIO[[#This Row],[CODIGO CONCATENADO]],[1]!Tabla1[[CODIGO CONCATENADO ]],[1]!Tabla1[FECHA],,0,-1),"")</f>
        <v>46007</v>
      </c>
      <c r="C2163" s="38">
        <f>IFERROR(_xlfn.XLOOKUP(INVENTARIO[[#This Row],[CODIGO CONCATENADO]],[1]!Tabla1[[CODIGO CONCATENADO ]],[1]!Tabla1[FECHA],,0,-1),"")</f>
        <v>46007</v>
      </c>
      <c r="D2163" s="39" t="str">
        <f>+[1]!Tabla3[[#This Row],[Secuencia]]</f>
        <v>CC0222</v>
      </c>
      <c r="E2163" s="40" t="str">
        <f>+[1]!Tabla3[[#This Row],[Descripcion]]</f>
        <v>ALAMBRE SOLDADOR PIES (14/4)</v>
      </c>
      <c r="F2163" s="39" t="str">
        <f>+[1]!Tabla3[[#This Row],[Categoria]]</f>
        <v>CENTRO CONTROL</v>
      </c>
      <c r="G2163" s="50">
        <f>+[1]!Tabla3[[#This Row],[Almacen]]</f>
        <v>0</v>
      </c>
      <c r="H2163" s="39" t="str">
        <f>+[1]!Tabla3[[#This Row],[Unidad de medida]]</f>
        <v>PIES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10000</v>
      </c>
      <c r="N2163" s="44">
        <f>+SUMIF([1]!REQUISICIONES[CODIGO CONCATENADO],INVENTARIO[[#This Row],[CODIGO CONCATENADO]],[1]!REQUISICIONES[CANTIDAD])</f>
        <v>0</v>
      </c>
      <c r="O2163" s="42"/>
      <c r="P2163" s="44">
        <f>+INVENTARIO[[#This Row],[CANTIDAD INICIAL]]+INVENTARIO[[#This Row],[ENTRADAS]]-INVENTARIO[[#This Row],[SALIDAS]]+INVENTARIO[[#This Row],[AJUSTES]]</f>
        <v>10000</v>
      </c>
      <c r="Q2163" s="42">
        <f>IFERROR(_xlfn.XLOOKUP(INVENTARIO[[#This Row],[CODIGO CONCATENADO]],[1]!Tabla1[[CODIGO CONCATENADO ]],[1]!Tabla1[COSTO],,0,-1),"")</f>
        <v>25</v>
      </c>
      <c r="R2163" s="42">
        <f>+IFERROR(INVENTARIO[[#This Row],[STOCK (BALANCE)]]*INVENTARIO[[#This Row],[COSTO UNITARIO]],"")</f>
        <v>250000</v>
      </c>
    </row>
    <row r="2164" spans="1:18" x14ac:dyDescent="0.25">
      <c r="A2164" s="37" t="str">
        <f>+[1]DATA_PRODUCTO!A2164</f>
        <v xml:space="preserve"> CC0223 (ALAMBRE ELECTRICO PIES (10/2))</v>
      </c>
      <c r="B2164" s="38">
        <f>IFERROR(_xlfn.XLOOKUP(INVENTARIO[[#This Row],[CODIGO CONCATENADO]],[1]!Tabla1[[CODIGO CONCATENADO ]],[1]!Tabla1[FECHA],,0,-1),"")</f>
        <v>46007</v>
      </c>
      <c r="C2164" s="38">
        <f>IFERROR(_xlfn.XLOOKUP(INVENTARIO[[#This Row],[CODIGO CONCATENADO]],[1]!Tabla1[[CODIGO CONCATENADO ]],[1]!Tabla1[FECHA],,0,-1),"")</f>
        <v>46007</v>
      </c>
      <c r="D2164" s="39" t="str">
        <f>+[1]!Tabla3[[#This Row],[Secuencia]]</f>
        <v>CC0223</v>
      </c>
      <c r="E2164" s="40" t="str">
        <f>+[1]!Tabla3[[#This Row],[Descripcion]]</f>
        <v>ALAMBRE ELECTRICO PIES (10/2)</v>
      </c>
      <c r="F2164" s="39" t="str">
        <f>+[1]!Tabla3[[#This Row],[Categoria]]</f>
        <v>CENTRO CONTROL</v>
      </c>
      <c r="G2164" s="50">
        <f>+[1]!Tabla3[[#This Row],[Almacen]]</f>
        <v>0</v>
      </c>
      <c r="H2164" s="39" t="str">
        <f>+[1]!Tabla3[[#This Row],[Unidad de medida]]</f>
        <v>PIES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3300</v>
      </c>
      <c r="N2164" s="44">
        <f>+SUMIF([1]!REQUISICIONES[CODIGO CONCATENADO],INVENTARIO[[#This Row],[CODIGO CONCATENADO]],[1]!REQUISICIONES[CANTIDAD])</f>
        <v>0</v>
      </c>
      <c r="O2164" s="42"/>
      <c r="P2164" s="44">
        <f>+INVENTARIO[[#This Row],[CANTIDAD INICIAL]]+INVENTARIO[[#This Row],[ENTRADAS]]-INVENTARIO[[#This Row],[SALIDAS]]+INVENTARIO[[#This Row],[AJUSTES]]</f>
        <v>3300</v>
      </c>
      <c r="Q2164" s="42">
        <f>IFERROR(_xlfn.XLOOKUP(INVENTARIO[[#This Row],[CODIGO CONCATENADO]],[1]!Tabla1[[CODIGO CONCATENADO ]],[1]!Tabla1[COSTO],,0,-1),"")</f>
        <v>31</v>
      </c>
      <c r="R2164" s="42">
        <f>+IFERROR(INVENTARIO[[#This Row],[STOCK (BALANCE)]]*INVENTARIO[[#This Row],[COSTO UNITARIO]],"")</f>
        <v>102300</v>
      </c>
    </row>
    <row r="2165" spans="1:18" x14ac:dyDescent="0.25">
      <c r="A2165" s="37" t="str">
        <f>+[1]DATA_PRODUCTO!A2165</f>
        <v xml:space="preserve"> CC0224 (ALAMBRE ELECTRICO PIES (14/4))</v>
      </c>
      <c r="B2165" s="38">
        <f>IFERROR(_xlfn.XLOOKUP(INVENTARIO[[#This Row],[CODIGO CONCATENADO]],[1]!Tabla1[[CODIGO CONCATENADO ]],[1]!Tabla1[FECHA],,0,-1),"")</f>
        <v>46007</v>
      </c>
      <c r="C2165" s="38">
        <f>IFERROR(_xlfn.XLOOKUP(INVENTARIO[[#This Row],[CODIGO CONCATENADO]],[1]!Tabla1[[CODIGO CONCATENADO ]],[1]!Tabla1[FECHA],,0,-1),"")</f>
        <v>46007</v>
      </c>
      <c r="D2165" s="39" t="str">
        <f>+[1]!Tabla3[[#This Row],[Secuencia]]</f>
        <v>CC0224</v>
      </c>
      <c r="E2165" s="40" t="str">
        <f>+[1]!Tabla3[[#This Row],[Descripcion]]</f>
        <v>ALAMBRE ELECTRICO PIES (14/4)</v>
      </c>
      <c r="F2165" s="39" t="str">
        <f>+[1]!Tabla3[[#This Row],[Categoria]]</f>
        <v>CENTRO CONTROL</v>
      </c>
      <c r="G2165" s="50">
        <f>+[1]!Tabla3[[#This Row],[Almacen]]</f>
        <v>0</v>
      </c>
      <c r="H2165" s="39" t="str">
        <f>+[1]!Tabla3[[#This Row],[Unidad de medida]]</f>
        <v>PIES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7000</v>
      </c>
      <c r="N2165" s="44">
        <f>+SUMIF([1]!REQUISICIONES[CODIGO CONCATENADO],INVENTARIO[[#This Row],[CODIGO CONCATENADO]],[1]!REQUISICIONES[CANTIDAD])</f>
        <v>0</v>
      </c>
      <c r="O2165" s="42"/>
      <c r="P2165" s="44">
        <f>+INVENTARIO[[#This Row],[CANTIDAD INICIAL]]+INVENTARIO[[#This Row],[ENTRADAS]]-INVENTARIO[[#This Row],[SALIDAS]]+INVENTARIO[[#This Row],[AJUSTES]]</f>
        <v>7000</v>
      </c>
      <c r="Q2165" s="42">
        <f>IFERROR(_xlfn.XLOOKUP(INVENTARIO[[#This Row],[CODIGO CONCATENADO]],[1]!Tabla1[[CODIGO CONCATENADO ]],[1]!Tabla1[COSTO],,0,-1),"")</f>
        <v>25</v>
      </c>
      <c r="R2165" s="42">
        <f>+IFERROR(INVENTARIO[[#This Row],[STOCK (BALANCE)]]*INVENTARIO[[#This Row],[COSTO UNITARIO]],"")</f>
        <v>175000</v>
      </c>
    </row>
    <row r="2166" spans="1:18" x14ac:dyDescent="0.25">
      <c r="A2166" s="37" t="str">
        <f>+[1]DATA_PRODUCTO!A2166</f>
        <v xml:space="preserve"> CC0225 (ALAMBRE ELECTRICO 4.0 PIES (10/2))</v>
      </c>
      <c r="B2166" s="38">
        <f>IFERROR(_xlfn.XLOOKUP(INVENTARIO[[#This Row],[CODIGO CONCATENADO]],[1]!Tabla1[[CODIGO CONCATENADO ]],[1]!Tabla1[FECHA],,0,-1),"")</f>
        <v>46007</v>
      </c>
      <c r="C2166" s="38">
        <f>IFERROR(_xlfn.XLOOKUP(INVENTARIO[[#This Row],[CODIGO CONCATENADO]],[1]!Tabla1[[CODIGO CONCATENADO ]],[1]!Tabla1[FECHA],,0,-1),"")</f>
        <v>46007</v>
      </c>
      <c r="D2166" s="39" t="str">
        <f>+[1]!Tabla3[[#This Row],[Secuencia]]</f>
        <v>CC0225</v>
      </c>
      <c r="E2166" s="40" t="str">
        <f>+[1]!Tabla3[[#This Row],[Descripcion]]</f>
        <v>ALAMBRE ELECTRICO 4.0 PIES (10/2)</v>
      </c>
      <c r="F2166" s="39" t="str">
        <f>+[1]!Tabla3[[#This Row],[Categoria]]</f>
        <v>CENTRO CONTROL</v>
      </c>
      <c r="G2166" s="50">
        <f>+[1]!Tabla3[[#This Row],[Almacen]]</f>
        <v>0</v>
      </c>
      <c r="H2166" s="39" t="str">
        <f>+[1]!Tabla3[[#This Row],[Unidad de medida]]</f>
        <v>PIES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5000</v>
      </c>
      <c r="N2166" s="44">
        <f>+SUMIF([1]!REQUISICIONES[CODIGO CONCATENADO],INVENTARIO[[#This Row],[CODIGO CONCATENADO]],[1]!REQUISICIONES[CANTIDAD])</f>
        <v>0</v>
      </c>
      <c r="O2166" s="42"/>
      <c r="P2166" s="44">
        <f>+INVENTARIO[[#This Row],[CANTIDAD INICIAL]]+INVENTARIO[[#This Row],[ENTRADAS]]-INVENTARIO[[#This Row],[SALIDAS]]+INVENTARIO[[#This Row],[AJUSTES]]</f>
        <v>5000</v>
      </c>
      <c r="Q2166" s="42">
        <f>IFERROR(_xlfn.XLOOKUP(INVENTARIO[[#This Row],[CODIGO CONCATENADO]],[1]!Tabla1[[CODIGO CONCATENADO ]],[1]!Tabla1[COSTO],,0,-1),"")</f>
        <v>31</v>
      </c>
      <c r="R2166" s="42">
        <f>+IFERROR(INVENTARIO[[#This Row],[STOCK (BALANCE)]]*INVENTARIO[[#This Row],[COSTO UNITARIO]],"")</f>
        <v>155000</v>
      </c>
    </row>
    <row r="2167" spans="1:18" x14ac:dyDescent="0.25">
      <c r="A2167" s="37" t="str">
        <f>+[1]DATA_PRODUCTO!A2167</f>
        <v xml:space="preserve"> CC0226 (ALAMBRE ELECTRICO 1.5 PIES (14/4))</v>
      </c>
      <c r="B2167" s="38">
        <f>IFERROR(_xlfn.XLOOKUP(INVENTARIO[[#This Row],[CODIGO CONCATENADO]],[1]!Tabla1[[CODIGO CONCATENADO ]],[1]!Tabla1[FECHA],,0,-1),"")</f>
        <v>46007</v>
      </c>
      <c r="C2167" s="38">
        <f>IFERROR(_xlfn.XLOOKUP(INVENTARIO[[#This Row],[CODIGO CONCATENADO]],[1]!Tabla1[[CODIGO CONCATENADO ]],[1]!Tabla1[FECHA],,0,-1),"")</f>
        <v>46007</v>
      </c>
      <c r="D2167" s="39" t="str">
        <f>+[1]!Tabla3[[#This Row],[Secuencia]]</f>
        <v>CC0226</v>
      </c>
      <c r="E2167" s="40" t="str">
        <f>+[1]!Tabla3[[#This Row],[Descripcion]]</f>
        <v>ALAMBRE ELECTRICO 1.5 PIES (14/4)</v>
      </c>
      <c r="F2167" s="39" t="str">
        <f>+[1]!Tabla3[[#This Row],[Categoria]]</f>
        <v>CENTRO CONTROL</v>
      </c>
      <c r="G2167" s="50">
        <f>+[1]!Tabla3[[#This Row],[Almacen]]</f>
        <v>0</v>
      </c>
      <c r="H2167" s="39" t="str">
        <f>+[1]!Tabla3[[#This Row],[Unidad de medida]]</f>
        <v>PIES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40000</v>
      </c>
      <c r="N2167" s="44">
        <f>+SUMIF([1]!REQUISICIONES[CODIGO CONCATENADO],INVENTARIO[[#This Row],[CODIGO CONCATENADO]],[1]!REQUISICIONES[CANTIDAD])</f>
        <v>0</v>
      </c>
      <c r="O2167" s="42"/>
      <c r="P2167" s="44">
        <f>+INVENTARIO[[#This Row],[CANTIDAD INICIAL]]+INVENTARIO[[#This Row],[ENTRADAS]]-INVENTARIO[[#This Row],[SALIDAS]]+INVENTARIO[[#This Row],[AJUSTES]]</f>
        <v>40000</v>
      </c>
      <c r="Q2167" s="42">
        <f>IFERROR(_xlfn.XLOOKUP(INVENTARIO[[#This Row],[CODIGO CONCATENADO]],[1]!Tabla1[[CODIGO CONCATENADO ]],[1]!Tabla1[COSTO],,0,-1),"")</f>
        <v>25</v>
      </c>
      <c r="R2167" s="42">
        <f>+IFERROR(INVENTARIO[[#This Row],[STOCK (BALANCE)]]*INVENTARIO[[#This Row],[COSTO UNITARIO]],"")</f>
        <v>1000000</v>
      </c>
    </row>
    <row r="2168" spans="1:18" x14ac:dyDescent="0.25">
      <c r="A2168" s="37" t="str">
        <f>+[1]DATA_PRODUCTO!A2168</f>
        <v xml:space="preserve"> EQU0083 (SET DE FRENOS V - BRAKE)</v>
      </c>
      <c r="B2168" s="38">
        <f>IFERROR(_xlfn.XLOOKUP(INVENTARIO[[#This Row],[CODIGO CONCATENADO]],[1]!Tabla1[[CODIGO CONCATENADO ]],[1]!Tabla1[FECHA],,0,-1),"")</f>
        <v>46008</v>
      </c>
      <c r="C2168" s="38">
        <f>IFERROR(_xlfn.XLOOKUP(INVENTARIO[[#This Row],[CODIGO CONCATENADO]],[1]!Tabla1[[CODIGO CONCATENADO ]],[1]!Tabla1[FECHA],,0,-1),"")</f>
        <v>46008</v>
      </c>
      <c r="D2168" s="39" t="str">
        <f>+[1]!Tabla3[[#This Row],[Secuencia]]</f>
        <v>EQU0083</v>
      </c>
      <c r="E2168" s="40" t="str">
        <f>+[1]!Tabla3[[#This Row],[Descripcion]]</f>
        <v>SET DE FRENOS V - BRAKE</v>
      </c>
      <c r="F2168" s="39" t="str">
        <f>+[1]!Tabla3[[#This Row],[Categoria]]</f>
        <v xml:space="preserve">EQUIPOS </v>
      </c>
      <c r="G2168" s="50">
        <f>+[1]!Tabla3[[#This Row],[Almacen]]</f>
        <v>0</v>
      </c>
      <c r="H2168" s="39" t="str">
        <f>+[1]!Tabla3[[#This Row],[Unidad de medida]]</f>
        <v>UNIDAD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100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100</v>
      </c>
      <c r="Q2168" s="42">
        <f>IFERROR(_xlfn.XLOOKUP(INVENTARIO[[#This Row],[CODIGO CONCATENADO]],[1]!Tabla1[[CODIGO CONCATENADO ]],[1]!Tabla1[COSTO],,0,-1),"")</f>
        <v>868.14</v>
      </c>
      <c r="R2168" s="42">
        <f>+IFERROR(INVENTARIO[[#This Row],[STOCK (BALANCE)]]*INVENTARIO[[#This Row],[COSTO UNITARIO]],"")</f>
        <v>86814</v>
      </c>
    </row>
    <row r="2169" spans="1:18" x14ac:dyDescent="0.25">
      <c r="A2169" s="37" t="str">
        <f>+[1]DATA_PRODUCTO!A2169</f>
        <v xml:space="preserve"> EQU0084 (MANECILLA DE FRENO PARA BICICLETRA )</v>
      </c>
      <c r="B2169" s="38">
        <f>IFERROR(_xlfn.XLOOKUP(INVENTARIO[[#This Row],[CODIGO CONCATENADO]],[1]!Tabla1[[CODIGO CONCATENADO ]],[1]!Tabla1[FECHA],,0,-1),"")</f>
        <v>46008</v>
      </c>
      <c r="C2169" s="38">
        <f>IFERROR(_xlfn.XLOOKUP(INVENTARIO[[#This Row],[CODIGO CONCATENADO]],[1]!Tabla1[[CODIGO CONCATENADO ]],[1]!Tabla1[FECHA],,0,-1),"")</f>
        <v>46008</v>
      </c>
      <c r="D2169" s="39" t="str">
        <f>+[1]!Tabla3[[#This Row],[Secuencia]]</f>
        <v>EQU0084</v>
      </c>
      <c r="E2169" s="40" t="str">
        <f>+[1]!Tabla3[[#This Row],[Descripcion]]</f>
        <v xml:space="preserve">MANECILLA DE FRENO PARA BICICLETRA </v>
      </c>
      <c r="F2169" s="39" t="str">
        <f>+[1]!Tabla3[[#This Row],[Categoria]]</f>
        <v xml:space="preserve">EQUIPOS </v>
      </c>
      <c r="G2169" s="50">
        <f>+[1]!Tabla3[[#This Row],[Almacen]]</f>
        <v>0</v>
      </c>
      <c r="H2169" s="39" t="str">
        <f>+[1]!Tabla3[[#This Row],[Unidad de medida]]</f>
        <v>UNIDAD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100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100</v>
      </c>
      <c r="Q2169" s="42">
        <f>IFERROR(_xlfn.XLOOKUP(INVENTARIO[[#This Row],[CODIGO CONCATENADO]],[1]!Tabla1[[CODIGO CONCATENADO ]],[1]!Tabla1[COSTO],,0,-1),"")</f>
        <v>949</v>
      </c>
      <c r="R2169" s="42">
        <f>+IFERROR(INVENTARIO[[#This Row],[STOCK (BALANCE)]]*INVENTARIO[[#This Row],[COSTO UNITARIO]],"")</f>
        <v>94900</v>
      </c>
    </row>
    <row r="2170" spans="1:18" x14ac:dyDescent="0.25">
      <c r="A2170" s="37" t="str">
        <f>+[1]DATA_PRODUCTO!A2170</f>
        <v xml:space="preserve"> EQU0085 (CASCO DE CICLISMO TALLA S/M)</v>
      </c>
      <c r="B2170" s="38">
        <f>IFERROR(_xlfn.XLOOKUP(INVENTARIO[[#This Row],[CODIGO CONCATENADO]],[1]!Tabla1[[CODIGO CONCATENADO ]],[1]!Tabla1[FECHA],,0,-1),"")</f>
        <v>46008</v>
      </c>
      <c r="C2170" s="38">
        <f>IFERROR(_xlfn.XLOOKUP(INVENTARIO[[#This Row],[CODIGO CONCATENADO]],[1]!Tabla1[[CODIGO CONCATENADO ]],[1]!Tabla1[FECHA],,0,-1),"")</f>
        <v>46008</v>
      </c>
      <c r="D2170" s="39" t="str">
        <f>+[1]!Tabla3[[#This Row],[Secuencia]]</f>
        <v>EQU0085</v>
      </c>
      <c r="E2170" s="40" t="str">
        <f>+[1]!Tabla3[[#This Row],[Descripcion]]</f>
        <v>CASCO DE CICLISMO TALLA S/M</v>
      </c>
      <c r="F2170" s="39" t="str">
        <f>+[1]!Tabla3[[#This Row],[Categoria]]</f>
        <v xml:space="preserve">EQUIPOS </v>
      </c>
      <c r="G2170" s="50">
        <f>+[1]!Tabla3[[#This Row],[Almacen]]</f>
        <v>0</v>
      </c>
      <c r="H2170" s="39" t="str">
        <f>+[1]!Tabla3[[#This Row],[Unidad de medida]]</f>
        <v>UNIDAD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40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40</v>
      </c>
      <c r="Q2170" s="42">
        <f>IFERROR(_xlfn.XLOOKUP(INVENTARIO[[#This Row],[CODIGO CONCATENADO]],[1]!Tabla1[[CODIGO CONCATENADO ]],[1]!Tabla1[COSTO],,0,-1),"")</f>
        <v>3294.07</v>
      </c>
      <c r="R2170" s="42">
        <f>+IFERROR(INVENTARIO[[#This Row],[STOCK (BALANCE)]]*INVENTARIO[[#This Row],[COSTO UNITARIO]],"")</f>
        <v>131762.80000000002</v>
      </c>
    </row>
    <row r="2171" spans="1:18" x14ac:dyDescent="0.25">
      <c r="A2171" s="37" t="str">
        <f>+[1]DATA_PRODUCTO!A2171</f>
        <v xml:space="preserve"> EQU0086 (CASCO DE CICLISMO TALLA UNICA)</v>
      </c>
      <c r="B2171" s="38">
        <f>IFERROR(_xlfn.XLOOKUP(INVENTARIO[[#This Row],[CODIGO CONCATENADO]],[1]!Tabla1[[CODIGO CONCATENADO ]],[1]!Tabla1[FECHA],,0,-1),"")</f>
        <v>46008</v>
      </c>
      <c r="C2171" s="38">
        <f>IFERROR(_xlfn.XLOOKUP(INVENTARIO[[#This Row],[CODIGO CONCATENADO]],[1]!Tabla1[[CODIGO CONCATENADO ]],[1]!Tabla1[FECHA],,0,-1),"")</f>
        <v>46008</v>
      </c>
      <c r="D2171" s="39" t="str">
        <f>+[1]!Tabla3[[#This Row],[Secuencia]]</f>
        <v>EQU0086</v>
      </c>
      <c r="E2171" s="40" t="str">
        <f>+[1]!Tabla3[[#This Row],[Descripcion]]</f>
        <v>CASCO DE CICLISMO TALLA UNICA</v>
      </c>
      <c r="F2171" s="39" t="str">
        <f>+[1]!Tabla3[[#This Row],[Categoria]]</f>
        <v xml:space="preserve">EQUIPOS </v>
      </c>
      <c r="G2171" s="50">
        <f>+[1]!Tabla3[[#This Row],[Almacen]]</f>
        <v>0</v>
      </c>
      <c r="H2171" s="39" t="str">
        <f>+[1]!Tabla3[[#This Row],[Unidad de medida]]</f>
        <v>UNIDAD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10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10</v>
      </c>
      <c r="Q2171" s="42">
        <f>IFERROR(_xlfn.XLOOKUP(INVENTARIO[[#This Row],[CODIGO CONCATENADO]],[1]!Tabla1[[CODIGO CONCATENADO ]],[1]!Tabla1[COSTO],,0,-1),"")</f>
        <v>1630.51</v>
      </c>
      <c r="R2171" s="42">
        <f>+IFERROR(INVENTARIO[[#This Row],[STOCK (BALANCE)]]*INVENTARIO[[#This Row],[COSTO UNITARIO]],"")</f>
        <v>16305.1</v>
      </c>
    </row>
    <row r="2172" spans="1:18" x14ac:dyDescent="0.25">
      <c r="A2172" s="37" t="str">
        <f>+[1]DATA_PRODUCTO!A2172</f>
        <v xml:space="preserve"> EQU0087 (CHALECO REFLECTOR)</v>
      </c>
      <c r="B2172" s="38">
        <f>IFERROR(_xlfn.XLOOKUP(INVENTARIO[[#This Row],[CODIGO CONCATENADO]],[1]!Tabla1[[CODIGO CONCATENADO ]],[1]!Tabla1[FECHA],,0,-1),"")</f>
        <v>46008</v>
      </c>
      <c r="C2172" s="38">
        <f>IFERROR(_xlfn.XLOOKUP(INVENTARIO[[#This Row],[CODIGO CONCATENADO]],[1]!Tabla1[[CODIGO CONCATENADO ]],[1]!Tabla1[FECHA],,0,-1),"")</f>
        <v>46008</v>
      </c>
      <c r="D2172" s="39" t="str">
        <f>+[1]!Tabla3[[#This Row],[Secuencia]]</f>
        <v>EQU0087</v>
      </c>
      <c r="E2172" s="40" t="str">
        <f>+[1]!Tabla3[[#This Row],[Descripcion]]</f>
        <v>CHALECO REFLECTOR</v>
      </c>
      <c r="F2172" s="39" t="str">
        <f>+[1]!Tabla3[[#This Row],[Categoria]]</f>
        <v xml:space="preserve">EQUIPOS </v>
      </c>
      <c r="G2172" s="50">
        <f>+[1]!Tabla3[[#This Row],[Almacen]]</f>
        <v>0</v>
      </c>
      <c r="H2172" s="39" t="str">
        <f>+[1]!Tabla3[[#This Row],[Unidad de medida]]</f>
        <v>UNIDAD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100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100</v>
      </c>
      <c r="Q2172" s="42">
        <f>IFERROR(_xlfn.XLOOKUP(INVENTARIO[[#This Row],[CODIGO CONCATENADO]],[1]!Tabla1[[CODIGO CONCATENADO ]],[1]!Tabla1[COSTO],,0,-1),"")</f>
        <v>169.66</v>
      </c>
      <c r="R2172" s="42">
        <f>+IFERROR(INVENTARIO[[#This Row],[STOCK (BALANCE)]]*INVENTARIO[[#This Row],[COSTO UNITARIO]],"")</f>
        <v>16966</v>
      </c>
    </row>
    <row r="2173" spans="1:18" x14ac:dyDescent="0.25">
      <c r="A2173" s="37" t="str">
        <f>+[1]DATA_PRODUCTO!A2173</f>
        <v xml:space="preserve"> EQU0088 (TUBO 16 PARA BIBLICETA)</v>
      </c>
      <c r="B2173" s="38">
        <f>IFERROR(_xlfn.XLOOKUP(INVENTARIO[[#This Row],[CODIGO CONCATENADO]],[1]!Tabla1[[CODIGO CONCATENADO ]],[1]!Tabla1[FECHA],,0,-1),"")</f>
        <v>46008</v>
      </c>
      <c r="C2173" s="38">
        <f>IFERROR(_xlfn.XLOOKUP(INVENTARIO[[#This Row],[CODIGO CONCATENADO]],[1]!Tabla1[[CODIGO CONCATENADO ]],[1]!Tabla1[FECHA],,0,-1),"")</f>
        <v>46008</v>
      </c>
      <c r="D2173" s="39" t="str">
        <f>+[1]!Tabla3[[#This Row],[Secuencia]]</f>
        <v>EQU0088</v>
      </c>
      <c r="E2173" s="40" t="str">
        <f>+[1]!Tabla3[[#This Row],[Descripcion]]</f>
        <v>TUBO 16 PARA BIBLICETA</v>
      </c>
      <c r="F2173" s="39" t="str">
        <f>+[1]!Tabla3[[#This Row],[Categoria]]</f>
        <v xml:space="preserve">EQUIPOS </v>
      </c>
      <c r="G2173" s="50">
        <f>+[1]!Tabla3[[#This Row],[Almacen]]</f>
        <v>0</v>
      </c>
      <c r="H2173" s="39" t="str">
        <f>+[1]!Tabla3[[#This Row],[Unidad de medida]]</f>
        <v>UNIDAD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20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20</v>
      </c>
      <c r="Q2173" s="42">
        <f>IFERROR(_xlfn.XLOOKUP(INVENTARIO[[#This Row],[CODIGO CONCATENADO]],[1]!Tabla1[[CODIGO CONCATENADO ]],[1]!Tabla1[COSTO],,0,-1),"")</f>
        <v>121.19</v>
      </c>
      <c r="R2173" s="42">
        <f>+IFERROR(INVENTARIO[[#This Row],[STOCK (BALANCE)]]*INVENTARIO[[#This Row],[COSTO UNITARIO]],"")</f>
        <v>2423.8000000000002</v>
      </c>
    </row>
    <row r="2174" spans="1:18" x14ac:dyDescent="0.25">
      <c r="A2174" s="37" t="str">
        <f>+[1]DATA_PRODUCTO!A2174</f>
        <v xml:space="preserve"> EQU0089 (TUBO 20 PARA BICICLETA)</v>
      </c>
      <c r="B2174" s="38">
        <f>IFERROR(_xlfn.XLOOKUP(INVENTARIO[[#This Row],[CODIGO CONCATENADO]],[1]!Tabla1[[CODIGO CONCATENADO ]],[1]!Tabla1[FECHA],,0,-1),"")</f>
        <v>46008</v>
      </c>
      <c r="C2174" s="38">
        <f>IFERROR(_xlfn.XLOOKUP(INVENTARIO[[#This Row],[CODIGO CONCATENADO]],[1]!Tabla1[[CODIGO CONCATENADO ]],[1]!Tabla1[FECHA],,0,-1),"")</f>
        <v>46008</v>
      </c>
      <c r="D2174" s="39" t="str">
        <f>+[1]!Tabla3[[#This Row],[Secuencia]]</f>
        <v>EQU0089</v>
      </c>
      <c r="E2174" s="40" t="str">
        <f>+[1]!Tabla3[[#This Row],[Descripcion]]</f>
        <v>TUBO 20 PARA BICICLETA</v>
      </c>
      <c r="F2174" s="39" t="str">
        <f>+[1]!Tabla3[[#This Row],[Categoria]]</f>
        <v xml:space="preserve">EQUIPOS </v>
      </c>
      <c r="G2174" s="50">
        <f>+[1]!Tabla3[[#This Row],[Almacen]]</f>
        <v>0</v>
      </c>
      <c r="H2174" s="39" t="str">
        <f>+[1]!Tabla3[[#This Row],[Unidad de medida]]</f>
        <v>UNIDAD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30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30</v>
      </c>
      <c r="Q2174" s="42">
        <f>IFERROR(_xlfn.XLOOKUP(INVENTARIO[[#This Row],[CODIGO CONCATENADO]],[1]!Tabla1[[CODIGO CONCATENADO ]],[1]!Tabla1[COSTO],,0,-1),"")</f>
        <v>192.8</v>
      </c>
      <c r="R2174" s="42">
        <f>+IFERROR(INVENTARIO[[#This Row],[STOCK (BALANCE)]]*INVENTARIO[[#This Row],[COSTO UNITARIO]],"")</f>
        <v>5784</v>
      </c>
    </row>
    <row r="2175" spans="1:18" x14ac:dyDescent="0.25">
      <c r="A2175" s="37" t="str">
        <f>+[1]DATA_PRODUCTO!A2175</f>
        <v xml:space="preserve"> EQU0090 (TUBO 26 PARA BICICLETA)</v>
      </c>
      <c r="B2175" s="38">
        <f>IFERROR(_xlfn.XLOOKUP(INVENTARIO[[#This Row],[CODIGO CONCATENADO]],[1]!Tabla1[[CODIGO CONCATENADO ]],[1]!Tabla1[FECHA],,0,-1),"")</f>
        <v>46008</v>
      </c>
      <c r="C2175" s="38">
        <f>IFERROR(_xlfn.XLOOKUP(INVENTARIO[[#This Row],[CODIGO CONCATENADO]],[1]!Tabla1[[CODIGO CONCATENADO ]],[1]!Tabla1[FECHA],,0,-1),"")</f>
        <v>46008</v>
      </c>
      <c r="D2175" s="39" t="str">
        <f>+[1]!Tabla3[[#This Row],[Secuencia]]</f>
        <v>EQU0090</v>
      </c>
      <c r="E2175" s="40" t="str">
        <f>+[1]!Tabla3[[#This Row],[Descripcion]]</f>
        <v>TUBO 26 PARA BICICLETA</v>
      </c>
      <c r="F2175" s="39" t="str">
        <f>+[1]!Tabla3[[#This Row],[Categoria]]</f>
        <v xml:space="preserve">EQUIPOS </v>
      </c>
      <c r="G2175" s="50">
        <f>+[1]!Tabla3[[#This Row],[Almacen]]</f>
        <v>0</v>
      </c>
      <c r="H2175" s="39" t="str">
        <f>+[1]!Tabla3[[#This Row],[Unidad de medida]]</f>
        <v>UNIDAD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20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20</v>
      </c>
      <c r="Q2175" s="42">
        <f>IFERROR(_xlfn.XLOOKUP(INVENTARIO[[#This Row],[CODIGO CONCATENADO]],[1]!Tabla1[[CODIGO CONCATENADO ]],[1]!Tabla1[COSTO],,0,-1),"")</f>
        <v>198.31</v>
      </c>
      <c r="R2175" s="42">
        <f>+IFERROR(INVENTARIO[[#This Row],[STOCK (BALANCE)]]*INVENTARIO[[#This Row],[COSTO UNITARIO]],"")</f>
        <v>3966.2</v>
      </c>
    </row>
    <row r="2176" spans="1:18" x14ac:dyDescent="0.25">
      <c r="A2176" s="37" t="str">
        <f>+[1]DATA_PRODUCTO!A2176</f>
        <v xml:space="preserve"> EQU0091 (GOMA PARA BICICLETA NO.20)</v>
      </c>
      <c r="B2176" s="38">
        <f>IFERROR(_xlfn.XLOOKUP(INVENTARIO[[#This Row],[CODIGO CONCATENADO]],[1]!Tabla1[[CODIGO CONCATENADO ]],[1]!Tabla1[FECHA],,0,-1),"")</f>
        <v>46008</v>
      </c>
      <c r="C2176" s="38">
        <f>IFERROR(_xlfn.XLOOKUP(INVENTARIO[[#This Row],[CODIGO CONCATENADO]],[1]!Tabla1[[CODIGO CONCATENADO ]],[1]!Tabla1[FECHA],,0,-1),"")</f>
        <v>46008</v>
      </c>
      <c r="D2176" s="39" t="str">
        <f>+[1]!Tabla3[[#This Row],[Secuencia]]</f>
        <v>EQU0091</v>
      </c>
      <c r="E2176" s="40" t="str">
        <f>+[1]!Tabla3[[#This Row],[Descripcion]]</f>
        <v>GOMA PARA BICICLETA NO.20</v>
      </c>
      <c r="F2176" s="39" t="str">
        <f>+[1]!Tabla3[[#This Row],[Categoria]]</f>
        <v xml:space="preserve">EQUIPOS </v>
      </c>
      <c r="G2176" s="50">
        <f>+[1]!Tabla3[[#This Row],[Almacen]]</f>
        <v>0</v>
      </c>
      <c r="H2176" s="39" t="str">
        <f>+[1]!Tabla3[[#This Row],[Unidad de medida]]</f>
        <v>UNIDAD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40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40</v>
      </c>
      <c r="Q2176" s="42">
        <f>IFERROR(_xlfn.XLOOKUP(INVENTARIO[[#This Row],[CODIGO CONCATENADO]],[1]!Tabla1[[CODIGO CONCATENADO ]],[1]!Tabla1[COSTO],,0,-1),"")</f>
        <v>771.19</v>
      </c>
      <c r="R2176" s="42">
        <f>+IFERROR(INVENTARIO[[#This Row],[STOCK (BALANCE)]]*INVENTARIO[[#This Row],[COSTO UNITARIO]],"")</f>
        <v>30847.600000000002</v>
      </c>
    </row>
    <row r="2177" spans="1:18" x14ac:dyDescent="0.25">
      <c r="A2177" s="37" t="str">
        <f>+[1]DATA_PRODUCTO!A2177</f>
        <v xml:space="preserve"> EQU0092 (GOMA PARA BICICLETA NO.16)</v>
      </c>
      <c r="B2177" s="38">
        <f>IFERROR(_xlfn.XLOOKUP(INVENTARIO[[#This Row],[CODIGO CONCATENADO]],[1]!Tabla1[[CODIGO CONCATENADO ]],[1]!Tabla1[FECHA],,0,-1),"")</f>
        <v>46008</v>
      </c>
      <c r="C2177" s="38">
        <f>IFERROR(_xlfn.XLOOKUP(INVENTARIO[[#This Row],[CODIGO CONCATENADO]],[1]!Tabla1[[CODIGO CONCATENADO ]],[1]!Tabla1[FECHA],,0,-1),"")</f>
        <v>46008</v>
      </c>
      <c r="D2177" s="39" t="str">
        <f>+[1]!Tabla3[[#This Row],[Secuencia]]</f>
        <v>EQU0092</v>
      </c>
      <c r="E2177" s="40" t="str">
        <f>+[1]!Tabla3[[#This Row],[Descripcion]]</f>
        <v>GOMA PARA BICICLETA NO.16</v>
      </c>
      <c r="F2177" s="39" t="str">
        <f>+[1]!Tabla3[[#This Row],[Categoria]]</f>
        <v xml:space="preserve">EQUIPOS </v>
      </c>
      <c r="G2177" s="50">
        <f>+[1]!Tabla3[[#This Row],[Almacen]]</f>
        <v>0</v>
      </c>
      <c r="H2177" s="39" t="str">
        <f>+[1]!Tabla3[[#This Row],[Unidad de medida]]</f>
        <v>UNIDAD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30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30</v>
      </c>
      <c r="Q2177" s="42">
        <f>IFERROR(_xlfn.XLOOKUP(INVENTARIO[[#This Row],[CODIGO CONCATENADO]],[1]!Tabla1[[CODIGO CONCATENADO ]],[1]!Tabla1[COSTO],,0,-1),"")</f>
        <v>385.59</v>
      </c>
      <c r="R2177" s="42">
        <f>+IFERROR(INVENTARIO[[#This Row],[STOCK (BALANCE)]]*INVENTARIO[[#This Row],[COSTO UNITARIO]],"")</f>
        <v>11567.699999999999</v>
      </c>
    </row>
    <row r="2178" spans="1:18" x14ac:dyDescent="0.25">
      <c r="A2178" s="37" t="str">
        <f>+[1]DATA_PRODUCTO!A2178</f>
        <v xml:space="preserve"> EQU0093 (GOMA PARA BICICLETA NO. 26)</v>
      </c>
      <c r="B2178" s="38">
        <f>IFERROR(_xlfn.XLOOKUP(INVENTARIO[[#This Row],[CODIGO CONCATENADO]],[1]!Tabla1[[CODIGO CONCATENADO ]],[1]!Tabla1[FECHA],,0,-1),"")</f>
        <v>46008</v>
      </c>
      <c r="C2178" s="38">
        <f>IFERROR(_xlfn.XLOOKUP(INVENTARIO[[#This Row],[CODIGO CONCATENADO]],[1]!Tabla1[[CODIGO CONCATENADO ]],[1]!Tabla1[FECHA],,0,-1),"")</f>
        <v>46008</v>
      </c>
      <c r="D2178" s="39" t="str">
        <f>+[1]!Tabla3[[#This Row],[Secuencia]]</f>
        <v>EQU0093</v>
      </c>
      <c r="E2178" s="40" t="str">
        <f>+[1]!Tabla3[[#This Row],[Descripcion]]</f>
        <v>GOMA PARA BICICLETA NO. 26</v>
      </c>
      <c r="F2178" s="39" t="str">
        <f>+[1]!Tabla3[[#This Row],[Categoria]]</f>
        <v xml:space="preserve">EQUIPOS </v>
      </c>
      <c r="G2178" s="50">
        <f>+[1]!Tabla3[[#This Row],[Almacen]]</f>
        <v>0</v>
      </c>
      <c r="H2178" s="39" t="str">
        <f>+[1]!Tabla3[[#This Row],[Unidad de medida]]</f>
        <v>UNIDAD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30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30</v>
      </c>
      <c r="Q2178" s="42">
        <f>IFERROR(_xlfn.XLOOKUP(INVENTARIO[[#This Row],[CODIGO CONCATENADO]],[1]!Tabla1[[CODIGO CONCATENADO ]],[1]!Tabla1[COSTO],,0,-1),"")</f>
        <v>958.47</v>
      </c>
      <c r="R2178" s="42">
        <f>+IFERROR(INVENTARIO[[#This Row],[STOCK (BALANCE)]]*INVENTARIO[[#This Row],[COSTO UNITARIO]],"")</f>
        <v>28754.100000000002</v>
      </c>
    </row>
    <row r="2179" spans="1:18" x14ac:dyDescent="0.25">
      <c r="A2179" s="37" t="str">
        <f>+[1]DATA_PRODUCTO!A2179</f>
        <v xml:space="preserve"> MG0257 (FOLDERS PENDAFLEX 8 1/2 * 14)</v>
      </c>
      <c r="B2179" s="38">
        <f>IFERROR(_xlfn.XLOOKUP(INVENTARIO[[#This Row],[CODIGO CONCATENADO]],[1]!Tabla1[[CODIGO CONCATENADO ]],[1]!Tabla1[FECHA],,0,-1),"")</f>
        <v>46013</v>
      </c>
      <c r="C2179" s="38">
        <f>IFERROR(_xlfn.XLOOKUP(INVENTARIO[[#This Row],[CODIGO CONCATENADO]],[1]!Tabla1[[CODIGO CONCATENADO ]],[1]!Tabla1[FECHA],,0,-1),"")</f>
        <v>46013</v>
      </c>
      <c r="D2179" s="39" t="str">
        <f>+[1]!Tabla3[[#This Row],[Secuencia]]</f>
        <v>MG0257</v>
      </c>
      <c r="E2179" s="40" t="str">
        <f>+[1]!Tabla3[[#This Row],[Descripcion]]</f>
        <v>FOLDERS PENDAFLEX 8 1/2 * 14</v>
      </c>
      <c r="F2179" s="39" t="str">
        <f>+[1]!Tabla3[[#This Row],[Categoria]]</f>
        <v>MATERIALES GASTABLE</v>
      </c>
      <c r="G2179" s="50">
        <f>+[1]!Tabla3[[#This Row],[Almacen]]</f>
        <v>0</v>
      </c>
      <c r="H2179" s="39" t="str">
        <f>+[1]!Tabla3[[#This Row],[Unidad de medida]]</f>
        <v>UNIDAD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1258</v>
      </c>
      <c r="N2179" s="44">
        <f>+SUMIF([1]!REQUISICIONES[CODIGO CONCATENADO],INVENTARIO[[#This Row],[CODIGO CONCATENADO]],[1]!REQUISICIONES[CANTIDAD])</f>
        <v>0</v>
      </c>
      <c r="O2179" s="42"/>
      <c r="P2179" s="44">
        <f>+INVENTARIO[[#This Row],[CANTIDAD INICIAL]]+INVENTARIO[[#This Row],[ENTRADAS]]-INVENTARIO[[#This Row],[SALIDAS]]+INVENTARIO[[#This Row],[AJUSTES]]</f>
        <v>1258</v>
      </c>
      <c r="Q2179" s="42">
        <f>IFERROR(_xlfn.XLOOKUP(INVENTARIO[[#This Row],[CODIGO CONCATENADO]],[1]!Tabla1[[CODIGO CONCATENADO ]],[1]!Tabla1[COSTO],,0,-1),"")</f>
        <v>24.4</v>
      </c>
      <c r="R2179" s="42">
        <f>+IFERROR(INVENTARIO[[#This Row],[STOCK (BALANCE)]]*INVENTARIO[[#This Row],[COSTO UNITARIO]],"")</f>
        <v>30695.199999999997</v>
      </c>
    </row>
    <row r="2180" spans="1:18" x14ac:dyDescent="0.25">
      <c r="A2180" s="37" t="str">
        <f>+[1]DATA_PRODUCTO!A2180</f>
        <v xml:space="preserve"> MG0258 (FOLDERS PENDAFLEX 8 1/2 * 11)</v>
      </c>
      <c r="B2180" s="38">
        <f>IFERROR(_xlfn.XLOOKUP(INVENTARIO[[#This Row],[CODIGO CONCATENADO]],[1]!Tabla1[[CODIGO CONCATENADO ]],[1]!Tabla1[FECHA],,0,-1),"")</f>
        <v>45988</v>
      </c>
      <c r="C2180" s="38">
        <f>IFERROR(_xlfn.XLOOKUP(INVENTARIO[[#This Row],[CODIGO CONCATENADO]],[1]!Tabla1[[CODIGO CONCATENADO ]],[1]!Tabla1[FECHA],,0,-1),"")</f>
        <v>45988</v>
      </c>
      <c r="D2180" s="39" t="str">
        <f>+[1]!Tabla3[[#This Row],[Secuencia]]</f>
        <v>MG0258</v>
      </c>
      <c r="E2180" s="40" t="str">
        <f>+[1]!Tabla3[[#This Row],[Descripcion]]</f>
        <v>FOLDERS PENDAFLEX 8 1/2 * 11</v>
      </c>
      <c r="F2180" s="39" t="str">
        <f>+[1]!Tabla3[[#This Row],[Categoria]]</f>
        <v>MATERIALES GASTABLE</v>
      </c>
      <c r="G2180" s="50">
        <f>+[1]!Tabla3[[#This Row],[Almacen]]</f>
        <v>0</v>
      </c>
      <c r="H2180" s="39" t="str">
        <f>+[1]!Tabla3[[#This Row],[Unidad de medida]]</f>
        <v>UNIDAD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1250</v>
      </c>
      <c r="N2180" s="44">
        <f>+SUMIF([1]!REQUISICIONES[CODIGO CONCATENADO],INVENTARIO[[#This Row],[CODIGO CONCATENADO]],[1]!REQUISICIONES[CANTIDAD])</f>
        <v>0</v>
      </c>
      <c r="O2180" s="42"/>
      <c r="P2180" s="44">
        <f>+INVENTARIO[[#This Row],[CANTIDAD INICIAL]]+INVENTARIO[[#This Row],[ENTRADAS]]-INVENTARIO[[#This Row],[SALIDAS]]+INVENTARIO[[#This Row],[AJUSTES]]</f>
        <v>1250</v>
      </c>
      <c r="Q2180" s="42">
        <f>IFERROR(_xlfn.XLOOKUP(INVENTARIO[[#This Row],[CODIGO CONCATENADO]],[1]!Tabla1[[CODIGO CONCATENADO ]],[1]!Tabla1[COSTO],,0,-1),"")</f>
        <v>19.8</v>
      </c>
      <c r="R2180" s="42">
        <f>+IFERROR(INVENTARIO[[#This Row],[STOCK (BALANCE)]]*INVENTARIO[[#This Row],[COSTO UNITARIO]],"")</f>
        <v>24750</v>
      </c>
    </row>
    <row r="2181" spans="1:18" x14ac:dyDescent="0.25">
      <c r="A2181" s="37" t="str">
        <f>+[1]DATA_PRODUCTO!A2181</f>
        <v xml:space="preserve"> TEG0030 (CONECTORES TRANSCEIVER DE SFP )</v>
      </c>
      <c r="B2181" s="38">
        <f>IFERROR(_xlfn.XLOOKUP(INVENTARIO[[#This Row],[CODIGO CONCATENADO]],[1]!Tabla1[[CODIGO CONCATENADO ]],[1]!Tabla1[FECHA],,0,-1),"")</f>
        <v>46008</v>
      </c>
      <c r="C2181" s="38">
        <f>IFERROR(_xlfn.XLOOKUP(INVENTARIO[[#This Row],[CODIGO CONCATENADO]],[1]!Tabla1[[CODIGO CONCATENADO ]],[1]!Tabla1[FECHA],,0,-1),"")</f>
        <v>46008</v>
      </c>
      <c r="D2181" s="39" t="str">
        <f>+[1]!Tabla3[[#This Row],[Secuencia]]</f>
        <v>TEG0030</v>
      </c>
      <c r="E2181" s="40" t="str">
        <f>+[1]!Tabla3[[#This Row],[Descripcion]]</f>
        <v xml:space="preserve">CONECTORES TRANSCEIVER DE SFP </v>
      </c>
      <c r="F2181" s="39" t="str">
        <f>+[1]!Tabla3[[#This Row],[Categoria]]</f>
        <v>TECNOLOGIA</v>
      </c>
      <c r="G2181" s="50">
        <f>+[1]!Tabla3[[#This Row],[Almacen]]</f>
        <v>0</v>
      </c>
      <c r="H2181" s="39" t="str">
        <f>+[1]!Tabla3[[#This Row],[Unidad de medida]]</f>
        <v>UNIDAD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20</v>
      </c>
      <c r="N2181" s="44">
        <f>+SUMIF([1]!REQUISICIONES[CODIGO CONCATENADO],INVENTARIO[[#This Row],[CODIGO CONCATENADO]],[1]!REQUISICIONES[CANTIDAD])</f>
        <v>0</v>
      </c>
      <c r="O2181" s="42"/>
      <c r="P2181" s="44">
        <f>+INVENTARIO[[#This Row],[CANTIDAD INICIAL]]+INVENTARIO[[#This Row],[ENTRADAS]]-INVENTARIO[[#This Row],[SALIDAS]]+INVENTARIO[[#This Row],[AJUSTES]]</f>
        <v>20</v>
      </c>
      <c r="Q2181" s="42">
        <f>IFERROR(_xlfn.XLOOKUP(INVENTARIO[[#This Row],[CODIGO CONCATENADO]],[1]!Tabla1[[CODIGO CONCATENADO ]],[1]!Tabla1[COSTO],,0,-1),"")</f>
        <v>1400</v>
      </c>
      <c r="R2181" s="42">
        <f>+IFERROR(INVENTARIO[[#This Row],[STOCK (BALANCE)]]*INVENTARIO[[#This Row],[COSTO UNITARIO]],"")</f>
        <v>28000</v>
      </c>
    </row>
    <row r="2182" spans="1:18" x14ac:dyDescent="0.25">
      <c r="A2182" s="37" t="str">
        <f>+[1]DATA_PRODUCTO!A2182</f>
        <v xml:space="preserve"> EQU0094 (COMPRESOR DE AIRE)</v>
      </c>
      <c r="B2182" s="38">
        <f>IFERROR(_xlfn.XLOOKUP(INVENTARIO[[#This Row],[CODIGO CONCATENADO]],[1]!Tabla1[[CODIGO CONCATENADO ]],[1]!Tabla1[FECHA],,0,-1),"")</f>
        <v>46009</v>
      </c>
      <c r="C2182" s="38">
        <f>IFERROR(_xlfn.XLOOKUP(INVENTARIO[[#This Row],[CODIGO CONCATENADO]],[1]!Tabla1[[CODIGO CONCATENADO ]],[1]!Tabla1[FECHA],,0,-1),"")</f>
        <v>46009</v>
      </c>
      <c r="D2182" s="39" t="str">
        <f>+[1]!Tabla3[[#This Row],[Secuencia]]</f>
        <v>EQU0094</v>
      </c>
      <c r="E2182" s="40" t="str">
        <f>+[1]!Tabla3[[#This Row],[Descripcion]]</f>
        <v>COMPRESOR DE AIRE</v>
      </c>
      <c r="F2182" s="39" t="str">
        <f>+[1]!Tabla3[[#This Row],[Categoria]]</f>
        <v xml:space="preserve">EQUIPOS </v>
      </c>
      <c r="G2182" s="50">
        <f>+[1]!Tabla3[[#This Row],[Almacen]]</f>
        <v>0</v>
      </c>
      <c r="H2182" s="39" t="str">
        <f>+[1]!Tabla3[[#This Row],[Unidad de medida]]</f>
        <v>UNIDAD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1</v>
      </c>
      <c r="N2182" s="44">
        <f>+SUMIF([1]!REQUISICIONES[CODIGO CONCATENADO],INVENTARIO[[#This Row],[CODIGO CONCATENADO]],[1]!REQUISICIONES[CANTIDAD])</f>
        <v>1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>
        <f>IFERROR(_xlfn.XLOOKUP(INVENTARIO[[#This Row],[CODIGO CONCATENADO]],[1]!Tabla1[[CODIGO CONCATENADO ]],[1]!Tabla1[COSTO],,0,-1),"")</f>
        <v>12200</v>
      </c>
      <c r="R2182" s="42">
        <f>+IFERROR(INVENTARIO[[#This Row],[STOCK (BALANCE)]]*INVENTARIO[[#This Row],[COSTO UNITARIO]],"")</f>
        <v>0</v>
      </c>
    </row>
    <row r="2183" spans="1:18" x14ac:dyDescent="0.25">
      <c r="A2183" s="37" t="str">
        <f>+[1]DATA_PRODUCTO!A2183</f>
        <v xml:space="preserve"> PRO0053 (CUCHARAS DE METAL PARA CAFÉ )</v>
      </c>
      <c r="B2183" s="38">
        <f>IFERROR(_xlfn.XLOOKUP(INVENTARIO[[#This Row],[CODIGO CONCATENADO]],[1]!Tabla1[[CODIGO CONCATENADO ]],[1]!Tabla1[FECHA],,0,-1),"")</f>
        <v>46018</v>
      </c>
      <c r="C2183" s="38">
        <f>IFERROR(_xlfn.XLOOKUP(INVENTARIO[[#This Row],[CODIGO CONCATENADO]],[1]!Tabla1[[CODIGO CONCATENADO ]],[1]!Tabla1[FECHA],,0,-1),"")</f>
        <v>46018</v>
      </c>
      <c r="D2183" s="39" t="str">
        <f>+[1]!Tabla3[[#This Row],[Secuencia]]</f>
        <v>PRO0053</v>
      </c>
      <c r="E2183" s="40" t="str">
        <f>+[1]!Tabla3[[#This Row],[Descripcion]]</f>
        <v xml:space="preserve">CUCHARAS DE METAL PARA CAFÉ </v>
      </c>
      <c r="F2183" s="39" t="str">
        <f>+[1]!Tabla3[[#This Row],[Categoria]]</f>
        <v>PROTOCOLO</v>
      </c>
      <c r="G2183" s="50">
        <f>+[1]!Tabla3[[#This Row],[Almacen]]</f>
        <v>0</v>
      </c>
      <c r="H2183" s="39" t="str">
        <f>+[1]!Tabla3[[#This Row],[Unidad de medida]]</f>
        <v>UNIDAD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100</v>
      </c>
      <c r="N2183" s="44">
        <f>+SUMIF([1]!REQUISICIONES[CODIGO CONCATENADO],INVENTARIO[[#This Row],[CODIGO CONCATENADO]],[1]!REQUISICIONES[CANTIDAD])</f>
        <v>0</v>
      </c>
      <c r="O2183" s="42"/>
      <c r="P2183" s="44">
        <f>+INVENTARIO[[#This Row],[CANTIDAD INICIAL]]+INVENTARIO[[#This Row],[ENTRADAS]]-INVENTARIO[[#This Row],[SALIDAS]]+INVENTARIO[[#This Row],[AJUSTES]]</f>
        <v>100</v>
      </c>
      <c r="Q2183" s="42">
        <f>IFERROR(_xlfn.XLOOKUP(INVENTARIO[[#This Row],[CODIGO CONCATENADO]],[1]!Tabla1[[CODIGO CONCATENADO ]],[1]!Tabla1[COSTO],,0,-1),"")</f>
        <v>70</v>
      </c>
      <c r="R2183" s="42">
        <f>+IFERROR(INVENTARIO[[#This Row],[STOCK (BALANCE)]]*INVENTARIO[[#This Row],[COSTO UNITARIO]],"")</f>
        <v>7000</v>
      </c>
    </row>
    <row r="2184" spans="1:18" x14ac:dyDescent="0.25">
      <c r="A2184" s="37" t="str">
        <f>+[1]DATA_PRODUCTO!A2184</f>
        <v xml:space="preserve"> MAY0114 (MASCARILLAS DESECHABLE 50 UNIDADES )</v>
      </c>
      <c r="B2184" s="38">
        <f>IFERROR(_xlfn.XLOOKUP(INVENTARIO[[#This Row],[CODIGO CONCATENADO]],[1]!Tabla1[[CODIGO CONCATENADO ]],[1]!Tabla1[FECHA],,0,-1),"")</f>
        <v>46019</v>
      </c>
      <c r="C2184" s="38">
        <f>IFERROR(_xlfn.XLOOKUP(INVENTARIO[[#This Row],[CODIGO CONCATENADO]],[1]!Tabla1[[CODIGO CONCATENADO ]],[1]!Tabla1[FECHA],,0,-1),"")</f>
        <v>46019</v>
      </c>
      <c r="D2184" s="39" t="str">
        <f>+[1]!Tabla3[[#This Row],[Secuencia]]</f>
        <v>MAY0114</v>
      </c>
      <c r="E2184" s="40" t="str">
        <f>+[1]!Tabla3[[#This Row],[Descripcion]]</f>
        <v xml:space="preserve">MASCARILLAS DESECHABLE 50 UNIDADES </v>
      </c>
      <c r="F2184" s="39" t="str">
        <f>+[1]!Tabla3[[#This Row],[Categoria]]</f>
        <v>MAYORDOMÍA</v>
      </c>
      <c r="G2184" s="50">
        <f>+[1]!Tabla3[[#This Row],[Almacen]]</f>
        <v>0</v>
      </c>
      <c r="H2184" s="39" t="str">
        <f>+[1]!Tabla3[[#This Row],[Unidad de medida]]</f>
        <v>CAJAS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25</v>
      </c>
      <c r="N2184" s="44">
        <f>+SUMIF([1]!REQUISICIONES[CODIGO CONCATENADO],INVENTARIO[[#This Row],[CODIGO CONCATENADO]],[1]!REQUISICIONES[CANTIDAD])</f>
        <v>0</v>
      </c>
      <c r="O2184" s="42"/>
      <c r="P2184" s="44">
        <f>+INVENTARIO[[#This Row],[CANTIDAD INICIAL]]+INVENTARIO[[#This Row],[ENTRADAS]]-INVENTARIO[[#This Row],[SALIDAS]]+INVENTARIO[[#This Row],[AJUSTES]]</f>
        <v>25</v>
      </c>
      <c r="Q2184" s="42">
        <f>IFERROR(_xlfn.XLOOKUP(INVENTARIO[[#This Row],[CODIGO CONCATENADO]],[1]!Tabla1[[CODIGO CONCATENADO ]],[1]!Tabla1[COSTO],,0,-1),"")</f>
        <v>125</v>
      </c>
      <c r="R2184" s="42">
        <f>+IFERROR(INVENTARIO[[#This Row],[STOCK (BALANCE)]]*INVENTARIO[[#This Row],[COSTO UNITARIO]],"")</f>
        <v>3125</v>
      </c>
    </row>
    <row r="2185" spans="1:18" x14ac:dyDescent="0.25">
      <c r="A2185" s="37" t="str">
        <f>+[1]DATA_PRODUCTO!A2185</f>
        <v xml:space="preserve"> MAY0115 (GUANTES DE NITRILO DESECHABLE)</v>
      </c>
      <c r="B2185" s="38">
        <f>IFERROR(_xlfn.XLOOKUP(INVENTARIO[[#This Row],[CODIGO CONCATENADO]],[1]!Tabla1[[CODIGO CONCATENADO ]],[1]!Tabla1[FECHA],,0,-1),"")</f>
        <v>46020</v>
      </c>
      <c r="C2185" s="38">
        <f>IFERROR(_xlfn.XLOOKUP(INVENTARIO[[#This Row],[CODIGO CONCATENADO]],[1]!Tabla1[[CODIGO CONCATENADO ]],[1]!Tabla1[FECHA],,0,-1),"")</f>
        <v>46020</v>
      </c>
      <c r="D2185" s="39" t="str">
        <f>+[1]!Tabla3[[#This Row],[Secuencia]]</f>
        <v>MAY0115</v>
      </c>
      <c r="E2185" s="40" t="str">
        <f>+[1]!Tabla3[[#This Row],[Descripcion]]</f>
        <v>GUANTES DE NITRILO DESECHABLE</v>
      </c>
      <c r="F2185" s="39" t="str">
        <f>+[1]!Tabla3[[#This Row],[Categoria]]</f>
        <v>MAYORDOMÍA</v>
      </c>
      <c r="G2185" s="50">
        <f>+[1]!Tabla3[[#This Row],[Almacen]]</f>
        <v>0</v>
      </c>
      <c r="H2185" s="39" t="str">
        <f>+[1]!Tabla3[[#This Row],[Unidad de medida]]</f>
        <v>CAJAS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250</v>
      </c>
      <c r="N2185" s="44">
        <f>+SUMIF([1]!REQUISICIONES[CODIGO CONCATENADO],INVENTARIO[[#This Row],[CODIGO CONCATENADO]],[1]!REQUISICIONES[CANTIDAD])</f>
        <v>1</v>
      </c>
      <c r="O2185" s="42"/>
      <c r="P2185" s="44">
        <f>+INVENTARIO[[#This Row],[CANTIDAD INICIAL]]+INVENTARIO[[#This Row],[ENTRADAS]]-INVENTARIO[[#This Row],[SALIDAS]]+INVENTARIO[[#This Row],[AJUSTES]]</f>
        <v>249</v>
      </c>
      <c r="Q2185" s="42">
        <f>IFERROR(_xlfn.XLOOKUP(INVENTARIO[[#This Row],[CODIGO CONCATENADO]],[1]!Tabla1[[CODIGO CONCATENADO ]],[1]!Tabla1[COSTO],,0,-1),"")</f>
        <v>335</v>
      </c>
      <c r="R2185" s="42">
        <f>+IFERROR(INVENTARIO[[#This Row],[STOCK (BALANCE)]]*INVENTARIO[[#This Row],[COSTO UNITARIO]],"")</f>
        <v>83415</v>
      </c>
    </row>
    <row r="2186" spans="1:18" x14ac:dyDescent="0.25">
      <c r="A2186" s="37" t="str">
        <f>+[1]DATA_PRODUCTO!A2186</f>
        <v xml:space="preserve"> MAY0116 (FUNDAS PLASTICA NEGRAS #55 36X54 )</v>
      </c>
      <c r="B2186" s="38">
        <f>IFERROR(_xlfn.XLOOKUP(INVENTARIO[[#This Row],[CODIGO CONCATENADO]],[1]!Tabla1[[CODIGO CONCATENADO ]],[1]!Tabla1[FECHA],,0,-1),"")</f>
        <v>46021</v>
      </c>
      <c r="C2186" s="38">
        <f>IFERROR(_xlfn.XLOOKUP(INVENTARIO[[#This Row],[CODIGO CONCATENADO]],[1]!Tabla1[[CODIGO CONCATENADO ]],[1]!Tabla1[FECHA],,0,-1),"")</f>
        <v>46021</v>
      </c>
      <c r="D2186" s="39" t="str">
        <f>+[1]!Tabla3[[#This Row],[Secuencia]]</f>
        <v>MAY0116</v>
      </c>
      <c r="E2186" s="40" t="str">
        <f>+[1]!Tabla3[[#This Row],[Descripcion]]</f>
        <v xml:space="preserve">FUNDAS PLASTICA NEGRAS #55 36X54 </v>
      </c>
      <c r="F2186" s="39" t="str">
        <f>+[1]!Tabla3[[#This Row],[Categoria]]</f>
        <v>MAYORDOMÍA</v>
      </c>
      <c r="G2186" s="50">
        <f>+[1]!Tabla3[[#This Row],[Almacen]]</f>
        <v>0</v>
      </c>
      <c r="H2186" s="39" t="str">
        <f>+[1]!Tabla3[[#This Row],[Unidad de medida]]</f>
        <v>FARDOS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200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200</v>
      </c>
      <c r="Q2186" s="42">
        <f>IFERROR(_xlfn.XLOOKUP(INVENTARIO[[#This Row],[CODIGO CONCATENADO]],[1]!Tabla1[[CODIGO CONCATENADO ]],[1]!Tabla1[COSTO],,0,-1),"")</f>
        <v>675</v>
      </c>
      <c r="R2186" s="42">
        <f>+IFERROR(INVENTARIO[[#This Row],[STOCK (BALANCE)]]*INVENTARIO[[#This Row],[COSTO UNITARIO]],"")</f>
        <v>135000</v>
      </c>
    </row>
    <row r="2187" spans="1:18" x14ac:dyDescent="0.25">
      <c r="A2187" s="37" t="str">
        <f>+[1]DATA_PRODUCTO!A2187</f>
        <v xml:space="preserve"> MAY0117 (TOALLA DE MICROFIBRA COLOR AZUL)</v>
      </c>
      <c r="B2187" s="38">
        <f>IFERROR(_xlfn.XLOOKUP(INVENTARIO[[#This Row],[CODIGO CONCATENADO]],[1]!Tabla1[[CODIGO CONCATENADO ]],[1]!Tabla1[FECHA],,0,-1),"")</f>
        <v>46022</v>
      </c>
      <c r="C2187" s="38">
        <f>IFERROR(_xlfn.XLOOKUP(INVENTARIO[[#This Row],[CODIGO CONCATENADO]],[1]!Tabla1[[CODIGO CONCATENADO ]],[1]!Tabla1[FECHA],,0,-1),"")</f>
        <v>46022</v>
      </c>
      <c r="D2187" s="39" t="str">
        <f>+[1]!Tabla3[[#This Row],[Secuencia]]</f>
        <v>MAY0117</v>
      </c>
      <c r="E2187" s="40" t="str">
        <f>+[1]!Tabla3[[#This Row],[Descripcion]]</f>
        <v>TOALLA DE MICROFIBRA COLOR AZUL</v>
      </c>
      <c r="F2187" s="39" t="str">
        <f>+[1]!Tabla3[[#This Row],[Categoria]]</f>
        <v>MAYORDOMÍA</v>
      </c>
      <c r="G2187" s="50">
        <f>+[1]!Tabla3[[#This Row],[Almacen]]</f>
        <v>0</v>
      </c>
      <c r="H2187" s="39" t="str">
        <f>+[1]!Tabla3[[#This Row],[Unidad de medida]]</f>
        <v>PAQUETE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60</v>
      </c>
      <c r="N2187" s="44">
        <f>+SUMIF([1]!REQUISICIONES[CODIGO CONCATENADO],INVENTARIO[[#This Row],[CODIGO CONCATENADO]],[1]!REQUISICIONES[CANTIDAD])</f>
        <v>0</v>
      </c>
      <c r="O2187" s="42"/>
      <c r="P2187" s="44">
        <f>+INVENTARIO[[#This Row],[CANTIDAD INICIAL]]+INVENTARIO[[#This Row],[ENTRADAS]]-INVENTARIO[[#This Row],[SALIDAS]]+INVENTARIO[[#This Row],[AJUSTES]]</f>
        <v>60</v>
      </c>
      <c r="Q2187" s="42">
        <f>IFERROR(_xlfn.XLOOKUP(INVENTARIO[[#This Row],[CODIGO CONCATENADO]],[1]!Tabla1[[CODIGO CONCATENADO ]],[1]!Tabla1[COSTO],,0,-1),"")</f>
        <v>35</v>
      </c>
      <c r="R2187" s="42">
        <f>+IFERROR(INVENTARIO[[#This Row],[STOCK (BALANCE)]]*INVENTARIO[[#This Row],[COSTO UNITARIO]],"")</f>
        <v>2100</v>
      </c>
    </row>
    <row r="2188" spans="1:18" hidden="1" x14ac:dyDescent="0.25">
      <c r="A2188" s="37" t="str">
        <f>+[1]DATA_PRODUCTO!A2188</f>
        <v xml:space="preserve">  ()</v>
      </c>
      <c r="B2188" s="38" t="str">
        <f>IFERROR(_xlfn.XLOOKUP(INVENTARIO[[#This Row],[CODIGO CONCATENADO]],[1]!Tabla1[[CODIGO CONCATENADO ]],[1]!Tabla1[FECHA],,0,-1),"")</f>
        <v/>
      </c>
      <c r="C2188" s="38" t="str">
        <f>IFERROR(_xlfn.XLOOKUP(INVENTARIO[[#This Row],[CODIGO CONCATENADO]],[1]!Tabla1[[CODIGO CONCATENADO ]],[1]!Tabla1[FECHA],,0,-1),"")</f>
        <v/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0</v>
      </c>
      <c r="N2188" s="44">
        <f>+SUMIF([1]!REQUISICIONES[CODIGO CONCATENADO],INVENTARIO[[#This Row],[CODIGO CONCATENADO]],[1]!REQUISICIONES[CANTIDAD])</f>
        <v>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 t="str">
        <f>IFERROR(_xlfn.XLOOKUP(INVENTARIO[[#This Row],[CODIGO CONCATENADO]],[1]!Tabla1[[CODIGO CONCATENADO ]],[1]!Tabla1[COSTO],,0,-1),"")</f>
        <v/>
      </c>
      <c r="R2188" s="42" t="str">
        <f>+IFERROR(INVENTARIO[[#This Row],[STOCK (BALANCE)]]*INVENTARIO[[#This Row],[COSTO UNITARIO]],"")</f>
        <v/>
      </c>
    </row>
    <row r="2189" spans="1:18" hidden="1" x14ac:dyDescent="0.25">
      <c r="A2189" s="37" t="str">
        <f>+[1]DATA_PRODUCTO!A2189</f>
        <v xml:space="preserve">  ()</v>
      </c>
      <c r="B2189" s="38" t="str">
        <f>IFERROR(_xlfn.XLOOKUP(INVENTARIO[[#This Row],[CODIGO CONCATENADO]],[1]!Tabla1[[CODIGO CONCATENADO ]],[1]!Tabla1[FECHA],,0,-1),"")</f>
        <v/>
      </c>
      <c r="C2189" s="38" t="str">
        <f>IFERROR(_xlfn.XLOOKUP(INVENTARIO[[#This Row],[CODIGO CONCATENADO]],[1]!Tabla1[[CODIGO CONCATENADO ]],[1]!Tabla1[FECHA],,0,-1),"")</f>
        <v/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0</v>
      </c>
      <c r="N2189" s="44">
        <f>+SUMIF([1]!REQUISICIONES[CODIGO CONCATENADO],INVENTARIO[[#This Row],[CODIGO CONCATENADO]],[1]!REQUISICIONES[CANTIDAD])</f>
        <v>0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 t="str">
        <f>IFERROR(_xlfn.XLOOKUP(INVENTARIO[[#This Row],[CODIGO CONCATENADO]],[1]!Tabla1[[CODIGO CONCATENADO ]],[1]!Tabla1[COSTO],,0,-1),"")</f>
        <v/>
      </c>
      <c r="R2189" s="42" t="str">
        <f>+IFERROR(INVENTARIO[[#This Row],[STOCK (BALANCE)]]*INVENTARIO[[#This Row],[COSTO UNITARIO]],"")</f>
        <v/>
      </c>
    </row>
    <row r="2190" spans="1:18" hidden="1" x14ac:dyDescent="0.25">
      <c r="A2190" s="37" t="str">
        <f>+[1]DATA_PRODUCTO!A2190</f>
        <v xml:space="preserve">  ()</v>
      </c>
      <c r="B2190" s="38" t="str">
        <f>IFERROR(_xlfn.XLOOKUP(INVENTARIO[[#This Row],[CODIGO CONCATENADO]],[1]!Tabla1[[CODIGO CONCATENADO ]],[1]!Tabla1[FECHA],,0,-1),"")</f>
        <v/>
      </c>
      <c r="C2190" s="38" t="str">
        <f>IFERROR(_xlfn.XLOOKUP(INVENTARIO[[#This Row],[CODIGO CONCATENADO]],[1]!Tabla1[[CODIGO CONCATENADO ]],[1]!Tabla1[FECHA],,0,-1),"")</f>
        <v/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0</v>
      </c>
      <c r="N2190" s="44">
        <f>+SUMIF([1]!REQUISICIONES[CODIGO CONCATENADO],INVENTARIO[[#This Row],[CODIGO CONCATENADO]],[1]!REQUISICIONES[CANTIDAD])</f>
        <v>0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 t="str">
        <f>IFERROR(_xlfn.XLOOKUP(INVENTARIO[[#This Row],[CODIGO CONCATENADO]],[1]!Tabla1[[CODIGO CONCATENADO ]],[1]!Tabla1[COSTO],,0,-1),"")</f>
        <v/>
      </c>
      <c r="R2190" s="42" t="str">
        <f>+IFERROR(INVENTARIO[[#This Row],[STOCK (BALANCE)]]*INVENTARIO[[#This Row],[COSTO UNITARIO]],"")</f>
        <v/>
      </c>
    </row>
    <row r="2191" spans="1:18" hidden="1" x14ac:dyDescent="0.25">
      <c r="A2191" s="37" t="str">
        <f>+[1]DATA_PRODUCTO!A2191</f>
        <v xml:space="preserve">  ()</v>
      </c>
      <c r="B2191" s="38" t="str">
        <f>IFERROR(_xlfn.XLOOKUP(INVENTARIO[[#This Row],[CODIGO CONCATENADO]],[1]!Tabla1[[CODIGO CONCATENADO ]],[1]!Tabla1[FECHA],,0,-1),"")</f>
        <v/>
      </c>
      <c r="C2191" s="38" t="str">
        <f>IFERROR(_xlfn.XLOOKUP(INVENTARIO[[#This Row],[CODIGO CONCATENADO]],[1]!Tabla1[[CODIGO CONCATENADO ]],[1]!Tabla1[FECHA],,0,-1),"")</f>
        <v/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0</v>
      </c>
      <c r="N2191" s="44">
        <f>+SUMIF([1]!REQUISICIONES[CODIGO CONCATENADO],INVENTARIO[[#This Row],[CODIGO CONCATENADO]],[1]!REQUISICIONES[CANTIDAD])</f>
        <v>0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 t="str">
        <f>IFERROR(_xlfn.XLOOKUP(INVENTARIO[[#This Row],[CODIGO CONCATENADO]],[1]!Tabla1[[CODIGO CONCATENADO ]],[1]!Tabla1[COSTO],,0,-1),"")</f>
        <v/>
      </c>
      <c r="R2191" s="42" t="str">
        <f>+IFERROR(INVENTARIO[[#This Row],[STOCK (BALANCE)]]*INVENTARIO[[#This Row],[COSTO UNITARIO]],"")</f>
        <v/>
      </c>
    </row>
    <row r="2192" spans="1:18" hidden="1" x14ac:dyDescent="0.25">
      <c r="A2192" s="37" t="str">
        <f>+[1]DATA_PRODUCTO!A2192</f>
        <v xml:space="preserve">  ()</v>
      </c>
      <c r="B2192" s="38" t="str">
        <f>IFERROR(_xlfn.XLOOKUP(INVENTARIO[[#This Row],[CODIGO CONCATENADO]],[1]!Tabla1[[CODIGO CONCATENADO ]],[1]!Tabla1[FECHA],,0,-1),"")</f>
        <v/>
      </c>
      <c r="C2192" s="38" t="str">
        <f>IFERROR(_xlfn.XLOOKUP(INVENTARIO[[#This Row],[CODIGO CONCATENADO]],[1]!Tabla1[[CODIGO CONCATENADO ]],[1]!Tabla1[FECHA],,0,-1),"")</f>
        <v/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0</v>
      </c>
      <c r="N2192" s="44">
        <f>+SUMIF([1]!REQUISICIONES[CODIGO CONCATENADO],INVENTARIO[[#This Row],[CODIGO CONCATENADO]],[1]!REQUISICIONES[CANTIDAD])</f>
        <v>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 t="str">
        <f>IFERROR(_xlfn.XLOOKUP(INVENTARIO[[#This Row],[CODIGO CONCATENADO]],[1]!Tabla1[[CODIGO CONCATENADO ]],[1]!Tabla1[COSTO],,0,-1),"")</f>
        <v/>
      </c>
      <c r="R2192" s="42" t="str">
        <f>+IFERROR(INVENTARIO[[#This Row],[STOCK (BALANCE)]]*INVENTARIO[[#This Row],[COSTO UNITARIO]],"")</f>
        <v/>
      </c>
    </row>
    <row r="2193" spans="1:18" hidden="1" x14ac:dyDescent="0.25">
      <c r="A2193" s="37" t="str">
        <f>+[1]DATA_PRODUCTO!A2193</f>
        <v xml:space="preserve">  ()</v>
      </c>
      <c r="B2193" s="38" t="str">
        <f>IFERROR(_xlfn.XLOOKUP(INVENTARIO[[#This Row],[CODIGO CONCATENADO]],[1]!Tabla1[[CODIGO CONCATENADO ]],[1]!Tabla1[FECHA],,0,-1),"")</f>
        <v/>
      </c>
      <c r="C2193" s="38" t="str">
        <f>IFERROR(_xlfn.XLOOKUP(INVENTARIO[[#This Row],[CODIGO CONCATENADO]],[1]!Tabla1[[CODIGO CONCATENADO ]],[1]!Tabla1[FECHA],,0,-1),"")</f>
        <v/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0</v>
      </c>
      <c r="N2193" s="44">
        <f>+SUMIF([1]!REQUISICIONES[CODIGO CONCATENADO],INVENTARIO[[#This Row],[CODIGO CONCATENADO]],[1]!REQUISICIONES[CANTIDAD])</f>
        <v>0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 t="str">
        <f>IFERROR(_xlfn.XLOOKUP(INVENTARIO[[#This Row],[CODIGO CONCATENADO]],[1]!Tabla1[[CODIGO CONCATENADO ]],[1]!Tabla1[COSTO],,0,-1),"")</f>
        <v/>
      </c>
      <c r="R2193" s="42" t="str">
        <f>+IFERROR(INVENTARIO[[#This Row],[STOCK (BALANCE)]]*INVENTARIO[[#This Row],[COSTO UNITARIO]],"")</f>
        <v/>
      </c>
    </row>
    <row r="2194" spans="1:18" hidden="1" x14ac:dyDescent="0.25">
      <c r="A2194" s="37" t="str">
        <f>+[1]DATA_PRODUCTO!A2194</f>
        <v xml:space="preserve">  ()</v>
      </c>
      <c r="B2194" s="38" t="str">
        <f>IFERROR(_xlfn.XLOOKUP(INVENTARIO[[#This Row],[CODIGO CONCATENADO]],[1]!Tabla1[[CODIGO CONCATENADO ]],[1]!Tabla1[FECHA],,0,-1),"")</f>
        <v/>
      </c>
      <c r="C2194" s="38" t="str">
        <f>IFERROR(_xlfn.XLOOKUP(INVENTARIO[[#This Row],[CODIGO CONCATENADO]],[1]!Tabla1[[CODIGO CONCATENADO ]],[1]!Tabla1[FECHA],,0,-1),"")</f>
        <v/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0</v>
      </c>
      <c r="N2194" s="44">
        <f>+SUMIF([1]!REQUISICIONES[CODIGO CONCATENADO],INVENTARIO[[#This Row],[CODIGO CONCATENADO]],[1]!REQUISICIONES[CANTIDAD])</f>
        <v>0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 t="str">
        <f>IFERROR(_xlfn.XLOOKUP(INVENTARIO[[#This Row],[CODIGO CONCATENADO]],[1]!Tabla1[[CODIGO CONCATENADO ]],[1]!Tabla1[COSTO],,0,-1),"")</f>
        <v/>
      </c>
      <c r="R2194" s="42" t="str">
        <f>+IFERROR(INVENTARIO[[#This Row],[STOCK (BALANCE)]]*INVENTARIO[[#This Row],[COSTO UNITARIO]],"")</f>
        <v/>
      </c>
    </row>
    <row r="2195" spans="1:18" hidden="1" x14ac:dyDescent="0.25">
      <c r="A2195" s="37" t="str">
        <f>+[1]DATA_PRODUCTO!A2195</f>
        <v xml:space="preserve">  ()</v>
      </c>
      <c r="B2195" s="38" t="str">
        <f>IFERROR(_xlfn.XLOOKUP(INVENTARIO[[#This Row],[CODIGO CONCATENADO]],[1]!Tabla1[[CODIGO CONCATENADO ]],[1]!Tabla1[FECHA],,0,-1),"")</f>
        <v/>
      </c>
      <c r="C2195" s="38" t="str">
        <f>IFERROR(_xlfn.XLOOKUP(INVENTARIO[[#This Row],[CODIGO CONCATENADO]],[1]!Tabla1[[CODIGO CONCATENADO ]],[1]!Tabla1[FECHA],,0,-1),"")</f>
        <v/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0</v>
      </c>
      <c r="N2195" s="44">
        <f>+SUMIF([1]!REQUISICIONES[CODIGO CONCATENADO],INVENTARIO[[#This Row],[CODIGO CONCATENADO]],[1]!REQUISICIONES[CANTIDAD])</f>
        <v>0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 t="str">
        <f>IFERROR(_xlfn.XLOOKUP(INVENTARIO[[#This Row],[CODIGO CONCATENADO]],[1]!Tabla1[[CODIGO CONCATENADO ]],[1]!Tabla1[COSTO],,0,-1),"")</f>
        <v/>
      </c>
      <c r="R2195" s="42" t="str">
        <f>+IFERROR(INVENTARIO[[#This Row],[STOCK (BALANCE)]]*INVENTARIO[[#This Row],[COSTO UNITARIO]],"")</f>
        <v/>
      </c>
    </row>
    <row r="2196" spans="1:18" hidden="1" x14ac:dyDescent="0.25">
      <c r="A2196" s="37" t="str">
        <f>+[1]DATA_PRODUCTO!A2196</f>
        <v xml:space="preserve">  ()</v>
      </c>
      <c r="B2196" s="38" t="str">
        <f>IFERROR(_xlfn.XLOOKUP(INVENTARIO[[#This Row],[CODIGO CONCATENADO]],[1]!Tabla1[[CODIGO CONCATENADO ]],[1]!Tabla1[FECHA],,0,-1),"")</f>
        <v/>
      </c>
      <c r="C2196" s="38" t="str">
        <f>IFERROR(_xlfn.XLOOKUP(INVENTARIO[[#This Row],[CODIGO CONCATENADO]],[1]!Tabla1[[CODIGO CONCATENADO ]],[1]!Tabla1[FECHA],,0,-1),"")</f>
        <v/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0</v>
      </c>
      <c r="N2196" s="44">
        <f>+SUMIF([1]!REQUISICIONES[CODIGO CONCATENADO],INVENTARIO[[#This Row],[CODIGO CONCATENADO]],[1]!REQUISICIONES[CANTIDAD])</f>
        <v>0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 t="str">
        <f>IFERROR(_xlfn.XLOOKUP(INVENTARIO[[#This Row],[CODIGO CONCATENADO]],[1]!Tabla1[[CODIGO CONCATENADO ]],[1]!Tabla1[COSTO],,0,-1),"")</f>
        <v/>
      </c>
      <c r="R2196" s="42" t="str">
        <f>+IFERROR(INVENTARIO[[#This Row],[STOCK (BALANCE)]]*INVENTARIO[[#This Row],[COSTO UNITARIO]],"")</f>
        <v/>
      </c>
    </row>
    <row r="2197" spans="1:18" hidden="1" x14ac:dyDescent="0.25">
      <c r="A2197" s="37" t="str">
        <f>+[1]DATA_PRODUCTO!A2197</f>
        <v xml:space="preserve">  ()</v>
      </c>
      <c r="B2197" s="38" t="str">
        <f>IFERROR(_xlfn.XLOOKUP(INVENTARIO[[#This Row],[CODIGO CONCATENADO]],[1]!Tabla1[[CODIGO CONCATENADO ]],[1]!Tabla1[FECHA],,0,-1),"")</f>
        <v/>
      </c>
      <c r="C2197" s="38" t="str">
        <f>IFERROR(_xlfn.XLOOKUP(INVENTARIO[[#This Row],[CODIGO CONCATENADO]],[1]!Tabla1[[CODIGO CONCATENADO ]],[1]!Tabla1[FECHA],,0,-1),"")</f>
        <v/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0</v>
      </c>
      <c r="N2197" s="44">
        <f>+SUMIF([1]!REQUISICIONES[CODIGO CONCATENADO],INVENTARIO[[#This Row],[CODIGO CONCATENADO]],[1]!REQUISICIONES[CANTIDAD])</f>
        <v>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 t="str">
        <f>IFERROR(_xlfn.XLOOKUP(INVENTARIO[[#This Row],[CODIGO CONCATENADO]],[1]!Tabla1[[CODIGO CONCATENADO ]],[1]!Tabla1[COSTO],,0,-1),"")</f>
        <v/>
      </c>
      <c r="R2197" s="42" t="str">
        <f>+IFERROR(INVENTARIO[[#This Row],[STOCK (BALANCE)]]*INVENTARIO[[#This Row],[COSTO UNITARIO]],"")</f>
        <v/>
      </c>
    </row>
    <row r="2198" spans="1:18" hidden="1" x14ac:dyDescent="0.25">
      <c r="A2198" s="37" t="str">
        <f>+[1]DATA_PRODUCTO!A2198</f>
        <v xml:space="preserve">  ()</v>
      </c>
      <c r="B2198" s="38" t="str">
        <f>IFERROR(_xlfn.XLOOKUP(INVENTARIO[[#This Row],[CODIGO CONCATENADO]],[1]!Tabla1[[CODIGO CONCATENADO ]],[1]!Tabla1[FECHA],,0,-1),"")</f>
        <v/>
      </c>
      <c r="C2198" s="38" t="str">
        <f>IFERROR(_xlfn.XLOOKUP(INVENTARIO[[#This Row],[CODIGO CONCATENADO]],[1]!Tabla1[[CODIGO CONCATENADO ]],[1]!Tabla1[FECHA],,0,-1),"")</f>
        <v/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0</v>
      </c>
      <c r="N2198" s="44">
        <f>+SUMIF([1]!REQUISICIONES[CODIGO CONCATENADO],INVENTARIO[[#This Row],[CODIGO CONCATENADO]],[1]!REQUISICIONES[CANTIDAD])</f>
        <v>0</v>
      </c>
      <c r="O2198" s="42"/>
      <c r="P2198" s="44">
        <f>+INVENTARIO[[#This Row],[CANTIDAD INICIAL]]+INVENTARIO[[#This Row],[ENTRADAS]]-INVENTARIO[[#This Row],[SALIDAS]]+INVENTARIO[[#This Row],[AJUSTES]]</f>
        <v>0</v>
      </c>
      <c r="Q2198" s="42" t="str">
        <f>IFERROR(_xlfn.XLOOKUP(INVENTARIO[[#This Row],[CODIGO CONCATENADO]],[1]!Tabla1[[CODIGO CONCATENADO ]],[1]!Tabla1[COSTO],,0,-1),"")</f>
        <v/>
      </c>
      <c r="R2198" s="42" t="str">
        <f>+IFERROR(INVENTARIO[[#This Row],[STOCK (BALANCE)]]*INVENTARIO[[#This Row],[COSTO UNITARIO]],"")</f>
        <v/>
      </c>
    </row>
    <row r="2199" spans="1:18" hidden="1" x14ac:dyDescent="0.25">
      <c r="A2199" s="37" t="str">
        <f>+[1]DATA_PRODUCTO!A2199</f>
        <v xml:space="preserve">  ()</v>
      </c>
      <c r="B2199" s="38" t="str">
        <f>IFERROR(_xlfn.XLOOKUP(INVENTARIO[[#This Row],[CODIGO CONCATENADO]],[1]!Tabla1[[CODIGO CONCATENADO ]],[1]!Tabla1[FECHA],,0,-1),"")</f>
        <v/>
      </c>
      <c r="C2199" s="38" t="str">
        <f>IFERROR(_xlfn.XLOOKUP(INVENTARIO[[#This Row],[CODIGO CONCATENADO]],[1]!Tabla1[[CODIGO CONCATENADO ]],[1]!Tabla1[FECHA],,0,-1),"")</f>
        <v/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0</v>
      </c>
      <c r="N2199" s="44">
        <f>+SUMIF([1]!REQUISICIONES[CODIGO CONCATENADO],INVENTARIO[[#This Row],[CODIGO CONCATENADO]],[1]!REQUISICIONES[CANTIDAD])</f>
        <v>0</v>
      </c>
      <c r="O2199" s="42"/>
      <c r="P2199" s="44">
        <f>+INVENTARIO[[#This Row],[CANTIDAD INICIAL]]+INVENTARIO[[#This Row],[ENTRADAS]]-INVENTARIO[[#This Row],[SALIDAS]]+INVENTARIO[[#This Row],[AJUSTES]]</f>
        <v>0</v>
      </c>
      <c r="Q2199" s="42" t="str">
        <f>IFERROR(_xlfn.XLOOKUP(INVENTARIO[[#This Row],[CODIGO CONCATENADO]],[1]!Tabla1[[CODIGO CONCATENADO ]],[1]!Tabla1[COSTO],,0,-1),"")</f>
        <v/>
      </c>
      <c r="R2199" s="42" t="str">
        <f>+IFERROR(INVENTARIO[[#This Row],[STOCK (BALANCE)]]*INVENTARIO[[#This Row],[COSTO UNITARIO]],"")</f>
        <v/>
      </c>
    </row>
    <row r="2200" spans="1:18" hidden="1" x14ac:dyDescent="0.25">
      <c r="A2200" s="37" t="str">
        <f>+[1]DATA_PRODUCTO!A2200</f>
        <v xml:space="preserve">  ()</v>
      </c>
      <c r="B2200" s="38" t="str">
        <f>IFERROR(_xlfn.XLOOKUP(INVENTARIO[[#This Row],[CODIGO CONCATENADO]],[1]!Tabla1[[CODIGO CONCATENADO ]],[1]!Tabla1[FECHA],,0,-1),"")</f>
        <v/>
      </c>
      <c r="C2200" s="38" t="str">
        <f>IFERROR(_xlfn.XLOOKUP(INVENTARIO[[#This Row],[CODIGO CONCATENADO]],[1]!Tabla1[[CODIGO CONCATENADO ]],[1]!Tabla1[FECHA],,0,-1),"")</f>
        <v/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0</v>
      </c>
      <c r="Q2200" s="42" t="str">
        <f>IFERROR(_xlfn.XLOOKUP(INVENTARIO[[#This Row],[CODIGO CONCATENADO]],[1]!Tabla1[[CODIGO CONCATENADO ]],[1]!Tabla1[COSTO],,0,-1),"")</f>
        <v/>
      </c>
      <c r="R2200" s="42" t="str">
        <f>+IFERROR(INVENTARIO[[#This Row],[STOCK (BALANCE)]]*INVENTARIO[[#This Row],[COSTO UNITARIO]],"")</f>
        <v/>
      </c>
    </row>
    <row r="2201" spans="1:18" hidden="1" x14ac:dyDescent="0.25">
      <c r="A2201" s="37" t="str">
        <f>+[1]DATA_PRODUCTO!A2201</f>
        <v xml:space="preserve">  ()</v>
      </c>
      <c r="B2201" s="38" t="str">
        <f>IFERROR(_xlfn.XLOOKUP(INVENTARIO[[#This Row],[CODIGO CONCATENADO]],[1]!Tabla1[[CODIGO CONCATENADO ]],[1]!Tabla1[FECHA],,0,-1),"")</f>
        <v/>
      </c>
      <c r="C2201" s="38" t="str">
        <f>IFERROR(_xlfn.XLOOKUP(INVENTARIO[[#This Row],[CODIGO CONCATENADO]],[1]!Tabla1[[CODIGO CONCATENADO ]],[1]!Tabla1[FECHA],,0,-1),"")</f>
        <v/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0</v>
      </c>
      <c r="N2201" s="44">
        <f>+SUMIF([1]!REQUISICIONES[CODIGO CONCATENADO],INVENTARIO[[#This Row],[CODIGO CONCATENADO]],[1]!REQUISICIONES[CANTIDAD])</f>
        <v>0</v>
      </c>
      <c r="O2201" s="42"/>
      <c r="P2201" s="44">
        <f>+INVENTARIO[[#This Row],[CANTIDAD INICIAL]]+INVENTARIO[[#This Row],[ENTRADAS]]-INVENTARIO[[#This Row],[SALIDAS]]+INVENTARIO[[#This Row],[AJUSTES]]</f>
        <v>0</v>
      </c>
      <c r="Q2201" s="42" t="str">
        <f>IFERROR(_xlfn.XLOOKUP(INVENTARIO[[#This Row],[CODIGO CONCATENADO]],[1]!Tabla1[[CODIGO CONCATENADO ]],[1]!Tabla1[COSTO],,0,-1),"")</f>
        <v/>
      </c>
      <c r="R2201" s="42" t="str">
        <f>+IFERROR(INVENTARIO[[#This Row],[STOCK (BALANCE)]]*INVENTARIO[[#This Row],[COSTO UNITARIO]],"")</f>
        <v/>
      </c>
    </row>
    <row r="2202" spans="1:18" hidden="1" x14ac:dyDescent="0.25">
      <c r="A2202" s="37" t="str">
        <f>+[1]DATA_PRODUCTO!A2202</f>
        <v xml:space="preserve">  ()</v>
      </c>
      <c r="B2202" s="38" t="str">
        <f>IFERROR(_xlfn.XLOOKUP(INVENTARIO[[#This Row],[CODIGO CONCATENADO]],[1]!Tabla1[[CODIGO CONCATENADO ]],[1]!Tabla1[FECHA],,0,-1),"")</f>
        <v/>
      </c>
      <c r="C2202" s="38" t="str">
        <f>IFERROR(_xlfn.XLOOKUP(INVENTARIO[[#This Row],[CODIGO CONCATENADO]],[1]!Tabla1[[CODIGO CONCATENADO ]],[1]!Tabla1[FECHA],,0,-1),"")</f>
        <v/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0</v>
      </c>
      <c r="N2202" s="44">
        <f>+SUMIF([1]!REQUISICIONES[CODIGO CONCATENADO],INVENTARIO[[#This Row],[CODIGO CONCATENADO]],[1]!REQUISICIONES[CANTIDAD])</f>
        <v>0</v>
      </c>
      <c r="O2202" s="42"/>
      <c r="P2202" s="44">
        <f>+INVENTARIO[[#This Row],[CANTIDAD INICIAL]]+INVENTARIO[[#This Row],[ENTRADAS]]-INVENTARIO[[#This Row],[SALIDAS]]+INVENTARIO[[#This Row],[AJUSTES]]</f>
        <v>0</v>
      </c>
      <c r="Q2202" s="42" t="str">
        <f>IFERROR(_xlfn.XLOOKUP(INVENTARIO[[#This Row],[CODIGO CONCATENADO]],[1]!Tabla1[[CODIGO CONCATENADO ]],[1]!Tabla1[COSTO],,0,-1),"")</f>
        <v/>
      </c>
      <c r="R2202" s="42" t="str">
        <f>+IFERROR(INVENTARIO[[#This Row],[STOCK (BALANCE)]]*INVENTARIO[[#This Row],[COSTO UNITARIO]],"")</f>
        <v/>
      </c>
    </row>
    <row r="2203" spans="1:18" hidden="1" x14ac:dyDescent="0.25">
      <c r="A2203" s="37" t="str">
        <f>+[1]DATA_PRODUCTO!A2203</f>
        <v xml:space="preserve">  ()</v>
      </c>
      <c r="B2203" s="38" t="str">
        <f>IFERROR(_xlfn.XLOOKUP(INVENTARIO[[#This Row],[CODIGO CONCATENADO]],[1]!Tabla1[[CODIGO CONCATENADO ]],[1]!Tabla1[FECHA],,0,-1),"")</f>
        <v/>
      </c>
      <c r="C2203" s="38" t="str">
        <f>IFERROR(_xlfn.XLOOKUP(INVENTARIO[[#This Row],[CODIGO CONCATENADO]],[1]!Tabla1[[CODIGO CONCATENADO ]],[1]!Tabla1[FECHA],,0,-1),"")</f>
        <v/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0</v>
      </c>
      <c r="N2203" s="44">
        <f>+SUMIF([1]!REQUISICIONES[CODIGO CONCATENADO],INVENTARIO[[#This Row],[CODIGO CONCATENADO]],[1]!REQUISICIONES[CANTIDAD])</f>
        <v>0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 t="str">
        <f>IFERROR(_xlfn.XLOOKUP(INVENTARIO[[#This Row],[CODIGO CONCATENADO]],[1]!Tabla1[[CODIGO CONCATENADO ]],[1]!Tabla1[COSTO],,0,-1),"")</f>
        <v/>
      </c>
      <c r="R2203" s="42" t="str">
        <f>+IFERROR(INVENTARIO[[#This Row],[STOCK (BALANCE)]]*INVENTARIO[[#This Row],[COSTO UNITARIO]],"")</f>
        <v/>
      </c>
    </row>
    <row r="2204" spans="1:18" hidden="1" x14ac:dyDescent="0.25">
      <c r="A2204" s="37" t="str">
        <f>+[1]DATA_PRODUCTO!A2204</f>
        <v xml:space="preserve">  ()</v>
      </c>
      <c r="B2204" s="38" t="str">
        <f>IFERROR(_xlfn.XLOOKUP(INVENTARIO[[#This Row],[CODIGO CONCATENADO]],[1]!Tabla1[[CODIGO CONCATENADO ]],[1]!Tabla1[FECHA],,0,-1),"")</f>
        <v/>
      </c>
      <c r="C2204" s="38" t="str">
        <f>IFERROR(_xlfn.XLOOKUP(INVENTARIO[[#This Row],[CODIGO CONCATENADO]],[1]!Tabla1[[CODIGO CONCATENADO ]],[1]!Tabla1[FECHA],,0,-1),"")</f>
        <v/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0</v>
      </c>
      <c r="N2204" s="44">
        <f>+SUMIF([1]!REQUISICIONES[CODIGO CONCATENADO],INVENTARIO[[#This Row],[CODIGO CONCATENADO]],[1]!REQUISICIONES[CANTIDAD])</f>
        <v>0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 t="str">
        <f>IFERROR(_xlfn.XLOOKUP(INVENTARIO[[#This Row],[CODIGO CONCATENADO]],[1]!Tabla1[[CODIGO CONCATENADO ]],[1]!Tabla1[COSTO],,0,-1),"")</f>
        <v/>
      </c>
      <c r="R2204" s="42" t="str">
        <f>+IFERROR(INVENTARIO[[#This Row],[STOCK (BALANCE)]]*INVENTARIO[[#This Row],[COSTO UNITARIO]],"")</f>
        <v/>
      </c>
    </row>
    <row r="2205" spans="1:18" hidden="1" x14ac:dyDescent="0.25">
      <c r="A2205" s="37" t="str">
        <f>+[1]DATA_PRODUCTO!A2205</f>
        <v xml:space="preserve">  ()</v>
      </c>
      <c r="B2205" s="38" t="str">
        <f>IFERROR(_xlfn.XLOOKUP(INVENTARIO[[#This Row],[CODIGO CONCATENADO]],[1]!Tabla1[[CODIGO CONCATENADO ]],[1]!Tabla1[FECHA],,0,-1),"")</f>
        <v/>
      </c>
      <c r="C2205" s="38" t="str">
        <f>IFERROR(_xlfn.XLOOKUP(INVENTARIO[[#This Row],[CODIGO CONCATENADO]],[1]!Tabla1[[CODIGO CONCATENADO ]],[1]!Tabla1[FECHA],,0,-1),"")</f>
        <v/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0</v>
      </c>
      <c r="N2205" s="44">
        <f>+SUMIF([1]!REQUISICIONES[CODIGO CONCATENADO],INVENTARIO[[#This Row],[CODIGO CONCATENADO]],[1]!REQUISICIONES[CANTIDAD])</f>
        <v>0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 t="str">
        <f>IFERROR(_xlfn.XLOOKUP(INVENTARIO[[#This Row],[CODIGO CONCATENADO]],[1]!Tabla1[[CODIGO CONCATENADO ]],[1]!Tabla1[COSTO],,0,-1),"")</f>
        <v/>
      </c>
      <c r="R2205" s="42" t="str">
        <f>+IFERROR(INVENTARIO[[#This Row],[STOCK (BALANCE)]]*INVENTARIO[[#This Row],[COSTO UNITARIO]],"")</f>
        <v/>
      </c>
    </row>
    <row r="2206" spans="1:18" hidden="1" x14ac:dyDescent="0.25">
      <c r="A2206" s="37" t="str">
        <f>+[1]DATA_PRODUCTO!A2206</f>
        <v xml:space="preserve">  ()</v>
      </c>
      <c r="B2206" s="38" t="str">
        <f>IFERROR(_xlfn.XLOOKUP(INVENTARIO[[#This Row],[CODIGO CONCATENADO]],[1]!Tabla1[[CODIGO CONCATENADO ]],[1]!Tabla1[FECHA],,0,-1),"")</f>
        <v/>
      </c>
      <c r="C2206" s="38" t="str">
        <f>IFERROR(_xlfn.XLOOKUP(INVENTARIO[[#This Row],[CODIGO CONCATENADO]],[1]!Tabla1[[CODIGO CONCATENADO ]],[1]!Tabla1[FECHA],,0,-1),"")</f>
        <v/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0</v>
      </c>
      <c r="N2206" s="44">
        <f>+SUMIF([1]!REQUISICIONES[CODIGO CONCATENADO],INVENTARIO[[#This Row],[CODIGO CONCATENADO]],[1]!REQUISICIONES[CANTIDAD])</f>
        <v>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 t="str">
        <f>IFERROR(_xlfn.XLOOKUP(INVENTARIO[[#This Row],[CODIGO CONCATENADO]],[1]!Tabla1[[CODIGO CONCATENADO ]],[1]!Tabla1[COSTO],,0,-1),"")</f>
        <v/>
      </c>
      <c r="R2206" s="42" t="str">
        <f>+IFERROR(INVENTARIO[[#This Row],[STOCK (BALANCE)]]*INVENTARIO[[#This Row],[COSTO UNITARIO]],"")</f>
        <v/>
      </c>
    </row>
    <row r="2207" spans="1:18" hidden="1" x14ac:dyDescent="0.25">
      <c r="A2207" s="37" t="str">
        <f>+[1]DATA_PRODUCTO!A2207</f>
        <v xml:space="preserve">  ()</v>
      </c>
      <c r="B2207" s="38" t="str">
        <f>IFERROR(_xlfn.XLOOKUP(INVENTARIO[[#This Row],[CODIGO CONCATENADO]],[1]!Tabla1[[CODIGO CONCATENADO ]],[1]!Tabla1[FECHA],,0,-1),"")</f>
        <v/>
      </c>
      <c r="C2207" s="38" t="str">
        <f>IFERROR(_xlfn.XLOOKUP(INVENTARIO[[#This Row],[CODIGO CONCATENADO]],[1]!Tabla1[[CODIGO CONCATENADO ]],[1]!Tabla1[FECHA],,0,-1),"")</f>
        <v/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0</v>
      </c>
      <c r="N2207" s="44">
        <f>+SUMIF([1]!REQUISICIONES[CODIGO CONCATENADO],INVENTARIO[[#This Row],[CODIGO CONCATENADO]],[1]!REQUISICIONES[CANTIDAD])</f>
        <v>0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 t="str">
        <f>IFERROR(_xlfn.XLOOKUP(INVENTARIO[[#This Row],[CODIGO CONCATENADO]],[1]!Tabla1[[CODIGO CONCATENADO ]],[1]!Tabla1[COSTO],,0,-1),"")</f>
        <v/>
      </c>
      <c r="R2207" s="42" t="str">
        <f>+IFERROR(INVENTARIO[[#This Row],[STOCK (BALANCE)]]*INVENTARIO[[#This Row],[COSTO UNITARIO]],"")</f>
        <v/>
      </c>
    </row>
    <row r="2208" spans="1:18" hidden="1" x14ac:dyDescent="0.25">
      <c r="A2208" s="37" t="str">
        <f>+[1]DATA_PRODUCTO!A2208</f>
        <v xml:space="preserve">  ()</v>
      </c>
      <c r="B2208" s="38" t="str">
        <f>IFERROR(_xlfn.XLOOKUP(INVENTARIO[[#This Row],[CODIGO CONCATENADO]],[1]!Tabla1[[CODIGO CONCATENADO ]],[1]!Tabla1[FECHA],,0,-1),"")</f>
        <v/>
      </c>
      <c r="C2208" s="38" t="str">
        <f>IFERROR(_xlfn.XLOOKUP(INVENTARIO[[#This Row],[CODIGO CONCATENADO]],[1]!Tabla1[[CODIGO CONCATENADO ]],[1]!Tabla1[FECHA],,0,-1),"")</f>
        <v/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0</v>
      </c>
      <c r="N2208" s="44">
        <f>+SUMIF([1]!REQUISICIONES[CODIGO CONCATENADO],INVENTARIO[[#This Row],[CODIGO CONCATENADO]],[1]!REQUISICIONES[CANTIDAD])</f>
        <v>0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 t="str">
        <f>IFERROR(_xlfn.XLOOKUP(INVENTARIO[[#This Row],[CODIGO CONCATENADO]],[1]!Tabla1[[CODIGO CONCATENADO ]],[1]!Tabla1[COSTO],,0,-1),"")</f>
        <v/>
      </c>
      <c r="R2208" s="42" t="str">
        <f>+IFERROR(INVENTARIO[[#This Row],[STOCK (BALANCE)]]*INVENTARIO[[#This Row],[COSTO UNITARIO]],"")</f>
        <v/>
      </c>
    </row>
    <row r="2209" spans="1:18" hidden="1" x14ac:dyDescent="0.25">
      <c r="A2209" s="37" t="str">
        <f>+[1]DATA_PRODUCTO!A2209</f>
        <v xml:space="preserve">  ()</v>
      </c>
      <c r="B2209" s="38" t="str">
        <f>IFERROR(_xlfn.XLOOKUP(INVENTARIO[[#This Row],[CODIGO CONCATENADO]],[1]!Tabla1[[CODIGO CONCATENADO ]],[1]!Tabla1[FECHA],,0,-1),"")</f>
        <v/>
      </c>
      <c r="C2209" s="38" t="str">
        <f>IFERROR(_xlfn.XLOOKUP(INVENTARIO[[#This Row],[CODIGO CONCATENADO]],[1]!Tabla1[[CODIGO CONCATENADO ]],[1]!Tabla1[FECHA],,0,-1),"")</f>
        <v/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0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0</v>
      </c>
      <c r="Q2209" s="42" t="str">
        <f>IFERROR(_xlfn.XLOOKUP(INVENTARIO[[#This Row],[CODIGO CONCATENADO]],[1]!Tabla1[[CODIGO CONCATENADO ]],[1]!Tabla1[COSTO],,0,-1),"")</f>
        <v/>
      </c>
      <c r="R2209" s="42" t="str">
        <f>+IFERROR(INVENTARIO[[#This Row],[STOCK (BALANCE)]]*INVENTARIO[[#This Row],[COSTO UNITARIO]],"")</f>
        <v/>
      </c>
    </row>
    <row r="2210" spans="1:18" hidden="1" x14ac:dyDescent="0.25">
      <c r="A2210" s="37" t="str">
        <f>+[1]DATA_PRODUCTO!A2210</f>
        <v xml:space="preserve">  ()</v>
      </c>
      <c r="B2210" s="38" t="str">
        <f>IFERROR(_xlfn.XLOOKUP(INVENTARIO[[#This Row],[CODIGO CONCATENADO]],[1]!Tabla1[[CODIGO CONCATENADO ]],[1]!Tabla1[FECHA],,0,-1),"")</f>
        <v/>
      </c>
      <c r="C2210" s="38" t="str">
        <f>IFERROR(_xlfn.XLOOKUP(INVENTARIO[[#This Row],[CODIGO CONCATENADO]],[1]!Tabla1[[CODIGO CONCATENADO ]],[1]!Tabla1[FECHA],,0,-1),"")</f>
        <v/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0</v>
      </c>
      <c r="N2210" s="44">
        <f>+SUMIF([1]!REQUISICIONES[CODIGO CONCATENADO],INVENTARIO[[#This Row],[CODIGO CONCATENADO]],[1]!REQUISICIONES[CANTIDAD])</f>
        <v>0</v>
      </c>
      <c r="O2210" s="42"/>
      <c r="P2210" s="44">
        <f>+INVENTARIO[[#This Row],[CANTIDAD INICIAL]]+INVENTARIO[[#This Row],[ENTRADAS]]-INVENTARIO[[#This Row],[SALIDAS]]+INVENTARIO[[#This Row],[AJUSTES]]</f>
        <v>0</v>
      </c>
      <c r="Q2210" s="42" t="str">
        <f>IFERROR(_xlfn.XLOOKUP(INVENTARIO[[#This Row],[CODIGO CONCATENADO]],[1]!Tabla1[[CODIGO CONCATENADO ]],[1]!Tabla1[COSTO],,0,-1),"")</f>
        <v/>
      </c>
      <c r="R2210" s="42" t="str">
        <f>+IFERROR(INVENTARIO[[#This Row],[STOCK (BALANCE)]]*INVENTARIO[[#This Row],[COSTO UNITARIO]],"")</f>
        <v/>
      </c>
    </row>
    <row r="2211" spans="1:18" hidden="1" x14ac:dyDescent="0.25">
      <c r="A2211" s="37" t="str">
        <f>+[1]DATA_PRODUCTO!A2211</f>
        <v xml:space="preserve">  ()</v>
      </c>
      <c r="B2211" s="38" t="str">
        <f>IFERROR(_xlfn.XLOOKUP(INVENTARIO[[#This Row],[CODIGO CONCATENADO]],[1]!Tabla1[[CODIGO CONCATENADO ]],[1]!Tabla1[FECHA],,0,-1),"")</f>
        <v/>
      </c>
      <c r="C2211" s="38" t="str">
        <f>IFERROR(_xlfn.XLOOKUP(INVENTARIO[[#This Row],[CODIGO CONCATENADO]],[1]!Tabla1[[CODIGO CONCATENADO ]],[1]!Tabla1[FECHA],,0,-1),"")</f>
        <v/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0</v>
      </c>
      <c r="Q2211" s="42" t="str">
        <f>IFERROR(_xlfn.XLOOKUP(INVENTARIO[[#This Row],[CODIGO CONCATENADO]],[1]!Tabla1[[CODIGO CONCATENADO ]],[1]!Tabla1[COSTO],,0,-1),"")</f>
        <v/>
      </c>
      <c r="R2211" s="42" t="str">
        <f>+IFERROR(INVENTARIO[[#This Row],[STOCK (BALANCE)]]*INVENTARIO[[#This Row],[COSTO UNITARIO]],"")</f>
        <v/>
      </c>
    </row>
    <row r="2212" spans="1:18" hidden="1" x14ac:dyDescent="0.25">
      <c r="A2212" s="37" t="str">
        <f>+[1]DATA_PRODUCTO!A2212</f>
        <v xml:space="preserve">  ()</v>
      </c>
      <c r="B2212" s="38" t="str">
        <f>IFERROR(_xlfn.XLOOKUP(INVENTARIO[[#This Row],[CODIGO CONCATENADO]],[1]!Tabla1[[CODIGO CONCATENADO ]],[1]!Tabla1[FECHA],,0,-1),"")</f>
        <v/>
      </c>
      <c r="C2212" s="38" t="str">
        <f>IFERROR(_xlfn.XLOOKUP(INVENTARIO[[#This Row],[CODIGO CONCATENADO]],[1]!Tabla1[[CODIGO CONCATENADO ]],[1]!Tabla1[FECHA],,0,-1),"")</f>
        <v/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0</v>
      </c>
      <c r="N2212" s="44">
        <f>+SUMIF([1]!REQUISICIONES[CODIGO CONCATENADO],INVENTARIO[[#This Row],[CODIGO CONCATENADO]],[1]!REQUISICIONES[CANTIDAD])</f>
        <v>0</v>
      </c>
      <c r="O2212" s="42"/>
      <c r="P2212" s="44">
        <f>+INVENTARIO[[#This Row],[CANTIDAD INICIAL]]+INVENTARIO[[#This Row],[ENTRADAS]]-INVENTARIO[[#This Row],[SALIDAS]]+INVENTARIO[[#This Row],[AJUSTES]]</f>
        <v>0</v>
      </c>
      <c r="Q2212" s="42" t="str">
        <f>IFERROR(_xlfn.XLOOKUP(INVENTARIO[[#This Row],[CODIGO CONCATENADO]],[1]!Tabla1[[CODIGO CONCATENADO ]],[1]!Tabla1[COSTO],,0,-1),"")</f>
        <v/>
      </c>
      <c r="R2212" s="42" t="str">
        <f>+IFERROR(INVENTARIO[[#This Row],[STOCK (BALANCE)]]*INVENTARIO[[#This Row],[COSTO UNITARIO]],"")</f>
        <v/>
      </c>
    </row>
    <row r="2213" spans="1:18" hidden="1" x14ac:dyDescent="0.25">
      <c r="A2213" s="37" t="str">
        <f>+[1]DATA_PRODUCTO!A2213</f>
        <v xml:space="preserve">  ()</v>
      </c>
      <c r="B2213" s="38" t="str">
        <f>IFERROR(_xlfn.XLOOKUP(INVENTARIO[[#This Row],[CODIGO CONCATENADO]],[1]!Tabla1[[CODIGO CONCATENADO ]],[1]!Tabla1[FECHA],,0,-1),"")</f>
        <v/>
      </c>
      <c r="C2213" s="38" t="str">
        <f>IFERROR(_xlfn.XLOOKUP(INVENTARIO[[#This Row],[CODIGO CONCATENADO]],[1]!Tabla1[[CODIGO CONCATENADO ]],[1]!Tabla1[FECHA],,0,-1),"")</f>
        <v/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0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0</v>
      </c>
      <c r="Q2213" s="42" t="str">
        <f>IFERROR(_xlfn.XLOOKUP(INVENTARIO[[#This Row],[CODIGO CONCATENADO]],[1]!Tabla1[[CODIGO CONCATENADO ]],[1]!Tabla1[COSTO],,0,-1),"")</f>
        <v/>
      </c>
      <c r="R2213" s="42" t="str">
        <f>+IFERROR(INVENTARIO[[#This Row],[STOCK (BALANCE)]]*INVENTARIO[[#This Row],[COSTO UNITARIO]],"")</f>
        <v/>
      </c>
    </row>
    <row r="2214" spans="1:18" hidden="1" x14ac:dyDescent="0.25">
      <c r="A2214" s="37" t="str">
        <f>+[1]DATA_PRODUCTO!A2214</f>
        <v xml:space="preserve">  ()</v>
      </c>
      <c r="B2214" s="38" t="str">
        <f>IFERROR(_xlfn.XLOOKUP(INVENTARIO[[#This Row],[CODIGO CONCATENADO]],[1]!Tabla1[[CODIGO CONCATENADO ]],[1]!Tabla1[FECHA],,0,-1),"")</f>
        <v/>
      </c>
      <c r="C2214" s="38" t="str">
        <f>IFERROR(_xlfn.XLOOKUP(INVENTARIO[[#This Row],[CODIGO CONCATENADO]],[1]!Tabla1[[CODIGO CONCATENADO ]],[1]!Tabla1[FECHA],,0,-1),"")</f>
        <v/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0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0</v>
      </c>
      <c r="Q2214" s="42" t="str">
        <f>IFERROR(_xlfn.XLOOKUP(INVENTARIO[[#This Row],[CODIGO CONCATENADO]],[1]!Tabla1[[CODIGO CONCATENADO ]],[1]!Tabla1[COSTO],,0,-1),"")</f>
        <v/>
      </c>
      <c r="R2214" s="42" t="str">
        <f>+IFERROR(INVENTARIO[[#This Row],[STOCK (BALANCE)]]*INVENTARIO[[#This Row],[COSTO UNITARIO]],"")</f>
        <v/>
      </c>
    </row>
    <row r="2215" spans="1:18" hidden="1" x14ac:dyDescent="0.25">
      <c r="A2215" s="37" t="str">
        <f>+[1]DATA_PRODUCTO!A2215</f>
        <v xml:space="preserve">  ()</v>
      </c>
      <c r="B2215" s="38" t="str">
        <f>IFERROR(_xlfn.XLOOKUP(INVENTARIO[[#This Row],[CODIGO CONCATENADO]],[1]!Tabla1[[CODIGO CONCATENADO ]],[1]!Tabla1[FECHA],,0,-1),"")</f>
        <v/>
      </c>
      <c r="C2215" s="38" t="str">
        <f>IFERROR(_xlfn.XLOOKUP(INVENTARIO[[#This Row],[CODIGO CONCATENADO]],[1]!Tabla1[[CODIGO CONCATENADO ]],[1]!Tabla1[FECHA],,0,-1),"")</f>
        <v/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0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0</v>
      </c>
      <c r="Q2215" s="42" t="str">
        <f>IFERROR(_xlfn.XLOOKUP(INVENTARIO[[#This Row],[CODIGO CONCATENADO]],[1]!Tabla1[[CODIGO CONCATENADO ]],[1]!Tabla1[COSTO],,0,-1),"")</f>
        <v/>
      </c>
      <c r="R2215" s="42" t="str">
        <f>+IFERROR(INVENTARIO[[#This Row],[STOCK (BALANCE)]]*INVENTARIO[[#This Row],[COSTO UNITARIO]],"")</f>
        <v/>
      </c>
    </row>
    <row r="2216" spans="1:18" hidden="1" x14ac:dyDescent="0.25">
      <c r="A2216" s="37" t="str">
        <f>+[1]DATA_PRODUCTO!A2216</f>
        <v xml:space="preserve">  ()</v>
      </c>
      <c r="B2216" s="38" t="str">
        <f>IFERROR(_xlfn.XLOOKUP(INVENTARIO[[#This Row],[CODIGO CONCATENADO]],[1]!Tabla1[[CODIGO CONCATENADO ]],[1]!Tabla1[FECHA],,0,-1),"")</f>
        <v/>
      </c>
      <c r="C2216" s="38" t="str">
        <f>IFERROR(_xlfn.XLOOKUP(INVENTARIO[[#This Row],[CODIGO CONCATENADO]],[1]!Tabla1[[CODIGO CONCATENADO ]],[1]!Tabla1[FECHA],,0,-1),"")</f>
        <v/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0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0</v>
      </c>
      <c r="Q2216" s="42" t="str">
        <f>IFERROR(_xlfn.XLOOKUP(INVENTARIO[[#This Row],[CODIGO CONCATENADO]],[1]!Tabla1[[CODIGO CONCATENADO ]],[1]!Tabla1[COSTO],,0,-1),"")</f>
        <v/>
      </c>
      <c r="R2216" s="42" t="str">
        <f>+IFERROR(INVENTARIO[[#This Row],[STOCK (BALANCE)]]*INVENTARIO[[#This Row],[COSTO UNITARIO]],"")</f>
        <v/>
      </c>
    </row>
    <row r="2217" spans="1:18" hidden="1" x14ac:dyDescent="0.25">
      <c r="A2217" s="37" t="str">
        <f>+[1]DATA_PRODUCTO!A2217</f>
        <v xml:space="preserve">  ()</v>
      </c>
      <c r="B2217" s="38" t="str">
        <f>IFERROR(_xlfn.XLOOKUP(INVENTARIO[[#This Row],[CODIGO CONCATENADO]],[1]!Tabla1[[CODIGO CONCATENADO ]],[1]!Tabla1[FECHA],,0,-1),"")</f>
        <v/>
      </c>
      <c r="C2217" s="38" t="str">
        <f>IFERROR(_xlfn.XLOOKUP(INVENTARIO[[#This Row],[CODIGO CONCATENADO]],[1]!Tabla1[[CODIGO CONCATENADO ]],[1]!Tabla1[FECHA],,0,-1),"")</f>
        <v/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0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0</v>
      </c>
      <c r="Q2217" s="42" t="str">
        <f>IFERROR(_xlfn.XLOOKUP(INVENTARIO[[#This Row],[CODIGO CONCATENADO]],[1]!Tabla1[[CODIGO CONCATENADO ]],[1]!Tabla1[COSTO],,0,-1),"")</f>
        <v/>
      </c>
      <c r="R2217" s="42" t="str">
        <f>+IFERROR(INVENTARIO[[#This Row],[STOCK (BALANCE)]]*INVENTARIO[[#This Row],[COSTO UNITARIO]],"")</f>
        <v/>
      </c>
    </row>
    <row r="2218" spans="1:18" hidden="1" x14ac:dyDescent="0.25">
      <c r="A2218" s="37" t="str">
        <f>+[1]DATA_PRODUCTO!A2218</f>
        <v xml:space="preserve">  ()</v>
      </c>
      <c r="B2218" s="38" t="str">
        <f>IFERROR(_xlfn.XLOOKUP(INVENTARIO[[#This Row],[CODIGO CONCATENADO]],[1]!Tabla1[[CODIGO CONCATENADO ]],[1]!Tabla1[FECHA],,0,-1),"")</f>
        <v/>
      </c>
      <c r="C2218" s="38" t="str">
        <f>IFERROR(_xlfn.XLOOKUP(INVENTARIO[[#This Row],[CODIGO CONCATENADO]],[1]!Tabla1[[CODIGO CONCATENADO ]],[1]!Tabla1[FECHA],,0,-1),"")</f>
        <v/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0</v>
      </c>
      <c r="Q2218" s="42" t="str">
        <f>IFERROR(_xlfn.XLOOKUP(INVENTARIO[[#This Row],[CODIGO CONCATENADO]],[1]!Tabla1[[CODIGO CONCATENADO ]],[1]!Tabla1[COSTO],,0,-1),"")</f>
        <v/>
      </c>
      <c r="R2218" s="42" t="str">
        <f>+IFERROR(INVENTARIO[[#This Row],[STOCK (BALANCE)]]*INVENTARIO[[#This Row],[COSTO UNITARIO]],"")</f>
        <v/>
      </c>
    </row>
    <row r="2219" spans="1:18" hidden="1" x14ac:dyDescent="0.25">
      <c r="A2219" s="37" t="str">
        <f>+[1]DATA_PRODUCTO!A2219</f>
        <v xml:space="preserve">  ()</v>
      </c>
      <c r="B2219" s="38" t="str">
        <f>IFERROR(_xlfn.XLOOKUP(INVENTARIO[[#This Row],[CODIGO CONCATENADO]],[1]!Tabla1[[CODIGO CONCATENADO ]],[1]!Tabla1[FECHA],,0,-1),"")</f>
        <v/>
      </c>
      <c r="C2219" s="38" t="str">
        <f>IFERROR(_xlfn.XLOOKUP(INVENTARIO[[#This Row],[CODIGO CONCATENADO]],[1]!Tabla1[[CODIGO CONCATENADO ]],[1]!Tabla1[FECHA],,0,-1),"")</f>
        <v/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0</v>
      </c>
      <c r="N2219" s="44">
        <f>+SUMIF([1]!REQUISICIONES[CODIGO CONCATENADO],INVENTARIO[[#This Row],[CODIGO CONCATENADO]],[1]!REQUISICIONES[CANTIDAD])</f>
        <v>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 t="str">
        <f>IFERROR(_xlfn.XLOOKUP(INVENTARIO[[#This Row],[CODIGO CONCATENADO]],[1]!Tabla1[[CODIGO CONCATENADO ]],[1]!Tabla1[COSTO],,0,-1),"")</f>
        <v/>
      </c>
      <c r="R2219" s="42" t="str">
        <f>+IFERROR(INVENTARIO[[#This Row],[STOCK (BALANCE)]]*INVENTARIO[[#This Row],[COSTO UNITARIO]],"")</f>
        <v/>
      </c>
    </row>
    <row r="2220" spans="1:18" hidden="1" x14ac:dyDescent="0.25">
      <c r="A2220" s="37" t="str">
        <f>+[1]DATA_PRODUCTO!A2220</f>
        <v xml:space="preserve">  ()</v>
      </c>
      <c r="B2220" s="38" t="str">
        <f>IFERROR(_xlfn.XLOOKUP(INVENTARIO[[#This Row],[CODIGO CONCATENADO]],[1]!Tabla1[[CODIGO CONCATENADO ]],[1]!Tabla1[FECHA],,0,-1),"")</f>
        <v/>
      </c>
      <c r="C2220" s="38" t="str">
        <f>IFERROR(_xlfn.XLOOKUP(INVENTARIO[[#This Row],[CODIGO CONCATENADO]],[1]!Tabla1[[CODIGO CONCATENADO ]],[1]!Tabla1[FECHA],,0,-1),"")</f>
        <v/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0</v>
      </c>
      <c r="N2220" s="44">
        <f>+SUMIF([1]!REQUISICIONES[CODIGO CONCATENADO],INVENTARIO[[#This Row],[CODIGO CONCATENADO]],[1]!REQUISICIONES[CANTIDAD])</f>
        <v>0</v>
      </c>
      <c r="O2220" s="42"/>
      <c r="P2220" s="44">
        <f>+INVENTARIO[[#This Row],[CANTIDAD INICIAL]]+INVENTARIO[[#This Row],[ENTRADAS]]-INVENTARIO[[#This Row],[SALIDAS]]+INVENTARIO[[#This Row],[AJUSTES]]</f>
        <v>0</v>
      </c>
      <c r="Q2220" s="42" t="str">
        <f>IFERROR(_xlfn.XLOOKUP(INVENTARIO[[#This Row],[CODIGO CONCATENADO]],[1]!Tabla1[[CODIGO CONCATENADO ]],[1]!Tabla1[COSTO],,0,-1),"")</f>
        <v/>
      </c>
      <c r="R2220" s="42" t="str">
        <f>+IFERROR(INVENTARIO[[#This Row],[STOCK (BALANCE)]]*INVENTARIO[[#This Row],[COSTO UNITARIO]],"")</f>
        <v/>
      </c>
    </row>
    <row r="2221" spans="1:18" hidden="1" x14ac:dyDescent="0.25">
      <c r="A2221" s="37" t="str">
        <f>+[1]DATA_PRODUCTO!A2221</f>
        <v xml:space="preserve">  ()</v>
      </c>
      <c r="B2221" s="38" t="str">
        <f>IFERROR(_xlfn.XLOOKUP(INVENTARIO[[#This Row],[CODIGO CONCATENADO]],[1]!Tabla1[[CODIGO CONCATENADO ]],[1]!Tabla1[FECHA],,0,-1),"")</f>
        <v/>
      </c>
      <c r="C2221" s="38" t="str">
        <f>IFERROR(_xlfn.XLOOKUP(INVENTARIO[[#This Row],[CODIGO CONCATENADO]],[1]!Tabla1[[CODIGO CONCATENADO ]],[1]!Tabla1[FECHA],,0,-1),"")</f>
        <v/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0</v>
      </c>
      <c r="N2221" s="44">
        <f>+SUMIF([1]!REQUISICIONES[CODIGO CONCATENADO],INVENTARIO[[#This Row],[CODIGO CONCATENADO]],[1]!REQUISICIONES[CANTIDAD])</f>
        <v>0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 t="str">
        <f>IFERROR(_xlfn.XLOOKUP(INVENTARIO[[#This Row],[CODIGO CONCATENADO]],[1]!Tabla1[[CODIGO CONCATENADO ]],[1]!Tabla1[COSTO],,0,-1),"")</f>
        <v/>
      </c>
      <c r="R2221" s="42" t="str">
        <f>+IFERROR(INVENTARIO[[#This Row],[STOCK (BALANCE)]]*INVENTARIO[[#This Row],[COSTO UNITARIO]],"")</f>
        <v/>
      </c>
    </row>
    <row r="2222" spans="1:18" hidden="1" x14ac:dyDescent="0.25">
      <c r="A2222" s="37" t="str">
        <f>+[1]DATA_PRODUCTO!A2222</f>
        <v xml:space="preserve">  ()</v>
      </c>
      <c r="B2222" s="38" t="str">
        <f>IFERROR(_xlfn.XLOOKUP(INVENTARIO[[#This Row],[CODIGO CONCATENADO]],[1]!Tabla1[[CODIGO CONCATENADO ]],[1]!Tabla1[FECHA],,0,-1),"")</f>
        <v/>
      </c>
      <c r="C2222" s="38" t="str">
        <f>IFERROR(_xlfn.XLOOKUP(INVENTARIO[[#This Row],[CODIGO CONCATENADO]],[1]!Tabla1[[CODIGO CONCATENADO ]],[1]!Tabla1[FECHA],,0,-1),"")</f>
        <v/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0</v>
      </c>
      <c r="N2222" s="44">
        <f>+SUMIF([1]!REQUISICIONES[CODIGO CONCATENADO],INVENTARIO[[#This Row],[CODIGO CONCATENADO]],[1]!REQUISICIONES[CANTIDAD])</f>
        <v>0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 t="str">
        <f>IFERROR(_xlfn.XLOOKUP(INVENTARIO[[#This Row],[CODIGO CONCATENADO]],[1]!Tabla1[[CODIGO CONCATENADO ]],[1]!Tabla1[COSTO],,0,-1),"")</f>
        <v/>
      </c>
      <c r="R2222" s="42" t="str">
        <f>+IFERROR(INVENTARIO[[#This Row],[STOCK (BALANCE)]]*INVENTARIO[[#This Row],[COSTO UNITARIO]],"")</f>
        <v/>
      </c>
    </row>
    <row r="2223" spans="1:18" hidden="1" x14ac:dyDescent="0.25">
      <c r="A2223" s="37" t="str">
        <f>+[1]DATA_PRODUCTO!A2223</f>
        <v xml:space="preserve">  ()</v>
      </c>
      <c r="B2223" s="38" t="str">
        <f>IFERROR(_xlfn.XLOOKUP(INVENTARIO[[#This Row],[CODIGO CONCATENADO]],[1]!Tabla1[[CODIGO CONCATENADO ]],[1]!Tabla1[FECHA],,0,-1),"")</f>
        <v/>
      </c>
      <c r="C2223" s="38" t="str">
        <f>IFERROR(_xlfn.XLOOKUP(INVENTARIO[[#This Row],[CODIGO CONCATENADO]],[1]!Tabla1[[CODIGO CONCATENADO ]],[1]!Tabla1[FECHA],,0,-1),"")</f>
        <v/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0</v>
      </c>
      <c r="N2223" s="44">
        <f>+SUMIF([1]!REQUISICIONES[CODIGO CONCATENADO],INVENTARIO[[#This Row],[CODIGO CONCATENADO]],[1]!REQUISICIONES[CANTIDAD])</f>
        <v>0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 t="str">
        <f>IFERROR(_xlfn.XLOOKUP(INVENTARIO[[#This Row],[CODIGO CONCATENADO]],[1]!Tabla1[[CODIGO CONCATENADO ]],[1]!Tabla1[COSTO],,0,-1),"")</f>
        <v/>
      </c>
      <c r="R2223" s="42" t="str">
        <f>+IFERROR(INVENTARIO[[#This Row],[STOCK (BALANCE)]]*INVENTARIO[[#This Row],[COSTO UNITARIO]],"")</f>
        <v/>
      </c>
    </row>
    <row r="2224" spans="1:18" hidden="1" x14ac:dyDescent="0.25">
      <c r="A2224" s="37" t="str">
        <f>+[1]DATA_PRODUCTO!A2224</f>
        <v xml:space="preserve">  ()</v>
      </c>
      <c r="B2224" s="38" t="str">
        <f>IFERROR(_xlfn.XLOOKUP(INVENTARIO[[#This Row],[CODIGO CONCATENADO]],[1]!Tabla1[[CODIGO CONCATENADO ]],[1]!Tabla1[FECHA],,0,-1),"")</f>
        <v/>
      </c>
      <c r="C2224" s="38" t="str">
        <f>IFERROR(_xlfn.XLOOKUP(INVENTARIO[[#This Row],[CODIGO CONCATENADO]],[1]!Tabla1[[CODIGO CONCATENADO ]],[1]!Tabla1[FECHA],,0,-1),"")</f>
        <v/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0</v>
      </c>
      <c r="N2224" s="44">
        <f>+SUMIF([1]!REQUISICIONES[CODIGO CONCATENADO],INVENTARIO[[#This Row],[CODIGO CONCATENADO]],[1]!REQUISICIONES[CANTIDAD])</f>
        <v>0</v>
      </c>
      <c r="O2224" s="42"/>
      <c r="P2224" s="44">
        <f>+INVENTARIO[[#This Row],[CANTIDAD INICIAL]]+INVENTARIO[[#This Row],[ENTRADAS]]-INVENTARIO[[#This Row],[SALIDAS]]+INVENTARIO[[#This Row],[AJUSTES]]</f>
        <v>0</v>
      </c>
      <c r="Q2224" s="42" t="str">
        <f>IFERROR(_xlfn.XLOOKUP(INVENTARIO[[#This Row],[CODIGO CONCATENADO]],[1]!Tabla1[[CODIGO CONCATENADO ]],[1]!Tabla1[COSTO],,0,-1),"")</f>
        <v/>
      </c>
      <c r="R2224" s="42" t="str">
        <f>+IFERROR(INVENTARIO[[#This Row],[STOCK (BALANCE)]]*INVENTARIO[[#This Row],[COSTO UNITARIO]],"")</f>
        <v/>
      </c>
    </row>
    <row r="2225" spans="1:18" hidden="1" x14ac:dyDescent="0.25">
      <c r="A2225" s="37" t="str">
        <f>+[1]DATA_PRODUCTO!A2225</f>
        <v xml:space="preserve">  ()</v>
      </c>
      <c r="B2225" s="38" t="str">
        <f>IFERROR(_xlfn.XLOOKUP(INVENTARIO[[#This Row],[CODIGO CONCATENADO]],[1]!Tabla1[[CODIGO CONCATENADO ]],[1]!Tabla1[FECHA],,0,-1),"")</f>
        <v/>
      </c>
      <c r="C2225" s="38" t="str">
        <f>IFERROR(_xlfn.XLOOKUP(INVENTARIO[[#This Row],[CODIGO CONCATENADO]],[1]!Tabla1[[CODIGO CONCATENADO ]],[1]!Tabla1[FECHA],,0,-1),"")</f>
        <v/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0</v>
      </c>
      <c r="N2225" s="44">
        <f>+SUMIF([1]!REQUISICIONES[CODIGO CONCATENADO],INVENTARIO[[#This Row],[CODIGO CONCATENADO]],[1]!REQUISICIONES[CANTIDAD])</f>
        <v>0</v>
      </c>
      <c r="O2225" s="42"/>
      <c r="P2225" s="44">
        <f>+INVENTARIO[[#This Row],[CANTIDAD INICIAL]]+INVENTARIO[[#This Row],[ENTRADAS]]-INVENTARIO[[#This Row],[SALIDAS]]+INVENTARIO[[#This Row],[AJUSTES]]</f>
        <v>0</v>
      </c>
      <c r="Q2225" s="42" t="str">
        <f>IFERROR(_xlfn.XLOOKUP(INVENTARIO[[#This Row],[CODIGO CONCATENADO]],[1]!Tabla1[[CODIGO CONCATENADO ]],[1]!Tabla1[COSTO],,0,-1),"")</f>
        <v/>
      </c>
      <c r="R2225" s="42" t="str">
        <f>+IFERROR(INVENTARIO[[#This Row],[STOCK (BALANCE)]]*INVENTARIO[[#This Row],[COSTO UNITARIO]],"")</f>
        <v/>
      </c>
    </row>
    <row r="2226" spans="1:18" hidden="1" x14ac:dyDescent="0.25">
      <c r="A2226" s="37" t="str">
        <f>+[1]DATA_PRODUCTO!A2226</f>
        <v xml:space="preserve">  ()</v>
      </c>
      <c r="B2226" s="38" t="str">
        <f>IFERROR(_xlfn.XLOOKUP(INVENTARIO[[#This Row],[CODIGO CONCATENADO]],[1]!Tabla1[[CODIGO CONCATENADO ]],[1]!Tabla1[FECHA],,0,-1),"")</f>
        <v/>
      </c>
      <c r="C2226" s="38" t="str">
        <f>IFERROR(_xlfn.XLOOKUP(INVENTARIO[[#This Row],[CODIGO CONCATENADO]],[1]!Tabla1[[CODIGO CONCATENADO ]],[1]!Tabla1[FECHA],,0,-1),"")</f>
        <v/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0</v>
      </c>
      <c r="N2226" s="44">
        <f>+SUMIF([1]!REQUISICIONES[CODIGO CONCATENADO],INVENTARIO[[#This Row],[CODIGO CONCATENADO]],[1]!REQUISICIONES[CANTIDAD])</f>
        <v>0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 t="str">
        <f>IFERROR(_xlfn.XLOOKUP(INVENTARIO[[#This Row],[CODIGO CONCATENADO]],[1]!Tabla1[[CODIGO CONCATENADO ]],[1]!Tabla1[COSTO],,0,-1),"")</f>
        <v/>
      </c>
      <c r="R2226" s="42" t="str">
        <f>+IFERROR(INVENTARIO[[#This Row],[STOCK (BALANCE)]]*INVENTARIO[[#This Row],[COSTO UNITARIO]],"")</f>
        <v/>
      </c>
    </row>
    <row r="2227" spans="1:18" hidden="1" x14ac:dyDescent="0.25">
      <c r="A2227" s="37" t="str">
        <f>+[1]DATA_PRODUCTO!A2227</f>
        <v xml:space="preserve">  ()</v>
      </c>
      <c r="B2227" s="38" t="str">
        <f>IFERROR(_xlfn.XLOOKUP(INVENTARIO[[#This Row],[CODIGO CONCATENADO]],[1]!Tabla1[[CODIGO CONCATENADO ]],[1]!Tabla1[FECHA],,0,-1),"")</f>
        <v/>
      </c>
      <c r="C2227" s="38" t="str">
        <f>IFERROR(_xlfn.XLOOKUP(INVENTARIO[[#This Row],[CODIGO CONCATENADO]],[1]!Tabla1[[CODIGO CONCATENADO ]],[1]!Tabla1[FECHA],,0,-1),"")</f>
        <v/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0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0</v>
      </c>
      <c r="Q2227" s="42" t="str">
        <f>IFERROR(_xlfn.XLOOKUP(INVENTARIO[[#This Row],[CODIGO CONCATENADO]],[1]!Tabla1[[CODIGO CONCATENADO ]],[1]!Tabla1[COSTO],,0,-1),"")</f>
        <v/>
      </c>
      <c r="R2227" s="42" t="str">
        <f>+IFERROR(INVENTARIO[[#This Row],[STOCK (BALANCE)]]*INVENTARIO[[#This Row],[COSTO UNITARIO]],"")</f>
        <v/>
      </c>
    </row>
    <row r="2228" spans="1:18" hidden="1" x14ac:dyDescent="0.25">
      <c r="A2228" s="37" t="str">
        <f>+[1]DATA_PRODUCTO!A2228</f>
        <v xml:space="preserve">  ()</v>
      </c>
      <c r="B2228" s="38" t="str">
        <f>IFERROR(_xlfn.XLOOKUP(INVENTARIO[[#This Row],[CODIGO CONCATENADO]],[1]!Tabla1[[CODIGO CONCATENADO ]],[1]!Tabla1[FECHA],,0,-1),"")</f>
        <v/>
      </c>
      <c r="C2228" s="38" t="str">
        <f>IFERROR(_xlfn.XLOOKUP(INVENTARIO[[#This Row],[CODIGO CONCATENADO]],[1]!Tabla1[[CODIGO CONCATENADO ]],[1]!Tabla1[FECHA],,0,-1),"")</f>
        <v/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0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0</v>
      </c>
      <c r="Q2228" s="42" t="str">
        <f>IFERROR(_xlfn.XLOOKUP(INVENTARIO[[#This Row],[CODIGO CONCATENADO]],[1]!Tabla1[[CODIGO CONCATENADO ]],[1]!Tabla1[COSTO],,0,-1),"")</f>
        <v/>
      </c>
      <c r="R2228" s="42" t="str">
        <f>+IFERROR(INVENTARIO[[#This Row],[STOCK (BALANCE)]]*INVENTARIO[[#This Row],[COSTO UNITARIO]],"")</f>
        <v/>
      </c>
    </row>
    <row r="2229" spans="1:18" hidden="1" x14ac:dyDescent="0.25">
      <c r="A2229" s="37" t="str">
        <f>+[1]DATA_PRODUCTO!A2229</f>
        <v xml:space="preserve">  ()</v>
      </c>
      <c r="B2229" s="38" t="str">
        <f>IFERROR(_xlfn.XLOOKUP(INVENTARIO[[#This Row],[CODIGO CONCATENADO]],[1]!Tabla1[[CODIGO CONCATENADO ]],[1]!Tabla1[FECHA],,0,-1),"")</f>
        <v/>
      </c>
      <c r="C2229" s="38" t="str">
        <f>IFERROR(_xlfn.XLOOKUP(INVENTARIO[[#This Row],[CODIGO CONCATENADO]],[1]!Tabla1[[CODIGO CONCATENADO ]],[1]!Tabla1[FECHA],,0,-1),"")</f>
        <v/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0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0</v>
      </c>
      <c r="Q2229" s="42" t="str">
        <f>IFERROR(_xlfn.XLOOKUP(INVENTARIO[[#This Row],[CODIGO CONCATENADO]],[1]!Tabla1[[CODIGO CONCATENADO ]],[1]!Tabla1[COSTO],,0,-1),"")</f>
        <v/>
      </c>
      <c r="R2229" s="42" t="str">
        <f>+IFERROR(INVENTARIO[[#This Row],[STOCK (BALANCE)]]*INVENTARIO[[#This Row],[COSTO UNITARIO]],"")</f>
        <v/>
      </c>
    </row>
    <row r="2230" spans="1:18" hidden="1" x14ac:dyDescent="0.25">
      <c r="A2230" s="37" t="str">
        <f>+[1]DATA_PRODUCTO!A2230</f>
        <v xml:space="preserve">  ()</v>
      </c>
      <c r="B2230" s="38" t="str">
        <f>IFERROR(_xlfn.XLOOKUP(INVENTARIO[[#This Row],[CODIGO CONCATENADO]],[1]!Tabla1[[CODIGO CONCATENADO ]],[1]!Tabla1[FECHA],,0,-1),"")</f>
        <v/>
      </c>
      <c r="C2230" s="38" t="str">
        <f>IFERROR(_xlfn.XLOOKUP(INVENTARIO[[#This Row],[CODIGO CONCATENADO]],[1]!Tabla1[[CODIGO CONCATENADO ]],[1]!Tabla1[FECHA],,0,-1),"")</f>
        <v/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0</v>
      </c>
      <c r="N2230" s="44">
        <f>+SUMIF([1]!REQUISICIONES[CODIGO CONCATENADO],INVENTARIO[[#This Row],[CODIGO CONCATENADO]],[1]!REQUISICIONES[CANTIDAD])</f>
        <v>0</v>
      </c>
      <c r="O2230" s="42"/>
      <c r="P2230" s="44">
        <f>+INVENTARIO[[#This Row],[CANTIDAD INICIAL]]+INVENTARIO[[#This Row],[ENTRADAS]]-INVENTARIO[[#This Row],[SALIDAS]]+INVENTARIO[[#This Row],[AJUSTES]]</f>
        <v>0</v>
      </c>
      <c r="Q2230" s="42" t="str">
        <f>IFERROR(_xlfn.XLOOKUP(INVENTARIO[[#This Row],[CODIGO CONCATENADO]],[1]!Tabla1[[CODIGO CONCATENADO ]],[1]!Tabla1[COSTO],,0,-1),"")</f>
        <v/>
      </c>
      <c r="R2230" s="42" t="str">
        <f>+IFERROR(INVENTARIO[[#This Row],[STOCK (BALANCE)]]*INVENTARIO[[#This Row],[COSTO UNITARIO]],"")</f>
        <v/>
      </c>
    </row>
    <row r="2231" spans="1:18" hidden="1" x14ac:dyDescent="0.25">
      <c r="A2231" s="37" t="str">
        <f>+[1]DATA_PRODUCTO!A2231</f>
        <v xml:space="preserve">  ()</v>
      </c>
      <c r="B2231" s="38" t="str">
        <f>IFERROR(_xlfn.XLOOKUP(INVENTARIO[[#This Row],[CODIGO CONCATENADO]],[1]!Tabla1[[CODIGO CONCATENADO ]],[1]!Tabla1[FECHA],,0,-1),"")</f>
        <v/>
      </c>
      <c r="C2231" s="38" t="str">
        <f>IFERROR(_xlfn.XLOOKUP(INVENTARIO[[#This Row],[CODIGO CONCATENADO]],[1]!Tabla1[[CODIGO CONCATENADO ]],[1]!Tabla1[FECHA],,0,-1),"")</f>
        <v/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0</v>
      </c>
      <c r="N2231" s="44">
        <f>+SUMIF([1]!REQUISICIONES[CODIGO CONCATENADO],INVENTARIO[[#This Row],[CODIGO CONCATENADO]],[1]!REQUISICIONES[CANTIDAD])</f>
        <v>0</v>
      </c>
      <c r="O2231" s="42"/>
      <c r="P2231" s="44">
        <f>+INVENTARIO[[#This Row],[CANTIDAD INICIAL]]+INVENTARIO[[#This Row],[ENTRADAS]]-INVENTARIO[[#This Row],[SALIDAS]]+INVENTARIO[[#This Row],[AJUSTES]]</f>
        <v>0</v>
      </c>
      <c r="Q2231" s="42" t="str">
        <f>IFERROR(_xlfn.XLOOKUP(INVENTARIO[[#This Row],[CODIGO CONCATENADO]],[1]!Tabla1[[CODIGO CONCATENADO ]],[1]!Tabla1[COSTO],,0,-1),"")</f>
        <v/>
      </c>
      <c r="R2231" s="42" t="str">
        <f>+IFERROR(INVENTARIO[[#This Row],[STOCK (BALANCE)]]*INVENTARIO[[#This Row],[COSTO UNITARIO]],"")</f>
        <v/>
      </c>
    </row>
    <row r="2232" spans="1:18" hidden="1" x14ac:dyDescent="0.25">
      <c r="A2232" s="37" t="str">
        <f>+[1]DATA_PRODUCTO!A2232</f>
        <v xml:space="preserve">  ()</v>
      </c>
      <c r="B2232" s="38" t="str">
        <f>IFERROR(_xlfn.XLOOKUP(INVENTARIO[[#This Row],[CODIGO CONCATENADO]],[1]!Tabla1[[CODIGO CONCATENADO ]],[1]!Tabla1[FECHA],,0,-1),"")</f>
        <v/>
      </c>
      <c r="C2232" s="38" t="str">
        <f>IFERROR(_xlfn.XLOOKUP(INVENTARIO[[#This Row],[CODIGO CONCATENADO]],[1]!Tabla1[[CODIGO CONCATENADO ]],[1]!Tabla1[FECHA],,0,-1),"")</f>
        <v/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0</v>
      </c>
      <c r="N2232" s="44">
        <f>+SUMIF([1]!REQUISICIONES[CODIGO CONCATENADO],INVENTARIO[[#This Row],[CODIGO CONCATENADO]],[1]!REQUISICIONES[CANTIDAD])</f>
        <v>0</v>
      </c>
      <c r="O2232" s="42"/>
      <c r="P2232" s="44">
        <f>+INVENTARIO[[#This Row],[CANTIDAD INICIAL]]+INVENTARIO[[#This Row],[ENTRADAS]]-INVENTARIO[[#This Row],[SALIDAS]]+INVENTARIO[[#This Row],[AJUSTES]]</f>
        <v>0</v>
      </c>
      <c r="Q2232" s="42" t="str">
        <f>IFERROR(_xlfn.XLOOKUP(INVENTARIO[[#This Row],[CODIGO CONCATENADO]],[1]!Tabla1[[CODIGO CONCATENADO ]],[1]!Tabla1[COSTO],,0,-1),"")</f>
        <v/>
      </c>
      <c r="R2232" s="42" t="str">
        <f>+IFERROR(INVENTARIO[[#This Row],[STOCK (BALANCE)]]*INVENTARIO[[#This Row],[COSTO UNITARIO]],"")</f>
        <v/>
      </c>
    </row>
    <row r="2233" spans="1:18" hidden="1" x14ac:dyDescent="0.25">
      <c r="A2233" s="37" t="str">
        <f>+[1]DATA_PRODUCTO!A2233</f>
        <v xml:space="preserve">  ()</v>
      </c>
      <c r="B2233" s="38" t="str">
        <f>IFERROR(_xlfn.XLOOKUP(INVENTARIO[[#This Row],[CODIGO CONCATENADO]],[1]!Tabla1[[CODIGO CONCATENADO ]],[1]!Tabla1[FECHA],,0,-1),"")</f>
        <v/>
      </c>
      <c r="C2233" s="38" t="str">
        <f>IFERROR(_xlfn.XLOOKUP(INVENTARIO[[#This Row],[CODIGO CONCATENADO]],[1]!Tabla1[[CODIGO CONCATENADO ]],[1]!Tabla1[FECHA],,0,-1),"")</f>
        <v/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0</v>
      </c>
      <c r="Q2233" s="42" t="str">
        <f>IFERROR(_xlfn.XLOOKUP(INVENTARIO[[#This Row],[CODIGO CONCATENADO]],[1]!Tabla1[[CODIGO CONCATENADO ]],[1]!Tabla1[COSTO],,0,-1),"")</f>
        <v/>
      </c>
      <c r="R2233" s="42" t="str">
        <f>+IFERROR(INVENTARIO[[#This Row],[STOCK (BALANCE)]]*INVENTARIO[[#This Row],[COSTO UNITARIO]],"")</f>
        <v/>
      </c>
    </row>
    <row r="2234" spans="1:18" hidden="1" x14ac:dyDescent="0.25">
      <c r="A2234" s="37" t="str">
        <f>+[1]DATA_PRODUCTO!A2234</f>
        <v xml:space="preserve">  ()</v>
      </c>
      <c r="B2234" s="38" t="str">
        <f>IFERROR(_xlfn.XLOOKUP(INVENTARIO[[#This Row],[CODIGO CONCATENADO]],[1]!Tabla1[[CODIGO CONCATENADO ]],[1]!Tabla1[FECHA],,0,-1),"")</f>
        <v/>
      </c>
      <c r="C2234" s="38" t="str">
        <f>IFERROR(_xlfn.XLOOKUP(INVENTARIO[[#This Row],[CODIGO CONCATENADO]],[1]!Tabla1[[CODIGO CONCATENADO ]],[1]!Tabla1[FECHA],,0,-1),"")</f>
        <v/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0</v>
      </c>
      <c r="N2234" s="44">
        <f>+SUMIF([1]!REQUISICIONES[CODIGO CONCATENADO],INVENTARIO[[#This Row],[CODIGO CONCATENADO]],[1]!REQUISICIONES[CANTIDAD])</f>
        <v>0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 t="str">
        <f>IFERROR(_xlfn.XLOOKUP(INVENTARIO[[#This Row],[CODIGO CONCATENADO]],[1]!Tabla1[[CODIGO CONCATENADO ]],[1]!Tabla1[COSTO],,0,-1),"")</f>
        <v/>
      </c>
      <c r="R2234" s="42" t="str">
        <f>+IFERROR(INVENTARIO[[#This Row],[STOCK (BALANCE)]]*INVENTARIO[[#This Row],[COSTO UNITARIO]],"")</f>
        <v/>
      </c>
    </row>
    <row r="2235" spans="1:18" hidden="1" x14ac:dyDescent="0.25">
      <c r="A2235" s="37" t="str">
        <f>+[1]DATA_PRODUCTO!A2235</f>
        <v xml:space="preserve">  ()</v>
      </c>
      <c r="B2235" s="38" t="str">
        <f>IFERROR(_xlfn.XLOOKUP(INVENTARIO[[#This Row],[CODIGO CONCATENADO]],[1]!Tabla1[[CODIGO CONCATENADO ]],[1]!Tabla1[FECHA],,0,-1),"")</f>
        <v/>
      </c>
      <c r="C2235" s="38" t="str">
        <f>IFERROR(_xlfn.XLOOKUP(INVENTARIO[[#This Row],[CODIGO CONCATENADO]],[1]!Tabla1[[CODIGO CONCATENADO ]],[1]!Tabla1[FECHA],,0,-1),"")</f>
        <v/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0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0</v>
      </c>
      <c r="Q2235" s="42" t="str">
        <f>IFERROR(_xlfn.XLOOKUP(INVENTARIO[[#This Row],[CODIGO CONCATENADO]],[1]!Tabla1[[CODIGO CONCATENADO ]],[1]!Tabla1[COSTO],,0,-1),"")</f>
        <v/>
      </c>
      <c r="R2235" s="42" t="str">
        <f>+IFERROR(INVENTARIO[[#This Row],[STOCK (BALANCE)]]*INVENTARIO[[#This Row],[COSTO UNITARIO]],"")</f>
        <v/>
      </c>
    </row>
    <row r="2236" spans="1:18" hidden="1" x14ac:dyDescent="0.25">
      <c r="A2236" s="37" t="str">
        <f>+[1]DATA_PRODUCTO!A2236</f>
        <v xml:space="preserve">  ()</v>
      </c>
      <c r="B2236" s="38" t="str">
        <f>IFERROR(_xlfn.XLOOKUP(INVENTARIO[[#This Row],[CODIGO CONCATENADO]],[1]!Tabla1[[CODIGO CONCATENADO ]],[1]!Tabla1[FECHA],,0,-1),"")</f>
        <v/>
      </c>
      <c r="C2236" s="38" t="str">
        <f>IFERROR(_xlfn.XLOOKUP(INVENTARIO[[#This Row],[CODIGO CONCATENADO]],[1]!Tabla1[[CODIGO CONCATENADO ]],[1]!Tabla1[FECHA],,0,-1),"")</f>
        <v/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0</v>
      </c>
      <c r="N2236" s="44">
        <f>+SUMIF([1]!REQUISICIONES[CODIGO CONCATENADO],INVENTARIO[[#This Row],[CODIGO CONCATENADO]],[1]!REQUISICIONES[CANTIDAD])</f>
        <v>0</v>
      </c>
      <c r="O2236" s="42"/>
      <c r="P2236" s="44">
        <f>+INVENTARIO[[#This Row],[CANTIDAD INICIAL]]+INVENTARIO[[#This Row],[ENTRADAS]]-INVENTARIO[[#This Row],[SALIDAS]]+INVENTARIO[[#This Row],[AJUSTES]]</f>
        <v>0</v>
      </c>
      <c r="Q2236" s="42" t="str">
        <f>IFERROR(_xlfn.XLOOKUP(INVENTARIO[[#This Row],[CODIGO CONCATENADO]],[1]!Tabla1[[CODIGO CONCATENADO ]],[1]!Tabla1[COSTO],,0,-1),"")</f>
        <v/>
      </c>
      <c r="R2236" s="42" t="str">
        <f>+IFERROR(INVENTARIO[[#This Row],[STOCK (BALANCE)]]*INVENTARIO[[#This Row],[COSTO UNITARIO]],"")</f>
        <v/>
      </c>
    </row>
    <row r="2237" spans="1:18" hidden="1" x14ac:dyDescent="0.25">
      <c r="A2237" s="37" t="str">
        <f>+[1]DATA_PRODUCTO!A2237</f>
        <v xml:space="preserve">  ()</v>
      </c>
      <c r="B2237" s="38" t="str">
        <f>IFERROR(_xlfn.XLOOKUP(INVENTARIO[[#This Row],[CODIGO CONCATENADO]],[1]!Tabla1[[CODIGO CONCATENADO ]],[1]!Tabla1[FECHA],,0,-1),"")</f>
        <v/>
      </c>
      <c r="C2237" s="38" t="str">
        <f>IFERROR(_xlfn.XLOOKUP(INVENTARIO[[#This Row],[CODIGO CONCATENADO]],[1]!Tabla1[[CODIGO CONCATENADO ]],[1]!Tabla1[FECHA],,0,-1),"")</f>
        <v/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0</v>
      </c>
      <c r="N2237" s="44">
        <f>+SUMIF([1]!REQUISICIONES[CODIGO CONCATENADO],INVENTARIO[[#This Row],[CODIGO CONCATENADO]],[1]!REQUISICIONES[CANTIDAD])</f>
        <v>0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 t="str">
        <f>IFERROR(_xlfn.XLOOKUP(INVENTARIO[[#This Row],[CODIGO CONCATENADO]],[1]!Tabla1[[CODIGO CONCATENADO ]],[1]!Tabla1[COSTO],,0,-1),"")</f>
        <v/>
      </c>
      <c r="R2237" s="42" t="str">
        <f>+IFERROR(INVENTARIO[[#This Row],[STOCK (BALANCE)]]*INVENTARIO[[#This Row],[COSTO UNITARIO]],"")</f>
        <v/>
      </c>
    </row>
    <row r="2238" spans="1:18" hidden="1" x14ac:dyDescent="0.25">
      <c r="A2238" s="37" t="str">
        <f>+[1]DATA_PRODUCTO!A2238</f>
        <v xml:space="preserve">  ()</v>
      </c>
      <c r="B2238" s="38" t="str">
        <f>IFERROR(_xlfn.XLOOKUP(INVENTARIO[[#This Row],[CODIGO CONCATENADO]],[1]!Tabla1[[CODIGO CONCATENADO ]],[1]!Tabla1[FECHA],,0,-1),"")</f>
        <v/>
      </c>
      <c r="C2238" s="38" t="str">
        <f>IFERROR(_xlfn.XLOOKUP(INVENTARIO[[#This Row],[CODIGO CONCATENADO]],[1]!Tabla1[[CODIGO CONCATENADO ]],[1]!Tabla1[FECHA],,0,-1),"")</f>
        <v/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0</v>
      </c>
      <c r="Q2238" s="42" t="str">
        <f>IFERROR(_xlfn.XLOOKUP(INVENTARIO[[#This Row],[CODIGO CONCATENADO]],[1]!Tabla1[[CODIGO CONCATENADO ]],[1]!Tabla1[COSTO],,0,-1),"")</f>
        <v/>
      </c>
      <c r="R2238" s="42" t="str">
        <f>+IFERROR(INVENTARIO[[#This Row],[STOCK (BALANCE)]]*INVENTARIO[[#This Row],[COSTO UNITARIO]],"")</f>
        <v/>
      </c>
    </row>
    <row r="2239" spans="1:18" hidden="1" x14ac:dyDescent="0.25">
      <c r="A2239" s="37" t="str">
        <f>+[1]DATA_PRODUCTO!A2239</f>
        <v xml:space="preserve">  ()</v>
      </c>
      <c r="B2239" s="38" t="str">
        <f>IFERROR(_xlfn.XLOOKUP(INVENTARIO[[#This Row],[CODIGO CONCATENADO]],[1]!Tabla1[[CODIGO CONCATENADO ]],[1]!Tabla1[FECHA],,0,-1),"")</f>
        <v/>
      </c>
      <c r="C2239" s="38" t="str">
        <f>IFERROR(_xlfn.XLOOKUP(INVENTARIO[[#This Row],[CODIGO CONCATENADO]],[1]!Tabla1[[CODIGO CONCATENADO ]],[1]!Tabla1[FECHA],,0,-1),"")</f>
        <v/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0</v>
      </c>
      <c r="Q2239" s="42" t="str">
        <f>IFERROR(_xlfn.XLOOKUP(INVENTARIO[[#This Row],[CODIGO CONCATENADO]],[1]!Tabla1[[CODIGO CONCATENADO ]],[1]!Tabla1[COSTO],,0,-1),"")</f>
        <v/>
      </c>
      <c r="R2239" s="42" t="str">
        <f>+IFERROR(INVENTARIO[[#This Row],[STOCK (BALANCE)]]*INVENTARIO[[#This Row],[COSTO UNITARIO]],"")</f>
        <v/>
      </c>
    </row>
    <row r="2240" spans="1:18" hidden="1" x14ac:dyDescent="0.25">
      <c r="A2240" s="37" t="str">
        <f>+[1]DATA_PRODUCTO!A2240</f>
        <v xml:space="preserve">  ()</v>
      </c>
      <c r="B2240" s="38" t="str">
        <f>IFERROR(_xlfn.XLOOKUP(INVENTARIO[[#This Row],[CODIGO CONCATENADO]],[1]!Tabla1[[CODIGO CONCATENADO ]],[1]!Tabla1[FECHA],,0,-1),"")</f>
        <v/>
      </c>
      <c r="C2240" s="38" t="str">
        <f>IFERROR(_xlfn.XLOOKUP(INVENTARIO[[#This Row],[CODIGO CONCATENADO]],[1]!Tabla1[[CODIGO CONCATENADO ]],[1]!Tabla1[FECHA],,0,-1),"")</f>
        <v/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0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0</v>
      </c>
      <c r="Q2240" s="42" t="str">
        <f>IFERROR(_xlfn.XLOOKUP(INVENTARIO[[#This Row],[CODIGO CONCATENADO]],[1]!Tabla1[[CODIGO CONCATENADO ]],[1]!Tabla1[COSTO],,0,-1),"")</f>
        <v/>
      </c>
      <c r="R2240" s="42" t="str">
        <f>+IFERROR(INVENTARIO[[#This Row],[STOCK (BALANCE)]]*INVENTARIO[[#This Row],[COSTO UNITARIO]],"")</f>
        <v/>
      </c>
    </row>
    <row r="2241" spans="1:18" hidden="1" x14ac:dyDescent="0.25">
      <c r="A2241" s="37" t="str">
        <f>+[1]DATA_PRODUCTO!A2241</f>
        <v xml:space="preserve">  ()</v>
      </c>
      <c r="B2241" s="38" t="str">
        <f>IFERROR(_xlfn.XLOOKUP(INVENTARIO[[#This Row],[CODIGO CONCATENADO]],[1]!Tabla1[[CODIGO CONCATENADO ]],[1]!Tabla1[FECHA],,0,-1),"")</f>
        <v/>
      </c>
      <c r="C2241" s="38" t="str">
        <f>IFERROR(_xlfn.XLOOKUP(INVENTARIO[[#This Row],[CODIGO CONCATENADO]],[1]!Tabla1[[CODIGO CONCATENADO ]],[1]!Tabla1[FECHA],,0,-1),"")</f>
        <v/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0</v>
      </c>
      <c r="N2241" s="44">
        <f>+SUMIF([1]!REQUISICIONES[CODIGO CONCATENADO],INVENTARIO[[#This Row],[CODIGO CONCATENADO]],[1]!REQUISICIONES[CANTIDAD])</f>
        <v>0</v>
      </c>
      <c r="O2241" s="42"/>
      <c r="P2241" s="44">
        <f>+INVENTARIO[[#This Row],[CANTIDAD INICIAL]]+INVENTARIO[[#This Row],[ENTRADAS]]-INVENTARIO[[#This Row],[SALIDAS]]+INVENTARIO[[#This Row],[AJUSTES]]</f>
        <v>0</v>
      </c>
      <c r="Q2241" s="42" t="str">
        <f>IFERROR(_xlfn.XLOOKUP(INVENTARIO[[#This Row],[CODIGO CONCATENADO]],[1]!Tabla1[[CODIGO CONCATENADO ]],[1]!Tabla1[COSTO],,0,-1),"")</f>
        <v/>
      </c>
      <c r="R2241" s="42" t="str">
        <f>+IFERROR(INVENTARIO[[#This Row],[STOCK (BALANCE)]]*INVENTARIO[[#This Row],[COSTO UNITARIO]],"")</f>
        <v/>
      </c>
    </row>
    <row r="2242" spans="1:18" hidden="1" x14ac:dyDescent="0.25">
      <c r="A2242" s="37" t="str">
        <f>+[1]DATA_PRODUCTO!A2242</f>
        <v xml:space="preserve">  ()</v>
      </c>
      <c r="B2242" s="38" t="str">
        <f>IFERROR(_xlfn.XLOOKUP(INVENTARIO[[#This Row],[CODIGO CONCATENADO]],[1]!Tabla1[[CODIGO CONCATENADO ]],[1]!Tabla1[FECHA],,0,-1),"")</f>
        <v/>
      </c>
      <c r="C2242" s="38" t="str">
        <f>IFERROR(_xlfn.XLOOKUP(INVENTARIO[[#This Row],[CODIGO CONCATENADO]],[1]!Tabla1[[CODIGO CONCATENADO ]],[1]!Tabla1[FECHA],,0,-1),"")</f>
        <v/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0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0</v>
      </c>
      <c r="Q2242" s="42" t="str">
        <f>IFERROR(_xlfn.XLOOKUP(INVENTARIO[[#This Row],[CODIGO CONCATENADO]],[1]!Tabla1[[CODIGO CONCATENADO ]],[1]!Tabla1[COSTO],,0,-1),"")</f>
        <v/>
      </c>
      <c r="R2242" s="42" t="str">
        <f>+IFERROR(INVENTARIO[[#This Row],[STOCK (BALANCE)]]*INVENTARIO[[#This Row],[COSTO UNITARIO]],"")</f>
        <v/>
      </c>
    </row>
    <row r="2243" spans="1:18" hidden="1" x14ac:dyDescent="0.25">
      <c r="A2243" s="37" t="str">
        <f>+[1]DATA_PRODUCTO!A2243</f>
        <v xml:space="preserve">  ()</v>
      </c>
      <c r="B2243" s="38" t="str">
        <f>IFERROR(_xlfn.XLOOKUP(INVENTARIO[[#This Row],[CODIGO CONCATENADO]],[1]!Tabla1[[CODIGO CONCATENADO ]],[1]!Tabla1[FECHA],,0,-1),"")</f>
        <v/>
      </c>
      <c r="C2243" s="38" t="str">
        <f>IFERROR(_xlfn.XLOOKUP(INVENTARIO[[#This Row],[CODIGO CONCATENADO]],[1]!Tabla1[[CODIGO CONCATENADO ]],[1]!Tabla1[FECHA],,0,-1),"")</f>
        <v/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0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0</v>
      </c>
      <c r="Q2243" s="42" t="str">
        <f>IFERROR(_xlfn.XLOOKUP(INVENTARIO[[#This Row],[CODIGO CONCATENADO]],[1]!Tabla1[[CODIGO CONCATENADO ]],[1]!Tabla1[COSTO],,0,-1),"")</f>
        <v/>
      </c>
      <c r="R2243" s="42" t="str">
        <f>+IFERROR(INVENTARIO[[#This Row],[STOCK (BALANCE)]]*INVENTARIO[[#This Row],[COSTO UNITARIO]],"")</f>
        <v/>
      </c>
    </row>
    <row r="2244" spans="1:18" hidden="1" x14ac:dyDescent="0.25">
      <c r="A2244" s="37" t="str">
        <f>+[1]DATA_PRODUCTO!A2244</f>
        <v xml:space="preserve">  ()</v>
      </c>
      <c r="B2244" s="38" t="str">
        <f>IFERROR(_xlfn.XLOOKUP(INVENTARIO[[#This Row],[CODIGO CONCATENADO]],[1]!Tabla1[[CODIGO CONCATENADO ]],[1]!Tabla1[FECHA],,0,-1),"")</f>
        <v/>
      </c>
      <c r="C2244" s="38" t="str">
        <f>IFERROR(_xlfn.XLOOKUP(INVENTARIO[[#This Row],[CODIGO CONCATENADO]],[1]!Tabla1[[CODIGO CONCATENADO ]],[1]!Tabla1[FECHA],,0,-1),"")</f>
        <v/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0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0</v>
      </c>
      <c r="Q2244" s="42" t="str">
        <f>IFERROR(_xlfn.XLOOKUP(INVENTARIO[[#This Row],[CODIGO CONCATENADO]],[1]!Tabla1[[CODIGO CONCATENADO ]],[1]!Tabla1[COSTO],,0,-1),"")</f>
        <v/>
      </c>
      <c r="R2244" s="42" t="str">
        <f>+IFERROR(INVENTARIO[[#This Row],[STOCK (BALANCE)]]*INVENTARIO[[#This Row],[COSTO UNITARIO]],"")</f>
        <v/>
      </c>
    </row>
    <row r="2245" spans="1:18" hidden="1" x14ac:dyDescent="0.25">
      <c r="A2245" s="37" t="str">
        <f>+[1]DATA_PRODUCTO!A2245</f>
        <v xml:space="preserve">  ()</v>
      </c>
      <c r="B2245" s="38" t="str">
        <f>IFERROR(_xlfn.XLOOKUP(INVENTARIO[[#This Row],[CODIGO CONCATENADO]],[1]!Tabla1[[CODIGO CONCATENADO ]],[1]!Tabla1[FECHA],,0,-1),"")</f>
        <v/>
      </c>
      <c r="C2245" s="38" t="str">
        <f>IFERROR(_xlfn.XLOOKUP(INVENTARIO[[#This Row],[CODIGO CONCATENADO]],[1]!Tabla1[[CODIGO CONCATENADO ]],[1]!Tabla1[FECHA],,0,-1),"")</f>
        <v/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0</v>
      </c>
      <c r="N2245" s="44">
        <f>+SUMIF([1]!REQUISICIONES[CODIGO CONCATENADO],INVENTARIO[[#This Row],[CODIGO CONCATENADO]],[1]!REQUISICIONES[CANTIDAD])</f>
        <v>0</v>
      </c>
      <c r="O2245" s="42"/>
      <c r="P2245" s="44">
        <f>+INVENTARIO[[#This Row],[CANTIDAD INICIAL]]+INVENTARIO[[#This Row],[ENTRADAS]]-INVENTARIO[[#This Row],[SALIDAS]]+INVENTARIO[[#This Row],[AJUSTES]]</f>
        <v>0</v>
      </c>
      <c r="Q2245" s="42" t="str">
        <f>IFERROR(_xlfn.XLOOKUP(INVENTARIO[[#This Row],[CODIGO CONCATENADO]],[1]!Tabla1[[CODIGO CONCATENADO ]],[1]!Tabla1[COSTO],,0,-1),"")</f>
        <v/>
      </c>
      <c r="R2245" s="42" t="str">
        <f>+IFERROR(INVENTARIO[[#This Row],[STOCK (BALANCE)]]*INVENTARIO[[#This Row],[COSTO UNITARIO]],"")</f>
        <v/>
      </c>
    </row>
    <row r="2246" spans="1:18" hidden="1" x14ac:dyDescent="0.25">
      <c r="A2246" s="37" t="str">
        <f>+[1]DATA_PRODUCTO!A2246</f>
        <v xml:space="preserve">  ()</v>
      </c>
      <c r="B2246" s="38" t="str">
        <f>IFERROR(_xlfn.XLOOKUP(INVENTARIO[[#This Row],[CODIGO CONCATENADO]],[1]!Tabla1[[CODIGO CONCATENADO ]],[1]!Tabla1[FECHA],,0,-1),"")</f>
        <v/>
      </c>
      <c r="C2246" s="38" t="str">
        <f>IFERROR(_xlfn.XLOOKUP(INVENTARIO[[#This Row],[CODIGO CONCATENADO]],[1]!Tabla1[[CODIGO CONCATENADO ]],[1]!Tabla1[FECHA],,0,-1),"")</f>
        <v/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0</v>
      </c>
      <c r="N2246" s="44">
        <f>+SUMIF([1]!REQUISICIONES[CODIGO CONCATENADO],INVENTARIO[[#This Row],[CODIGO CONCATENADO]],[1]!REQUISICIONES[CANTIDAD])</f>
        <v>0</v>
      </c>
      <c r="O2246" s="42"/>
      <c r="P2246" s="44">
        <f>+INVENTARIO[[#This Row],[CANTIDAD INICIAL]]+INVENTARIO[[#This Row],[ENTRADAS]]-INVENTARIO[[#This Row],[SALIDAS]]+INVENTARIO[[#This Row],[AJUSTES]]</f>
        <v>0</v>
      </c>
      <c r="Q2246" s="42" t="str">
        <f>IFERROR(_xlfn.XLOOKUP(INVENTARIO[[#This Row],[CODIGO CONCATENADO]],[1]!Tabla1[[CODIGO CONCATENADO ]],[1]!Tabla1[COSTO],,0,-1),"")</f>
        <v/>
      </c>
      <c r="R2246" s="42" t="str">
        <f>+IFERROR(INVENTARIO[[#This Row],[STOCK (BALANCE)]]*INVENTARIO[[#This Row],[COSTO UNITARIO]],"")</f>
        <v/>
      </c>
    </row>
    <row r="2247" spans="1:18" hidden="1" x14ac:dyDescent="0.25">
      <c r="A2247" s="37" t="str">
        <f>+[1]DATA_PRODUCTO!A2247</f>
        <v xml:space="preserve">  ()</v>
      </c>
      <c r="B2247" s="38" t="str">
        <f>IFERROR(_xlfn.XLOOKUP(INVENTARIO[[#This Row],[CODIGO CONCATENADO]],[1]!Tabla1[[CODIGO CONCATENADO ]],[1]!Tabla1[FECHA],,0,-1),"")</f>
        <v/>
      </c>
      <c r="C2247" s="38" t="str">
        <f>IFERROR(_xlfn.XLOOKUP(INVENTARIO[[#This Row],[CODIGO CONCATENADO]],[1]!Tabla1[[CODIGO CONCATENADO ]],[1]!Tabla1[FECHA],,0,-1),"")</f>
        <v/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0</v>
      </c>
      <c r="N2247" s="44">
        <f>+SUMIF([1]!REQUISICIONES[CODIGO CONCATENADO],INVENTARIO[[#This Row],[CODIGO CONCATENADO]],[1]!REQUISICIONES[CANTIDAD])</f>
        <v>0</v>
      </c>
      <c r="O2247" s="42"/>
      <c r="P2247" s="44">
        <f>+INVENTARIO[[#This Row],[CANTIDAD INICIAL]]+INVENTARIO[[#This Row],[ENTRADAS]]-INVENTARIO[[#This Row],[SALIDAS]]+INVENTARIO[[#This Row],[AJUSTES]]</f>
        <v>0</v>
      </c>
      <c r="Q2247" s="42" t="str">
        <f>IFERROR(_xlfn.XLOOKUP(INVENTARIO[[#This Row],[CODIGO CONCATENADO]],[1]!Tabla1[[CODIGO CONCATENADO ]],[1]!Tabla1[COSTO],,0,-1),"")</f>
        <v/>
      </c>
      <c r="R2247" s="42" t="str">
        <f>+IFERROR(INVENTARIO[[#This Row],[STOCK (BALANCE)]]*INVENTARIO[[#This Row],[COSTO UNITARIO]],"")</f>
        <v/>
      </c>
    </row>
    <row r="2248" spans="1:18" hidden="1" x14ac:dyDescent="0.25">
      <c r="A2248" s="37" t="str">
        <f>+[1]DATA_PRODUCTO!A2248</f>
        <v xml:space="preserve">  ()</v>
      </c>
      <c r="B2248" s="38" t="str">
        <f>IFERROR(_xlfn.XLOOKUP(INVENTARIO[[#This Row],[CODIGO CONCATENADO]],[1]!Tabla1[[CODIGO CONCATENADO ]],[1]!Tabla1[FECHA],,0,-1),"")</f>
        <v/>
      </c>
      <c r="C2248" s="38" t="str">
        <f>IFERROR(_xlfn.XLOOKUP(INVENTARIO[[#This Row],[CODIGO CONCATENADO]],[1]!Tabla1[[CODIGO CONCATENADO ]],[1]!Tabla1[FECHA],,0,-1),"")</f>
        <v/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0</v>
      </c>
      <c r="N2248" s="44">
        <f>+SUMIF([1]!REQUISICIONES[CODIGO CONCATENADO],INVENTARIO[[#This Row],[CODIGO CONCATENADO]],[1]!REQUISICIONES[CANTIDAD])</f>
        <v>0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 t="str">
        <f>IFERROR(_xlfn.XLOOKUP(INVENTARIO[[#This Row],[CODIGO CONCATENADO]],[1]!Tabla1[[CODIGO CONCATENADO ]],[1]!Tabla1[COSTO],,0,-1),"")</f>
        <v/>
      </c>
      <c r="R2248" s="42" t="str">
        <f>+IFERROR(INVENTARIO[[#This Row],[STOCK (BALANCE)]]*INVENTARIO[[#This Row],[COSTO UNITARIO]],"")</f>
        <v/>
      </c>
    </row>
    <row r="2249" spans="1:18" hidden="1" x14ac:dyDescent="0.25">
      <c r="A2249" s="37" t="str">
        <f>+[1]DATA_PRODUCTO!A2249</f>
        <v xml:space="preserve">  ()</v>
      </c>
      <c r="B2249" s="38" t="str">
        <f>IFERROR(_xlfn.XLOOKUP(INVENTARIO[[#This Row],[CODIGO CONCATENADO]],[1]!Tabla1[[CODIGO CONCATENADO ]],[1]!Tabla1[FECHA],,0,-1),"")</f>
        <v/>
      </c>
      <c r="C2249" s="38" t="str">
        <f>IFERROR(_xlfn.XLOOKUP(INVENTARIO[[#This Row],[CODIGO CONCATENADO]],[1]!Tabla1[[CODIGO CONCATENADO ]],[1]!Tabla1[FECHA],,0,-1),"")</f>
        <v/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0</v>
      </c>
      <c r="Q2249" s="42" t="str">
        <f>IFERROR(_xlfn.XLOOKUP(INVENTARIO[[#This Row],[CODIGO CONCATENADO]],[1]!Tabla1[[CODIGO CONCATENADO ]],[1]!Tabla1[COSTO],,0,-1),"")</f>
        <v/>
      </c>
      <c r="R2249" s="42" t="str">
        <f>+IFERROR(INVENTARIO[[#This Row],[STOCK (BALANCE)]]*INVENTARIO[[#This Row],[COSTO UNITARIO]],"")</f>
        <v/>
      </c>
    </row>
    <row r="2250" spans="1:18" hidden="1" x14ac:dyDescent="0.25">
      <c r="A2250" s="37" t="str">
        <f>+[1]DATA_PRODUCTO!A2250</f>
        <v xml:space="preserve">  ()</v>
      </c>
      <c r="B2250" s="38" t="str">
        <f>IFERROR(_xlfn.XLOOKUP(INVENTARIO[[#This Row],[CODIGO CONCATENADO]],[1]!Tabla1[[CODIGO CONCATENADO ]],[1]!Tabla1[FECHA],,0,-1),"")</f>
        <v/>
      </c>
      <c r="C2250" s="38" t="str">
        <f>IFERROR(_xlfn.XLOOKUP(INVENTARIO[[#This Row],[CODIGO CONCATENADO]],[1]!Tabla1[[CODIGO CONCATENADO ]],[1]!Tabla1[FECHA],,0,-1),"")</f>
        <v/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0</v>
      </c>
      <c r="Q2250" s="42" t="str">
        <f>IFERROR(_xlfn.XLOOKUP(INVENTARIO[[#This Row],[CODIGO CONCATENADO]],[1]!Tabla1[[CODIGO CONCATENADO ]],[1]!Tabla1[COSTO],,0,-1),"")</f>
        <v/>
      </c>
      <c r="R2250" s="42" t="str">
        <f>+IFERROR(INVENTARIO[[#This Row],[STOCK (BALANCE)]]*INVENTARIO[[#This Row],[COSTO UNITARIO]],"")</f>
        <v/>
      </c>
    </row>
    <row r="2251" spans="1:18" hidden="1" x14ac:dyDescent="0.25">
      <c r="A2251" s="37" t="str">
        <f>+[1]DATA_PRODUCTO!A2251</f>
        <v xml:space="preserve">  ()</v>
      </c>
      <c r="B2251" s="38" t="str">
        <f>IFERROR(_xlfn.XLOOKUP(INVENTARIO[[#This Row],[CODIGO CONCATENADO]],[1]!Tabla1[[CODIGO CONCATENADO ]],[1]!Tabla1[FECHA],,0,-1),"")</f>
        <v/>
      </c>
      <c r="C2251" s="38" t="str">
        <f>IFERROR(_xlfn.XLOOKUP(INVENTARIO[[#This Row],[CODIGO CONCATENADO]],[1]!Tabla1[[CODIGO CONCATENADO ]],[1]!Tabla1[FECHA],,0,-1),"")</f>
        <v/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0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0</v>
      </c>
      <c r="Q2251" s="42" t="str">
        <f>IFERROR(_xlfn.XLOOKUP(INVENTARIO[[#This Row],[CODIGO CONCATENADO]],[1]!Tabla1[[CODIGO CONCATENADO ]],[1]!Tabla1[COSTO],,0,-1),"")</f>
        <v/>
      </c>
      <c r="R2251" s="42" t="str">
        <f>+IFERROR(INVENTARIO[[#This Row],[STOCK (BALANCE)]]*INVENTARIO[[#This Row],[COSTO UNITARIO]],"")</f>
        <v/>
      </c>
    </row>
    <row r="2252" spans="1:18" hidden="1" x14ac:dyDescent="0.25">
      <c r="A2252" s="37" t="str">
        <f>+[1]DATA_PRODUCTO!A2252</f>
        <v xml:space="preserve">  ()</v>
      </c>
      <c r="B2252" s="38" t="str">
        <f>IFERROR(_xlfn.XLOOKUP(INVENTARIO[[#This Row],[CODIGO CONCATENADO]],[1]!Tabla1[[CODIGO CONCATENADO ]],[1]!Tabla1[FECHA],,0,-1),"")</f>
        <v/>
      </c>
      <c r="C2252" s="38" t="str">
        <f>IFERROR(_xlfn.XLOOKUP(INVENTARIO[[#This Row],[CODIGO CONCATENADO]],[1]!Tabla1[[CODIGO CONCATENADO ]],[1]!Tabla1[FECHA],,0,-1),"")</f>
        <v/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0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0</v>
      </c>
      <c r="Q2252" s="42" t="str">
        <f>IFERROR(_xlfn.XLOOKUP(INVENTARIO[[#This Row],[CODIGO CONCATENADO]],[1]!Tabla1[[CODIGO CONCATENADO ]],[1]!Tabla1[COSTO],,0,-1),"")</f>
        <v/>
      </c>
      <c r="R2252" s="42" t="str">
        <f>+IFERROR(INVENTARIO[[#This Row],[STOCK (BALANCE)]]*INVENTARIO[[#This Row],[COSTO UNITARIO]],"")</f>
        <v/>
      </c>
    </row>
    <row r="2253" spans="1:18" hidden="1" x14ac:dyDescent="0.25">
      <c r="A2253" s="37" t="str">
        <f>+[1]DATA_PRODUCTO!A2253</f>
        <v xml:space="preserve">  ()</v>
      </c>
      <c r="B2253" s="38" t="str">
        <f>IFERROR(_xlfn.XLOOKUP(INVENTARIO[[#This Row],[CODIGO CONCATENADO]],[1]!Tabla1[[CODIGO CONCATENADO ]],[1]!Tabla1[FECHA],,0,-1),"")</f>
        <v/>
      </c>
      <c r="C2253" s="38" t="str">
        <f>IFERROR(_xlfn.XLOOKUP(INVENTARIO[[#This Row],[CODIGO CONCATENADO]],[1]!Tabla1[[CODIGO CONCATENADO ]],[1]!Tabla1[FECHA],,0,-1),"")</f>
        <v/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0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0</v>
      </c>
      <c r="Q2253" s="42" t="str">
        <f>IFERROR(_xlfn.XLOOKUP(INVENTARIO[[#This Row],[CODIGO CONCATENADO]],[1]!Tabla1[[CODIGO CONCATENADO ]],[1]!Tabla1[COSTO],,0,-1),"")</f>
        <v/>
      </c>
      <c r="R2253" s="42" t="str">
        <f>+IFERROR(INVENTARIO[[#This Row],[STOCK (BALANCE)]]*INVENTARIO[[#This Row],[COSTO UNITARIO]],"")</f>
        <v/>
      </c>
    </row>
    <row r="2254" spans="1:18" hidden="1" x14ac:dyDescent="0.25">
      <c r="A2254" s="37" t="str">
        <f>+[1]DATA_PRODUCTO!A2254</f>
        <v xml:space="preserve">  ()</v>
      </c>
      <c r="B2254" s="38" t="str">
        <f>IFERROR(_xlfn.XLOOKUP(INVENTARIO[[#This Row],[CODIGO CONCATENADO]],[1]!Tabla1[[CODIGO CONCATENADO ]],[1]!Tabla1[FECHA],,0,-1),"")</f>
        <v/>
      </c>
      <c r="C2254" s="38" t="str">
        <f>IFERROR(_xlfn.XLOOKUP(INVENTARIO[[#This Row],[CODIGO CONCATENADO]],[1]!Tabla1[[CODIGO CONCATENADO ]],[1]!Tabla1[FECHA],,0,-1),"")</f>
        <v/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0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0</v>
      </c>
      <c r="Q2254" s="42" t="str">
        <f>IFERROR(_xlfn.XLOOKUP(INVENTARIO[[#This Row],[CODIGO CONCATENADO]],[1]!Tabla1[[CODIGO CONCATENADO ]],[1]!Tabla1[COSTO],,0,-1),"")</f>
        <v/>
      </c>
      <c r="R2254" s="42" t="str">
        <f>+IFERROR(INVENTARIO[[#This Row],[STOCK (BALANCE)]]*INVENTARIO[[#This Row],[COSTO UNITARIO]],"")</f>
        <v/>
      </c>
    </row>
    <row r="2255" spans="1:18" hidden="1" x14ac:dyDescent="0.25">
      <c r="A2255" s="37" t="str">
        <f>+[1]DATA_PRODUCTO!A2255</f>
        <v xml:space="preserve">  ()</v>
      </c>
      <c r="B2255" s="38" t="str">
        <f>IFERROR(_xlfn.XLOOKUP(INVENTARIO[[#This Row],[CODIGO CONCATENADO]],[1]!Tabla1[[CODIGO CONCATENADO ]],[1]!Tabla1[FECHA],,0,-1),"")</f>
        <v/>
      </c>
      <c r="C2255" s="38" t="str">
        <f>IFERROR(_xlfn.XLOOKUP(INVENTARIO[[#This Row],[CODIGO CONCATENADO]],[1]!Tabla1[[CODIGO CONCATENADO ]],[1]!Tabla1[FECHA],,0,-1),"")</f>
        <v/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0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0</v>
      </c>
      <c r="Q2255" s="42" t="str">
        <f>IFERROR(_xlfn.XLOOKUP(INVENTARIO[[#This Row],[CODIGO CONCATENADO]],[1]!Tabla1[[CODIGO CONCATENADO ]],[1]!Tabla1[COSTO],,0,-1),"")</f>
        <v/>
      </c>
      <c r="R2255" s="42" t="str">
        <f>+IFERROR(INVENTARIO[[#This Row],[STOCK (BALANCE)]]*INVENTARIO[[#This Row],[COSTO UNITARIO]],"")</f>
        <v/>
      </c>
    </row>
    <row r="2256" spans="1:18" hidden="1" x14ac:dyDescent="0.25">
      <c r="A2256" s="37" t="str">
        <f>+[1]DATA_PRODUCTO!A2256</f>
        <v xml:space="preserve">  ()</v>
      </c>
      <c r="B2256" s="38" t="str">
        <f>IFERROR(_xlfn.XLOOKUP(INVENTARIO[[#This Row],[CODIGO CONCATENADO]],[1]!Tabla1[[CODIGO CONCATENADO ]],[1]!Tabla1[FECHA],,0,-1),"")</f>
        <v/>
      </c>
      <c r="C2256" s="38" t="str">
        <f>IFERROR(_xlfn.XLOOKUP(INVENTARIO[[#This Row],[CODIGO CONCATENADO]],[1]!Tabla1[[CODIGO CONCATENADO ]],[1]!Tabla1[FECHA],,0,-1),"")</f>
        <v/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0</v>
      </c>
      <c r="N2256" s="44">
        <f>+SUMIF([1]!REQUISICIONES[CODIGO CONCATENADO],INVENTARIO[[#This Row],[CODIGO CONCATENADO]],[1]!REQUISICIONES[CANTIDAD])</f>
        <v>0</v>
      </c>
      <c r="O2256" s="42"/>
      <c r="P2256" s="44">
        <f>+INVENTARIO[[#This Row],[CANTIDAD INICIAL]]+INVENTARIO[[#This Row],[ENTRADAS]]-INVENTARIO[[#This Row],[SALIDAS]]+INVENTARIO[[#This Row],[AJUSTES]]</f>
        <v>0</v>
      </c>
      <c r="Q2256" s="42" t="str">
        <f>IFERROR(_xlfn.XLOOKUP(INVENTARIO[[#This Row],[CODIGO CONCATENADO]],[1]!Tabla1[[CODIGO CONCATENADO ]],[1]!Tabla1[COSTO],,0,-1),"")</f>
        <v/>
      </c>
      <c r="R2256" s="42" t="str">
        <f>+IFERROR(INVENTARIO[[#This Row],[STOCK (BALANCE)]]*INVENTARIO[[#This Row],[COSTO UNITARIO]],"")</f>
        <v/>
      </c>
    </row>
    <row r="2257" spans="1:18" hidden="1" x14ac:dyDescent="0.25">
      <c r="A2257" s="37" t="str">
        <f>+[1]DATA_PRODUCTO!A2257</f>
        <v xml:space="preserve">  ()</v>
      </c>
      <c r="B2257" s="38" t="str">
        <f>IFERROR(_xlfn.XLOOKUP(INVENTARIO[[#This Row],[CODIGO CONCATENADO]],[1]!Tabla1[[CODIGO CONCATENADO ]],[1]!Tabla1[FECHA],,0,-1),"")</f>
        <v/>
      </c>
      <c r="C2257" s="38" t="str">
        <f>IFERROR(_xlfn.XLOOKUP(INVENTARIO[[#This Row],[CODIGO CONCATENADO]],[1]!Tabla1[[CODIGO CONCATENADO ]],[1]!Tabla1[FECHA],,0,-1),"")</f>
        <v/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0</v>
      </c>
      <c r="N2257" s="44">
        <f>+SUMIF([1]!REQUISICIONES[CODIGO CONCATENADO],INVENTARIO[[#This Row],[CODIGO CONCATENADO]],[1]!REQUISICIONES[CANTIDAD])</f>
        <v>0</v>
      </c>
      <c r="O2257" s="42"/>
      <c r="P2257" s="44">
        <f>+INVENTARIO[[#This Row],[CANTIDAD INICIAL]]+INVENTARIO[[#This Row],[ENTRADAS]]-INVENTARIO[[#This Row],[SALIDAS]]+INVENTARIO[[#This Row],[AJUSTES]]</f>
        <v>0</v>
      </c>
      <c r="Q2257" s="42" t="str">
        <f>IFERROR(_xlfn.XLOOKUP(INVENTARIO[[#This Row],[CODIGO CONCATENADO]],[1]!Tabla1[[CODIGO CONCATENADO ]],[1]!Tabla1[COSTO],,0,-1),"")</f>
        <v/>
      </c>
      <c r="R2257" s="42" t="str">
        <f>+IFERROR(INVENTARIO[[#This Row],[STOCK (BALANCE)]]*INVENTARIO[[#This Row],[COSTO UNITARIO]],"")</f>
        <v/>
      </c>
    </row>
    <row r="2258" spans="1:18" hidden="1" x14ac:dyDescent="0.25">
      <c r="A2258" s="37" t="str">
        <f>+[1]DATA_PRODUCTO!A2258</f>
        <v xml:space="preserve">  ()</v>
      </c>
      <c r="B2258" s="38" t="str">
        <f>IFERROR(_xlfn.XLOOKUP(INVENTARIO[[#This Row],[CODIGO CONCATENADO]],[1]!Tabla1[[CODIGO CONCATENADO ]],[1]!Tabla1[FECHA],,0,-1),"")</f>
        <v/>
      </c>
      <c r="C2258" s="38" t="str">
        <f>IFERROR(_xlfn.XLOOKUP(INVENTARIO[[#This Row],[CODIGO CONCATENADO]],[1]!Tabla1[[CODIGO CONCATENADO ]],[1]!Tabla1[FECHA],,0,-1),"")</f>
        <v/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0</v>
      </c>
      <c r="N2258" s="44">
        <f>+SUMIF([1]!REQUISICIONES[CODIGO CONCATENADO],INVENTARIO[[#This Row],[CODIGO CONCATENADO]],[1]!REQUISICIONES[CANTIDAD])</f>
        <v>0</v>
      </c>
      <c r="O2258" s="42"/>
      <c r="P2258" s="44">
        <f>+INVENTARIO[[#This Row],[CANTIDAD INICIAL]]+INVENTARIO[[#This Row],[ENTRADAS]]-INVENTARIO[[#This Row],[SALIDAS]]+INVENTARIO[[#This Row],[AJUSTES]]</f>
        <v>0</v>
      </c>
      <c r="Q2258" s="42" t="str">
        <f>IFERROR(_xlfn.XLOOKUP(INVENTARIO[[#This Row],[CODIGO CONCATENADO]],[1]!Tabla1[[CODIGO CONCATENADO ]],[1]!Tabla1[COSTO],,0,-1),"")</f>
        <v/>
      </c>
      <c r="R2258" s="42" t="str">
        <f>+IFERROR(INVENTARIO[[#This Row],[STOCK (BALANCE)]]*INVENTARIO[[#This Row],[COSTO UNITARIO]],"")</f>
        <v/>
      </c>
    </row>
    <row r="2259" spans="1:18" hidden="1" x14ac:dyDescent="0.25">
      <c r="A2259" s="37" t="str">
        <f>+[1]DATA_PRODUCTO!A2259</f>
        <v xml:space="preserve">  ()</v>
      </c>
      <c r="B2259" s="38" t="str">
        <f>IFERROR(_xlfn.XLOOKUP(INVENTARIO[[#This Row],[CODIGO CONCATENADO]],[1]!Tabla1[[CODIGO CONCATENADO ]],[1]!Tabla1[FECHA],,0,-1),"")</f>
        <v/>
      </c>
      <c r="C2259" s="38" t="str">
        <f>IFERROR(_xlfn.XLOOKUP(INVENTARIO[[#This Row],[CODIGO CONCATENADO]],[1]!Tabla1[[CODIGO CONCATENADO ]],[1]!Tabla1[FECHA],,0,-1),"")</f>
        <v/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0</v>
      </c>
      <c r="N2259" s="44">
        <f>+SUMIF([1]!REQUISICIONES[CODIGO CONCATENADO],INVENTARIO[[#This Row],[CODIGO CONCATENADO]],[1]!REQUISICIONES[CANTIDAD])</f>
        <v>0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 t="str">
        <f>IFERROR(_xlfn.XLOOKUP(INVENTARIO[[#This Row],[CODIGO CONCATENADO]],[1]!Tabla1[[CODIGO CONCATENADO ]],[1]!Tabla1[COSTO],,0,-1),"")</f>
        <v/>
      </c>
      <c r="R2259" s="42" t="str">
        <f>+IFERROR(INVENTARIO[[#This Row],[STOCK (BALANCE)]]*INVENTARIO[[#This Row],[COSTO UNITARIO]],"")</f>
        <v/>
      </c>
    </row>
    <row r="2260" spans="1:18" hidden="1" x14ac:dyDescent="0.25">
      <c r="A2260" s="37" t="str">
        <f>+[1]DATA_PRODUCTO!A2260</f>
        <v xml:space="preserve">  ()</v>
      </c>
      <c r="B2260" s="38" t="str">
        <f>IFERROR(_xlfn.XLOOKUP(INVENTARIO[[#This Row],[CODIGO CONCATENADO]],[1]!Tabla1[[CODIGO CONCATENADO ]],[1]!Tabla1[FECHA],,0,-1),"")</f>
        <v/>
      </c>
      <c r="C2260" s="38" t="str">
        <f>IFERROR(_xlfn.XLOOKUP(INVENTARIO[[#This Row],[CODIGO CONCATENADO]],[1]!Tabla1[[CODIGO CONCATENADO ]],[1]!Tabla1[FECHA],,0,-1),"")</f>
        <v/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0</v>
      </c>
      <c r="N2260" s="44">
        <f>+SUMIF([1]!REQUISICIONES[CODIGO CONCATENADO],INVENTARIO[[#This Row],[CODIGO CONCATENADO]],[1]!REQUISICIONES[CANTIDAD])</f>
        <v>0</v>
      </c>
      <c r="O2260" s="42"/>
      <c r="P2260" s="44">
        <f>+INVENTARIO[[#This Row],[CANTIDAD INICIAL]]+INVENTARIO[[#This Row],[ENTRADAS]]-INVENTARIO[[#This Row],[SALIDAS]]+INVENTARIO[[#This Row],[AJUSTES]]</f>
        <v>0</v>
      </c>
      <c r="Q2260" s="42" t="str">
        <f>IFERROR(_xlfn.XLOOKUP(INVENTARIO[[#This Row],[CODIGO CONCATENADO]],[1]!Tabla1[[CODIGO CONCATENADO ]],[1]!Tabla1[COSTO],,0,-1),"")</f>
        <v/>
      </c>
      <c r="R2260" s="42" t="str">
        <f>+IFERROR(INVENTARIO[[#This Row],[STOCK (BALANCE)]]*INVENTARIO[[#This Row],[COSTO UNITARIO]],"")</f>
        <v/>
      </c>
    </row>
    <row r="2261" spans="1:18" hidden="1" x14ac:dyDescent="0.25">
      <c r="A2261" s="37" t="str">
        <f>+[1]DATA_PRODUCTO!A2261</f>
        <v xml:space="preserve">  ()</v>
      </c>
      <c r="B2261" s="38" t="str">
        <f>IFERROR(_xlfn.XLOOKUP(INVENTARIO[[#This Row],[CODIGO CONCATENADO]],[1]!Tabla1[[CODIGO CONCATENADO ]],[1]!Tabla1[FECHA],,0,-1),"")</f>
        <v/>
      </c>
      <c r="C2261" s="38" t="str">
        <f>IFERROR(_xlfn.XLOOKUP(INVENTARIO[[#This Row],[CODIGO CONCATENADO]],[1]!Tabla1[[CODIGO CONCATENADO ]],[1]!Tabla1[FECHA],,0,-1),"")</f>
        <v/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0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0</v>
      </c>
      <c r="Q2261" s="42" t="str">
        <f>IFERROR(_xlfn.XLOOKUP(INVENTARIO[[#This Row],[CODIGO CONCATENADO]],[1]!Tabla1[[CODIGO CONCATENADO ]],[1]!Tabla1[COSTO],,0,-1),"")</f>
        <v/>
      </c>
      <c r="R2261" s="42" t="str">
        <f>+IFERROR(INVENTARIO[[#This Row],[STOCK (BALANCE)]]*INVENTARIO[[#This Row],[COSTO UNITARIO]],"")</f>
        <v/>
      </c>
    </row>
    <row r="2262" spans="1:18" hidden="1" x14ac:dyDescent="0.25">
      <c r="A2262" s="37" t="str">
        <f>+[1]DATA_PRODUCTO!A2262</f>
        <v xml:space="preserve">  ()</v>
      </c>
      <c r="B2262" s="38" t="str">
        <f>IFERROR(_xlfn.XLOOKUP(INVENTARIO[[#This Row],[CODIGO CONCATENADO]],[1]!Tabla1[[CODIGO CONCATENADO ]],[1]!Tabla1[FECHA],,0,-1),"")</f>
        <v/>
      </c>
      <c r="C2262" s="38" t="str">
        <f>IFERROR(_xlfn.XLOOKUP(INVENTARIO[[#This Row],[CODIGO CONCATENADO]],[1]!Tabla1[[CODIGO CONCATENADO ]],[1]!Tabla1[FECHA],,0,-1),"")</f>
        <v/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0</v>
      </c>
      <c r="Q2262" s="42" t="str">
        <f>IFERROR(_xlfn.XLOOKUP(INVENTARIO[[#This Row],[CODIGO CONCATENADO]],[1]!Tabla1[[CODIGO CONCATENADO ]],[1]!Tabla1[COSTO],,0,-1),"")</f>
        <v/>
      </c>
      <c r="R2262" s="42" t="str">
        <f>+IFERROR(INVENTARIO[[#This Row],[STOCK (BALANCE)]]*INVENTARIO[[#This Row],[COSTO UNITARIO]],"")</f>
        <v/>
      </c>
    </row>
    <row r="2263" spans="1:18" hidden="1" x14ac:dyDescent="0.25">
      <c r="A2263" s="37" t="str">
        <f>+[1]DATA_PRODUCTO!A2263</f>
        <v xml:space="preserve">  ()</v>
      </c>
      <c r="B2263" s="38" t="str">
        <f>IFERROR(_xlfn.XLOOKUP(INVENTARIO[[#This Row],[CODIGO CONCATENADO]],[1]!Tabla1[[CODIGO CONCATENADO ]],[1]!Tabla1[FECHA],,0,-1),"")</f>
        <v/>
      </c>
      <c r="C2263" s="38" t="str">
        <f>IFERROR(_xlfn.XLOOKUP(INVENTARIO[[#This Row],[CODIGO CONCATENADO]],[1]!Tabla1[[CODIGO CONCATENADO ]],[1]!Tabla1[FECHA],,0,-1),"")</f>
        <v/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0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0</v>
      </c>
      <c r="Q2263" s="42" t="str">
        <f>IFERROR(_xlfn.XLOOKUP(INVENTARIO[[#This Row],[CODIGO CONCATENADO]],[1]!Tabla1[[CODIGO CONCATENADO ]],[1]!Tabla1[COSTO],,0,-1),"")</f>
        <v/>
      </c>
      <c r="R2263" s="42" t="str">
        <f>+IFERROR(INVENTARIO[[#This Row],[STOCK (BALANCE)]]*INVENTARIO[[#This Row],[COSTO UNITARIO]],"")</f>
        <v/>
      </c>
    </row>
    <row r="2264" spans="1:18" hidden="1" x14ac:dyDescent="0.25">
      <c r="A2264" s="37" t="str">
        <f>+[1]DATA_PRODUCTO!A2264</f>
        <v xml:space="preserve">  ()</v>
      </c>
      <c r="B2264" s="38" t="str">
        <f>IFERROR(_xlfn.XLOOKUP(INVENTARIO[[#This Row],[CODIGO CONCATENADO]],[1]!Tabla1[[CODIGO CONCATENADO ]],[1]!Tabla1[FECHA],,0,-1),"")</f>
        <v/>
      </c>
      <c r="C2264" s="38" t="str">
        <f>IFERROR(_xlfn.XLOOKUP(INVENTARIO[[#This Row],[CODIGO CONCATENADO]],[1]!Tabla1[[CODIGO CONCATENADO ]],[1]!Tabla1[FECHA],,0,-1),"")</f>
        <v/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0</v>
      </c>
      <c r="N2264" s="44">
        <f>+SUMIF([1]!REQUISICIONES[CODIGO CONCATENADO],INVENTARIO[[#This Row],[CODIGO CONCATENADO]],[1]!REQUISICIONES[CANTIDAD])</f>
        <v>0</v>
      </c>
      <c r="O2264" s="42"/>
      <c r="P2264" s="44">
        <f>+INVENTARIO[[#This Row],[CANTIDAD INICIAL]]+INVENTARIO[[#This Row],[ENTRADAS]]-INVENTARIO[[#This Row],[SALIDAS]]+INVENTARIO[[#This Row],[AJUSTES]]</f>
        <v>0</v>
      </c>
      <c r="Q2264" s="42" t="str">
        <f>IFERROR(_xlfn.XLOOKUP(INVENTARIO[[#This Row],[CODIGO CONCATENADO]],[1]!Tabla1[[CODIGO CONCATENADO ]],[1]!Tabla1[COSTO],,0,-1),"")</f>
        <v/>
      </c>
      <c r="R2264" s="42" t="str">
        <f>+IFERROR(INVENTARIO[[#This Row],[STOCK (BALANCE)]]*INVENTARIO[[#This Row],[COSTO UNITARIO]],"")</f>
        <v/>
      </c>
    </row>
    <row r="2265" spans="1:18" hidden="1" x14ac:dyDescent="0.25">
      <c r="A2265" s="37" t="str">
        <f>+[1]DATA_PRODUCTO!A2265</f>
        <v xml:space="preserve">  ()</v>
      </c>
      <c r="B2265" s="38" t="str">
        <f>IFERROR(_xlfn.XLOOKUP(INVENTARIO[[#This Row],[CODIGO CONCATENADO]],[1]!Tabla1[[CODIGO CONCATENADO ]],[1]!Tabla1[FECHA],,0,-1),"")</f>
        <v/>
      </c>
      <c r="C2265" s="38" t="str">
        <f>IFERROR(_xlfn.XLOOKUP(INVENTARIO[[#This Row],[CODIGO CONCATENADO]],[1]!Tabla1[[CODIGO CONCATENADO ]],[1]!Tabla1[FECHA],,0,-1),"")</f>
        <v/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0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0</v>
      </c>
      <c r="Q2265" s="42" t="str">
        <f>IFERROR(_xlfn.XLOOKUP(INVENTARIO[[#This Row],[CODIGO CONCATENADO]],[1]!Tabla1[[CODIGO CONCATENADO ]],[1]!Tabla1[COSTO],,0,-1),"")</f>
        <v/>
      </c>
      <c r="R2265" s="42" t="str">
        <f>+IFERROR(INVENTARIO[[#This Row],[STOCK (BALANCE)]]*INVENTARIO[[#This Row],[COSTO UNITARIO]],"")</f>
        <v/>
      </c>
    </row>
    <row r="2266" spans="1:18" hidden="1" x14ac:dyDescent="0.25">
      <c r="A2266" s="37" t="str">
        <f>+[1]DATA_PRODUCTO!A2266</f>
        <v xml:space="preserve">  ()</v>
      </c>
      <c r="B2266" s="38" t="str">
        <f>IFERROR(_xlfn.XLOOKUP(INVENTARIO[[#This Row],[CODIGO CONCATENADO]],[1]!Tabla1[[CODIGO CONCATENADO ]],[1]!Tabla1[FECHA],,0,-1),"")</f>
        <v/>
      </c>
      <c r="C2266" s="38" t="str">
        <f>IFERROR(_xlfn.XLOOKUP(INVENTARIO[[#This Row],[CODIGO CONCATENADO]],[1]!Tabla1[[CODIGO CONCATENADO ]],[1]!Tabla1[FECHA],,0,-1),"")</f>
        <v/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0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0</v>
      </c>
      <c r="Q2266" s="42" t="str">
        <f>IFERROR(_xlfn.XLOOKUP(INVENTARIO[[#This Row],[CODIGO CONCATENADO]],[1]!Tabla1[[CODIGO CONCATENADO ]],[1]!Tabla1[COSTO],,0,-1),"")</f>
        <v/>
      </c>
      <c r="R2266" s="42" t="str">
        <f>+IFERROR(INVENTARIO[[#This Row],[STOCK (BALANCE)]]*INVENTARIO[[#This Row],[COSTO UNITARIO]],"")</f>
        <v/>
      </c>
    </row>
    <row r="2267" spans="1:18" hidden="1" x14ac:dyDescent="0.25">
      <c r="A2267" s="37" t="str">
        <f>+[1]DATA_PRODUCTO!A2267</f>
        <v xml:space="preserve">  ()</v>
      </c>
      <c r="B2267" s="38" t="str">
        <f>IFERROR(_xlfn.XLOOKUP(INVENTARIO[[#This Row],[CODIGO CONCATENADO]],[1]!Tabla1[[CODIGO CONCATENADO ]],[1]!Tabla1[FECHA],,0,-1),"")</f>
        <v/>
      </c>
      <c r="C2267" s="38" t="str">
        <f>IFERROR(_xlfn.XLOOKUP(INVENTARIO[[#This Row],[CODIGO CONCATENADO]],[1]!Tabla1[[CODIGO CONCATENADO ]],[1]!Tabla1[FECHA],,0,-1),"")</f>
        <v/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0</v>
      </c>
      <c r="N2267" s="44">
        <f>+SUMIF([1]!REQUISICIONES[CODIGO CONCATENADO],INVENTARIO[[#This Row],[CODIGO CONCATENADO]],[1]!REQUISICIONES[CANTIDAD])</f>
        <v>0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 t="str">
        <f>IFERROR(_xlfn.XLOOKUP(INVENTARIO[[#This Row],[CODIGO CONCATENADO]],[1]!Tabla1[[CODIGO CONCATENADO ]],[1]!Tabla1[COSTO],,0,-1),"")</f>
        <v/>
      </c>
      <c r="R2267" s="42" t="str">
        <f>+IFERROR(INVENTARIO[[#This Row],[STOCK (BALANCE)]]*INVENTARIO[[#This Row],[COSTO UNITARIO]],"")</f>
        <v/>
      </c>
    </row>
    <row r="2268" spans="1:18" hidden="1" x14ac:dyDescent="0.25">
      <c r="A2268" s="37" t="str">
        <f>+[1]DATA_PRODUCTO!A2268</f>
        <v xml:space="preserve">  ()</v>
      </c>
      <c r="B2268" s="38" t="str">
        <f>IFERROR(_xlfn.XLOOKUP(INVENTARIO[[#This Row],[CODIGO CONCATENADO]],[1]!Tabla1[[CODIGO CONCATENADO ]],[1]!Tabla1[FECHA],,0,-1),"")</f>
        <v/>
      </c>
      <c r="C2268" s="38" t="str">
        <f>IFERROR(_xlfn.XLOOKUP(INVENTARIO[[#This Row],[CODIGO CONCATENADO]],[1]!Tabla1[[CODIGO CONCATENADO ]],[1]!Tabla1[FECHA],,0,-1),"")</f>
        <v/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0</v>
      </c>
      <c r="N2268" s="44">
        <f>+SUMIF([1]!REQUISICIONES[CODIGO CONCATENADO],INVENTARIO[[#This Row],[CODIGO CONCATENADO]],[1]!REQUISICIONES[CANTIDAD])</f>
        <v>0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 t="str">
        <f>IFERROR(_xlfn.XLOOKUP(INVENTARIO[[#This Row],[CODIGO CONCATENADO]],[1]!Tabla1[[CODIGO CONCATENADO ]],[1]!Tabla1[COSTO],,0,-1),"")</f>
        <v/>
      </c>
      <c r="R2268" s="42" t="str">
        <f>+IFERROR(INVENTARIO[[#This Row],[STOCK (BALANCE)]]*INVENTARIO[[#This Row],[COSTO UNITARIO]],"")</f>
        <v/>
      </c>
    </row>
    <row r="2269" spans="1:18" hidden="1" x14ac:dyDescent="0.25">
      <c r="A2269" s="37" t="str">
        <f>+[1]DATA_PRODUCTO!A2269</f>
        <v xml:space="preserve">  ()</v>
      </c>
      <c r="B2269" s="38" t="str">
        <f>IFERROR(_xlfn.XLOOKUP(INVENTARIO[[#This Row],[CODIGO CONCATENADO]],[1]!Tabla1[[CODIGO CONCATENADO ]],[1]!Tabla1[FECHA],,0,-1),"")</f>
        <v/>
      </c>
      <c r="C2269" s="38" t="str">
        <f>IFERROR(_xlfn.XLOOKUP(INVENTARIO[[#This Row],[CODIGO CONCATENADO]],[1]!Tabla1[[CODIGO CONCATENADO ]],[1]!Tabla1[FECHA],,0,-1),"")</f>
        <v/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0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0</v>
      </c>
      <c r="Q2269" s="42" t="str">
        <f>IFERROR(_xlfn.XLOOKUP(INVENTARIO[[#This Row],[CODIGO CONCATENADO]],[1]!Tabla1[[CODIGO CONCATENADO ]],[1]!Tabla1[COSTO],,0,-1),"")</f>
        <v/>
      </c>
      <c r="R2269" s="42" t="str">
        <f>+IFERROR(INVENTARIO[[#This Row],[STOCK (BALANCE)]]*INVENTARIO[[#This Row],[COSTO UNITARIO]],"")</f>
        <v/>
      </c>
    </row>
    <row r="2270" spans="1:18" hidden="1" x14ac:dyDescent="0.25">
      <c r="A2270" s="37" t="str">
        <f>+[1]DATA_PRODUCTO!A2270</f>
        <v xml:space="preserve">  ()</v>
      </c>
      <c r="B2270" s="38" t="str">
        <f>IFERROR(_xlfn.XLOOKUP(INVENTARIO[[#This Row],[CODIGO CONCATENADO]],[1]!Tabla1[[CODIGO CONCATENADO ]],[1]!Tabla1[FECHA],,0,-1),"")</f>
        <v/>
      </c>
      <c r="C2270" s="38" t="str">
        <f>IFERROR(_xlfn.XLOOKUP(INVENTARIO[[#This Row],[CODIGO CONCATENADO]],[1]!Tabla1[[CODIGO CONCATENADO ]],[1]!Tabla1[FECHA],,0,-1),"")</f>
        <v/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0</v>
      </c>
      <c r="N2270" s="44">
        <f>+SUMIF([1]!REQUISICIONES[CODIGO CONCATENADO],INVENTARIO[[#This Row],[CODIGO CONCATENADO]],[1]!REQUISICIONES[CANTIDAD])</f>
        <v>0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 t="str">
        <f>IFERROR(_xlfn.XLOOKUP(INVENTARIO[[#This Row],[CODIGO CONCATENADO]],[1]!Tabla1[[CODIGO CONCATENADO ]],[1]!Tabla1[COSTO],,0,-1),"")</f>
        <v/>
      </c>
      <c r="R2270" s="42" t="str">
        <f>+IFERROR(INVENTARIO[[#This Row],[STOCK (BALANCE)]]*INVENTARIO[[#This Row],[COSTO UNITARIO]],"")</f>
        <v/>
      </c>
    </row>
    <row r="2271" spans="1:18" hidden="1" x14ac:dyDescent="0.25">
      <c r="A2271" s="37" t="str">
        <f>+[1]DATA_PRODUCTO!A2271</f>
        <v xml:space="preserve">  ()</v>
      </c>
      <c r="B2271" s="38" t="str">
        <f>IFERROR(_xlfn.XLOOKUP(INVENTARIO[[#This Row],[CODIGO CONCATENADO]],[1]!Tabla1[[CODIGO CONCATENADO ]],[1]!Tabla1[FECHA],,0,-1),"")</f>
        <v/>
      </c>
      <c r="C2271" s="38" t="str">
        <f>IFERROR(_xlfn.XLOOKUP(INVENTARIO[[#This Row],[CODIGO CONCATENADO]],[1]!Tabla1[[CODIGO CONCATENADO ]],[1]!Tabla1[FECHA],,0,-1),"")</f>
        <v/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0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0</v>
      </c>
      <c r="Q2271" s="42" t="str">
        <f>IFERROR(_xlfn.XLOOKUP(INVENTARIO[[#This Row],[CODIGO CONCATENADO]],[1]!Tabla1[[CODIGO CONCATENADO ]],[1]!Tabla1[COSTO],,0,-1),"")</f>
        <v/>
      </c>
      <c r="R2271" s="42" t="str">
        <f>+IFERROR(INVENTARIO[[#This Row],[STOCK (BALANCE)]]*INVENTARIO[[#This Row],[COSTO UNITARIO]],"")</f>
        <v/>
      </c>
    </row>
    <row r="2272" spans="1:18" hidden="1" x14ac:dyDescent="0.25">
      <c r="A2272" s="37" t="str">
        <f>+[1]DATA_PRODUCTO!A2272</f>
        <v xml:space="preserve">  ()</v>
      </c>
      <c r="B2272" s="38" t="str">
        <f>IFERROR(_xlfn.XLOOKUP(INVENTARIO[[#This Row],[CODIGO CONCATENADO]],[1]!Tabla1[[CODIGO CONCATENADO ]],[1]!Tabla1[FECHA],,0,-1),"")</f>
        <v/>
      </c>
      <c r="C2272" s="38" t="str">
        <f>IFERROR(_xlfn.XLOOKUP(INVENTARIO[[#This Row],[CODIGO CONCATENADO]],[1]!Tabla1[[CODIGO CONCATENADO ]],[1]!Tabla1[FECHA],,0,-1),"")</f>
        <v/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0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0</v>
      </c>
      <c r="Q2272" s="42" t="str">
        <f>IFERROR(_xlfn.XLOOKUP(INVENTARIO[[#This Row],[CODIGO CONCATENADO]],[1]!Tabla1[[CODIGO CONCATENADO ]],[1]!Tabla1[COSTO],,0,-1),"")</f>
        <v/>
      </c>
      <c r="R2272" s="42" t="str">
        <f>+IFERROR(INVENTARIO[[#This Row],[STOCK (BALANCE)]]*INVENTARIO[[#This Row],[COSTO UNITARIO]],"")</f>
        <v/>
      </c>
    </row>
    <row r="2273" spans="1:18" hidden="1" x14ac:dyDescent="0.25">
      <c r="A2273" s="37" t="str">
        <f>+[1]DATA_PRODUCTO!A2273</f>
        <v xml:space="preserve">  ()</v>
      </c>
      <c r="B2273" s="38" t="str">
        <f>IFERROR(_xlfn.XLOOKUP(INVENTARIO[[#This Row],[CODIGO CONCATENADO]],[1]!Tabla1[[CODIGO CONCATENADO ]],[1]!Tabla1[FECHA],,0,-1),"")</f>
        <v/>
      </c>
      <c r="C2273" s="38" t="str">
        <f>IFERROR(_xlfn.XLOOKUP(INVENTARIO[[#This Row],[CODIGO CONCATENADO]],[1]!Tabla1[[CODIGO CONCATENADO ]],[1]!Tabla1[FECHA],,0,-1),"")</f>
        <v/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0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0</v>
      </c>
      <c r="Q2273" s="42" t="str">
        <f>IFERROR(_xlfn.XLOOKUP(INVENTARIO[[#This Row],[CODIGO CONCATENADO]],[1]!Tabla1[[CODIGO CONCATENADO ]],[1]!Tabla1[COSTO],,0,-1),"")</f>
        <v/>
      </c>
      <c r="R2273" s="42" t="str">
        <f>+IFERROR(INVENTARIO[[#This Row],[STOCK (BALANCE)]]*INVENTARIO[[#This Row],[COSTO UNITARIO]],"")</f>
        <v/>
      </c>
    </row>
    <row r="2274" spans="1:18" hidden="1" x14ac:dyDescent="0.25">
      <c r="A2274" s="37" t="str">
        <f>+[1]DATA_PRODUCTO!A2274</f>
        <v xml:space="preserve">  ()</v>
      </c>
      <c r="B2274" s="38" t="str">
        <f>IFERROR(_xlfn.XLOOKUP(INVENTARIO[[#This Row],[CODIGO CONCATENADO]],[1]!Tabla1[[CODIGO CONCATENADO ]],[1]!Tabla1[FECHA],,0,-1),"")</f>
        <v/>
      </c>
      <c r="C2274" s="38" t="str">
        <f>IFERROR(_xlfn.XLOOKUP(INVENTARIO[[#This Row],[CODIGO CONCATENADO]],[1]!Tabla1[[CODIGO CONCATENADO ]],[1]!Tabla1[FECHA],,0,-1),"")</f>
        <v/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0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0</v>
      </c>
      <c r="Q2274" s="42" t="str">
        <f>IFERROR(_xlfn.XLOOKUP(INVENTARIO[[#This Row],[CODIGO CONCATENADO]],[1]!Tabla1[[CODIGO CONCATENADO ]],[1]!Tabla1[COSTO],,0,-1),"")</f>
        <v/>
      </c>
      <c r="R2274" s="42" t="str">
        <f>+IFERROR(INVENTARIO[[#This Row],[STOCK (BALANCE)]]*INVENTARIO[[#This Row],[COSTO UNITARIO]],"")</f>
        <v/>
      </c>
    </row>
    <row r="2275" spans="1:18" hidden="1" x14ac:dyDescent="0.25">
      <c r="A2275" s="37" t="str">
        <f>+[1]DATA_PRODUCTO!A2275</f>
        <v xml:space="preserve">  ()</v>
      </c>
      <c r="B2275" s="38" t="str">
        <f>IFERROR(_xlfn.XLOOKUP(INVENTARIO[[#This Row],[CODIGO CONCATENADO]],[1]!Tabla1[[CODIGO CONCATENADO ]],[1]!Tabla1[FECHA],,0,-1),"")</f>
        <v/>
      </c>
      <c r="C2275" s="38" t="str">
        <f>IFERROR(_xlfn.XLOOKUP(INVENTARIO[[#This Row],[CODIGO CONCATENADO]],[1]!Tabla1[[CODIGO CONCATENADO ]],[1]!Tabla1[FECHA],,0,-1),"")</f>
        <v/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0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0</v>
      </c>
      <c r="Q2275" s="42" t="str">
        <f>IFERROR(_xlfn.XLOOKUP(INVENTARIO[[#This Row],[CODIGO CONCATENADO]],[1]!Tabla1[[CODIGO CONCATENADO ]],[1]!Tabla1[COSTO],,0,-1),"")</f>
        <v/>
      </c>
      <c r="R2275" s="42" t="str">
        <f>+IFERROR(INVENTARIO[[#This Row],[STOCK (BALANCE)]]*INVENTARIO[[#This Row],[COSTO UNITARIO]],"")</f>
        <v/>
      </c>
    </row>
    <row r="2276" spans="1:18" hidden="1" x14ac:dyDescent="0.25">
      <c r="A2276" s="37" t="str">
        <f>+[1]DATA_PRODUCTO!A2276</f>
        <v xml:space="preserve">  ()</v>
      </c>
      <c r="B2276" s="38" t="str">
        <f>IFERROR(_xlfn.XLOOKUP(INVENTARIO[[#This Row],[CODIGO CONCATENADO]],[1]!Tabla1[[CODIGO CONCATENADO ]],[1]!Tabla1[FECHA],,0,-1),"")</f>
        <v/>
      </c>
      <c r="C2276" s="38" t="str">
        <f>IFERROR(_xlfn.XLOOKUP(INVENTARIO[[#This Row],[CODIGO CONCATENADO]],[1]!Tabla1[[CODIGO CONCATENADO ]],[1]!Tabla1[FECHA],,0,-1),"")</f>
        <v/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0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0</v>
      </c>
      <c r="Q2276" s="42" t="str">
        <f>IFERROR(_xlfn.XLOOKUP(INVENTARIO[[#This Row],[CODIGO CONCATENADO]],[1]!Tabla1[[CODIGO CONCATENADO ]],[1]!Tabla1[COSTO],,0,-1),"")</f>
        <v/>
      </c>
      <c r="R2276" s="42" t="str">
        <f>+IFERROR(INVENTARIO[[#This Row],[STOCK (BALANCE)]]*INVENTARIO[[#This Row],[COSTO UNITARIO]],"")</f>
        <v/>
      </c>
    </row>
    <row r="2277" spans="1:18" hidden="1" x14ac:dyDescent="0.25">
      <c r="A2277" s="37" t="str">
        <f>+[1]DATA_PRODUCTO!A2277</f>
        <v xml:space="preserve">  ()</v>
      </c>
      <c r="B2277" s="38" t="str">
        <f>IFERROR(_xlfn.XLOOKUP(INVENTARIO[[#This Row],[CODIGO CONCATENADO]],[1]!Tabla1[[CODIGO CONCATENADO ]],[1]!Tabla1[FECHA],,0,-1),"")</f>
        <v/>
      </c>
      <c r="C2277" s="38" t="str">
        <f>IFERROR(_xlfn.XLOOKUP(INVENTARIO[[#This Row],[CODIGO CONCATENADO]],[1]!Tabla1[[CODIGO CONCATENADO ]],[1]!Tabla1[FECHA],,0,-1),"")</f>
        <v/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0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0</v>
      </c>
      <c r="Q2277" s="42" t="str">
        <f>IFERROR(_xlfn.XLOOKUP(INVENTARIO[[#This Row],[CODIGO CONCATENADO]],[1]!Tabla1[[CODIGO CONCATENADO ]],[1]!Tabla1[COSTO],,0,-1),"")</f>
        <v/>
      </c>
      <c r="R2277" s="42" t="str">
        <f>+IFERROR(INVENTARIO[[#This Row],[STOCK (BALANCE)]]*INVENTARIO[[#This Row],[COSTO UNITARIO]],"")</f>
        <v/>
      </c>
    </row>
    <row r="2278" spans="1:18" hidden="1" x14ac:dyDescent="0.25">
      <c r="A2278" s="37" t="str">
        <f>+[1]DATA_PRODUCTO!A2278</f>
        <v xml:space="preserve">  ()</v>
      </c>
      <c r="B2278" s="38" t="str">
        <f>IFERROR(_xlfn.XLOOKUP(INVENTARIO[[#This Row],[CODIGO CONCATENADO]],[1]!Tabla1[[CODIGO CONCATENADO ]],[1]!Tabla1[FECHA],,0,-1),"")</f>
        <v/>
      </c>
      <c r="C2278" s="38" t="str">
        <f>IFERROR(_xlfn.XLOOKUP(INVENTARIO[[#This Row],[CODIGO CONCATENADO]],[1]!Tabla1[[CODIGO CONCATENADO ]],[1]!Tabla1[FECHA],,0,-1),"")</f>
        <v/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0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0</v>
      </c>
      <c r="Q2278" s="42" t="str">
        <f>IFERROR(_xlfn.XLOOKUP(INVENTARIO[[#This Row],[CODIGO CONCATENADO]],[1]!Tabla1[[CODIGO CONCATENADO ]],[1]!Tabla1[COSTO],,0,-1),"")</f>
        <v/>
      </c>
      <c r="R2278" s="42" t="str">
        <f>+IFERROR(INVENTARIO[[#This Row],[STOCK (BALANCE)]]*INVENTARIO[[#This Row],[COSTO UNITARIO]],"")</f>
        <v/>
      </c>
    </row>
    <row r="2279" spans="1:18" hidden="1" x14ac:dyDescent="0.25">
      <c r="A2279" s="37" t="str">
        <f>+[1]DATA_PRODUCTO!A2279</f>
        <v xml:space="preserve">  ()</v>
      </c>
      <c r="B2279" s="38" t="str">
        <f>IFERROR(_xlfn.XLOOKUP(INVENTARIO[[#This Row],[CODIGO CONCATENADO]],[1]!Tabla1[[CODIGO CONCATENADO ]],[1]!Tabla1[FECHA],,0,-1),"")</f>
        <v/>
      </c>
      <c r="C2279" s="38" t="str">
        <f>IFERROR(_xlfn.XLOOKUP(INVENTARIO[[#This Row],[CODIGO CONCATENADO]],[1]!Tabla1[[CODIGO CONCATENADO ]],[1]!Tabla1[FECHA],,0,-1),"")</f>
        <v/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0</v>
      </c>
      <c r="N2279" s="44">
        <f>+SUMIF([1]!REQUISICIONES[CODIGO CONCATENADO],INVENTARIO[[#This Row],[CODIGO CONCATENADO]],[1]!REQUISICIONES[CANTIDAD])</f>
        <v>0</v>
      </c>
      <c r="O2279" s="42"/>
      <c r="P2279" s="44">
        <f>+INVENTARIO[[#This Row],[CANTIDAD INICIAL]]+INVENTARIO[[#This Row],[ENTRADAS]]-INVENTARIO[[#This Row],[SALIDAS]]+INVENTARIO[[#This Row],[AJUSTES]]</f>
        <v>0</v>
      </c>
      <c r="Q2279" s="42" t="str">
        <f>IFERROR(_xlfn.XLOOKUP(INVENTARIO[[#This Row],[CODIGO CONCATENADO]],[1]!Tabla1[[CODIGO CONCATENADO ]],[1]!Tabla1[COSTO],,0,-1),"")</f>
        <v/>
      </c>
      <c r="R2279" s="42" t="str">
        <f>+IFERROR(INVENTARIO[[#This Row],[STOCK (BALANCE)]]*INVENTARIO[[#This Row],[COSTO UNITARIO]],"")</f>
        <v/>
      </c>
    </row>
    <row r="2280" spans="1:18" hidden="1" x14ac:dyDescent="0.25">
      <c r="A2280" s="37" t="str">
        <f>+[1]DATA_PRODUCTO!A2280</f>
        <v xml:space="preserve">  ()</v>
      </c>
      <c r="B2280" s="38" t="str">
        <f>IFERROR(_xlfn.XLOOKUP(INVENTARIO[[#This Row],[CODIGO CONCATENADO]],[1]!Tabla1[[CODIGO CONCATENADO ]],[1]!Tabla1[FECHA],,0,-1),"")</f>
        <v/>
      </c>
      <c r="C2280" s="38" t="str">
        <f>IFERROR(_xlfn.XLOOKUP(INVENTARIO[[#This Row],[CODIGO CONCATENADO]],[1]!Tabla1[[CODIGO CONCATENADO ]],[1]!Tabla1[FECHA],,0,-1),"")</f>
        <v/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0</v>
      </c>
      <c r="N2280" s="44">
        <f>+SUMIF([1]!REQUISICIONES[CODIGO CONCATENADO],INVENTARIO[[#This Row],[CODIGO CONCATENADO]],[1]!REQUISICIONES[CANTIDAD])</f>
        <v>0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 t="str">
        <f>IFERROR(_xlfn.XLOOKUP(INVENTARIO[[#This Row],[CODIGO CONCATENADO]],[1]!Tabla1[[CODIGO CONCATENADO ]],[1]!Tabla1[COSTO],,0,-1),"")</f>
        <v/>
      </c>
      <c r="R2280" s="42" t="str">
        <f>+IFERROR(INVENTARIO[[#This Row],[STOCK (BALANCE)]]*INVENTARIO[[#This Row],[COSTO UNITARIO]],"")</f>
        <v/>
      </c>
    </row>
    <row r="2281" spans="1:18" hidden="1" x14ac:dyDescent="0.25">
      <c r="A2281" s="37" t="str">
        <f>+[1]DATA_PRODUCTO!A2281</f>
        <v xml:space="preserve">  ()</v>
      </c>
      <c r="B2281" s="38" t="str">
        <f>IFERROR(_xlfn.XLOOKUP(INVENTARIO[[#This Row],[CODIGO CONCATENADO]],[1]!Tabla1[[CODIGO CONCATENADO ]],[1]!Tabla1[FECHA],,0,-1),"")</f>
        <v/>
      </c>
      <c r="C2281" s="38" t="str">
        <f>IFERROR(_xlfn.XLOOKUP(INVENTARIO[[#This Row],[CODIGO CONCATENADO]],[1]!Tabla1[[CODIGO CONCATENADO ]],[1]!Tabla1[FECHA],,0,-1),"")</f>
        <v/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0</v>
      </c>
      <c r="N2281" s="44">
        <f>+SUMIF([1]!REQUISICIONES[CODIGO CONCATENADO],INVENTARIO[[#This Row],[CODIGO CONCATENADO]],[1]!REQUISICIONES[CANTIDAD])</f>
        <v>0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 t="str">
        <f>IFERROR(_xlfn.XLOOKUP(INVENTARIO[[#This Row],[CODIGO CONCATENADO]],[1]!Tabla1[[CODIGO CONCATENADO ]],[1]!Tabla1[COSTO],,0,-1),"")</f>
        <v/>
      </c>
      <c r="R2281" s="42" t="str">
        <f>+IFERROR(INVENTARIO[[#This Row],[STOCK (BALANCE)]]*INVENTARIO[[#This Row],[COSTO UNITARIO]],"")</f>
        <v/>
      </c>
    </row>
    <row r="2282" spans="1:18" hidden="1" x14ac:dyDescent="0.25">
      <c r="A2282" s="37" t="str">
        <f>+[1]DATA_PRODUCTO!A2282</f>
        <v xml:space="preserve">  ()</v>
      </c>
      <c r="B2282" s="38" t="str">
        <f>IFERROR(_xlfn.XLOOKUP(INVENTARIO[[#This Row],[CODIGO CONCATENADO]],[1]!Tabla1[[CODIGO CONCATENADO ]],[1]!Tabla1[FECHA],,0,-1),"")</f>
        <v/>
      </c>
      <c r="C2282" s="38" t="str">
        <f>IFERROR(_xlfn.XLOOKUP(INVENTARIO[[#This Row],[CODIGO CONCATENADO]],[1]!Tabla1[[CODIGO CONCATENADO ]],[1]!Tabla1[FECHA],,0,-1),"")</f>
        <v/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0</v>
      </c>
      <c r="N2282" s="44">
        <f>+SUMIF([1]!REQUISICIONES[CODIGO CONCATENADO],INVENTARIO[[#This Row],[CODIGO CONCATENADO]],[1]!REQUISICIONES[CANTIDAD])</f>
        <v>0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 t="str">
        <f>IFERROR(_xlfn.XLOOKUP(INVENTARIO[[#This Row],[CODIGO CONCATENADO]],[1]!Tabla1[[CODIGO CONCATENADO ]],[1]!Tabla1[COSTO],,0,-1),"")</f>
        <v/>
      </c>
      <c r="R2282" s="42" t="str">
        <f>+IFERROR(INVENTARIO[[#This Row],[STOCK (BALANCE)]]*INVENTARIO[[#This Row],[COSTO UNITARIO]],"")</f>
        <v/>
      </c>
    </row>
    <row r="2283" spans="1:18" hidden="1" x14ac:dyDescent="0.25">
      <c r="A2283" s="37" t="str">
        <f>+[1]DATA_PRODUCTO!A2283</f>
        <v xml:space="preserve">  ()</v>
      </c>
      <c r="B2283" s="38" t="str">
        <f>IFERROR(_xlfn.XLOOKUP(INVENTARIO[[#This Row],[CODIGO CONCATENADO]],[1]!Tabla1[[CODIGO CONCATENADO ]],[1]!Tabla1[FECHA],,0,-1),"")</f>
        <v/>
      </c>
      <c r="C2283" s="38" t="str">
        <f>IFERROR(_xlfn.XLOOKUP(INVENTARIO[[#This Row],[CODIGO CONCATENADO]],[1]!Tabla1[[CODIGO CONCATENADO ]],[1]!Tabla1[FECHA],,0,-1),"")</f>
        <v/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0</v>
      </c>
      <c r="N2283" s="44">
        <f>+SUMIF([1]!REQUISICIONES[CODIGO CONCATENADO],INVENTARIO[[#This Row],[CODIGO CONCATENADO]],[1]!REQUISICIONES[CANTIDAD])</f>
        <v>0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 t="str">
        <f>IFERROR(_xlfn.XLOOKUP(INVENTARIO[[#This Row],[CODIGO CONCATENADO]],[1]!Tabla1[[CODIGO CONCATENADO ]],[1]!Tabla1[COSTO],,0,-1),"")</f>
        <v/>
      </c>
      <c r="R2283" s="42" t="str">
        <f>+IFERROR(INVENTARIO[[#This Row],[STOCK (BALANCE)]]*INVENTARIO[[#This Row],[COSTO UNITARIO]],"")</f>
        <v/>
      </c>
    </row>
    <row r="2284" spans="1:18" hidden="1" x14ac:dyDescent="0.25">
      <c r="A2284" s="37" t="str">
        <f>+[1]DATA_PRODUCTO!A2284</f>
        <v xml:space="preserve">  ()</v>
      </c>
      <c r="B2284" s="38" t="str">
        <f>IFERROR(_xlfn.XLOOKUP(INVENTARIO[[#This Row],[CODIGO CONCATENADO]],[1]!Tabla1[[CODIGO CONCATENADO ]],[1]!Tabla1[FECHA],,0,-1),"")</f>
        <v/>
      </c>
      <c r="C2284" s="38" t="str">
        <f>IFERROR(_xlfn.XLOOKUP(INVENTARIO[[#This Row],[CODIGO CONCATENADO]],[1]!Tabla1[[CODIGO CONCATENADO ]],[1]!Tabla1[FECHA],,0,-1),"")</f>
        <v/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0</v>
      </c>
      <c r="N2284" s="44">
        <f>+SUMIF([1]!REQUISICIONES[CODIGO CONCATENADO],INVENTARIO[[#This Row],[CODIGO CONCATENADO]],[1]!REQUISICIONES[CANTIDAD])</f>
        <v>0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 t="str">
        <f>IFERROR(_xlfn.XLOOKUP(INVENTARIO[[#This Row],[CODIGO CONCATENADO]],[1]!Tabla1[[CODIGO CONCATENADO ]],[1]!Tabla1[COSTO],,0,-1),"")</f>
        <v/>
      </c>
      <c r="R2284" s="42" t="str">
        <f>+IFERROR(INVENTARIO[[#This Row],[STOCK (BALANCE)]]*INVENTARIO[[#This Row],[COSTO UNITARIO]],"")</f>
        <v/>
      </c>
    </row>
    <row r="2285" spans="1:18" hidden="1" x14ac:dyDescent="0.25">
      <c r="A2285" s="37" t="str">
        <f>+[1]DATA_PRODUCTO!A2285</f>
        <v xml:space="preserve">  ()</v>
      </c>
      <c r="B2285" s="38" t="str">
        <f>IFERROR(_xlfn.XLOOKUP(INVENTARIO[[#This Row],[CODIGO CONCATENADO]],[1]!Tabla1[[CODIGO CONCATENADO ]],[1]!Tabla1[FECHA],,0,-1),"")</f>
        <v/>
      </c>
      <c r="C2285" s="38" t="str">
        <f>IFERROR(_xlfn.XLOOKUP(INVENTARIO[[#This Row],[CODIGO CONCATENADO]],[1]!Tabla1[[CODIGO CONCATENADO ]],[1]!Tabla1[FECHA],,0,-1),"")</f>
        <v/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0</v>
      </c>
      <c r="N2285" s="44">
        <f>+SUMIF([1]!REQUISICIONES[CODIGO CONCATENADO],INVENTARIO[[#This Row],[CODIGO CONCATENADO]],[1]!REQUISICIONES[CANTIDAD])</f>
        <v>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 t="str">
        <f>IFERROR(_xlfn.XLOOKUP(INVENTARIO[[#This Row],[CODIGO CONCATENADO]],[1]!Tabla1[[CODIGO CONCATENADO ]],[1]!Tabla1[COSTO],,0,-1),"")</f>
        <v/>
      </c>
      <c r="R2285" s="42" t="str">
        <f>+IFERROR(INVENTARIO[[#This Row],[STOCK (BALANCE)]]*INVENTARIO[[#This Row],[COSTO UNITARIO]],"")</f>
        <v/>
      </c>
    </row>
    <row r="2286" spans="1:18" hidden="1" x14ac:dyDescent="0.25">
      <c r="A2286" s="37" t="str">
        <f>+[1]DATA_PRODUCTO!A2286</f>
        <v xml:space="preserve">  ()</v>
      </c>
      <c r="B2286" s="38" t="str">
        <f>IFERROR(_xlfn.XLOOKUP(INVENTARIO[[#This Row],[CODIGO CONCATENADO]],[1]!Tabla1[[CODIGO CONCATENADO ]],[1]!Tabla1[FECHA],,0,-1),"")</f>
        <v/>
      </c>
      <c r="C2286" s="38" t="str">
        <f>IFERROR(_xlfn.XLOOKUP(INVENTARIO[[#This Row],[CODIGO CONCATENADO]],[1]!Tabla1[[CODIGO CONCATENADO ]],[1]!Tabla1[FECHA],,0,-1),"")</f>
        <v/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0</v>
      </c>
      <c r="N2286" s="44">
        <f>+SUMIF([1]!REQUISICIONES[CODIGO CONCATENADO],INVENTARIO[[#This Row],[CODIGO CONCATENADO]],[1]!REQUISICIONES[CANTIDAD])</f>
        <v>0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 t="str">
        <f>IFERROR(_xlfn.XLOOKUP(INVENTARIO[[#This Row],[CODIGO CONCATENADO]],[1]!Tabla1[[CODIGO CONCATENADO ]],[1]!Tabla1[COSTO],,0,-1),"")</f>
        <v/>
      </c>
      <c r="R2286" s="42" t="str">
        <f>+IFERROR(INVENTARIO[[#This Row],[STOCK (BALANCE)]]*INVENTARIO[[#This Row],[COSTO UNITARIO]],"")</f>
        <v/>
      </c>
    </row>
    <row r="2287" spans="1:18" hidden="1" x14ac:dyDescent="0.25">
      <c r="A2287" s="37" t="str">
        <f>+[1]DATA_PRODUCTO!A2287</f>
        <v xml:space="preserve">  ()</v>
      </c>
      <c r="B2287" s="38" t="str">
        <f>IFERROR(_xlfn.XLOOKUP(INVENTARIO[[#This Row],[CODIGO CONCATENADO]],[1]!Tabla1[[CODIGO CONCATENADO ]],[1]!Tabla1[FECHA],,0,-1),"")</f>
        <v/>
      </c>
      <c r="C2287" s="38" t="str">
        <f>IFERROR(_xlfn.XLOOKUP(INVENTARIO[[#This Row],[CODIGO CONCATENADO]],[1]!Tabla1[[CODIGO CONCATENADO ]],[1]!Tabla1[FECHA],,0,-1),"")</f>
        <v/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0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0</v>
      </c>
      <c r="Q2287" s="42" t="str">
        <f>IFERROR(_xlfn.XLOOKUP(INVENTARIO[[#This Row],[CODIGO CONCATENADO]],[1]!Tabla1[[CODIGO CONCATENADO ]],[1]!Tabla1[COSTO],,0,-1),"")</f>
        <v/>
      </c>
      <c r="R2287" s="42" t="str">
        <f>+IFERROR(INVENTARIO[[#This Row],[STOCK (BALANCE)]]*INVENTARIO[[#This Row],[COSTO UNITARIO]],"")</f>
        <v/>
      </c>
    </row>
    <row r="2288" spans="1:18" hidden="1" x14ac:dyDescent="0.25">
      <c r="A2288" s="37" t="str">
        <f>+[1]DATA_PRODUCTO!A2288</f>
        <v xml:space="preserve">  ()</v>
      </c>
      <c r="B2288" s="38" t="str">
        <f>IFERROR(_xlfn.XLOOKUP(INVENTARIO[[#This Row],[CODIGO CONCATENADO]],[1]!Tabla1[[CODIGO CONCATENADO ]],[1]!Tabla1[FECHA],,0,-1),"")</f>
        <v/>
      </c>
      <c r="C2288" s="38" t="str">
        <f>IFERROR(_xlfn.XLOOKUP(INVENTARIO[[#This Row],[CODIGO CONCATENADO]],[1]!Tabla1[[CODIGO CONCATENADO ]],[1]!Tabla1[FECHA],,0,-1),"")</f>
        <v/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0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0</v>
      </c>
      <c r="Q2288" s="42" t="str">
        <f>IFERROR(_xlfn.XLOOKUP(INVENTARIO[[#This Row],[CODIGO CONCATENADO]],[1]!Tabla1[[CODIGO CONCATENADO ]],[1]!Tabla1[COSTO],,0,-1),"")</f>
        <v/>
      </c>
      <c r="R2288" s="42" t="str">
        <f>+IFERROR(INVENTARIO[[#This Row],[STOCK (BALANCE)]]*INVENTARIO[[#This Row],[COSTO UNITARIO]],"")</f>
        <v/>
      </c>
    </row>
    <row r="2289" spans="1:18" hidden="1" x14ac:dyDescent="0.25">
      <c r="A2289" s="37" t="str">
        <f>+[1]DATA_PRODUCTO!A2289</f>
        <v xml:space="preserve">  ()</v>
      </c>
      <c r="B2289" s="38" t="str">
        <f>IFERROR(_xlfn.XLOOKUP(INVENTARIO[[#This Row],[CODIGO CONCATENADO]],[1]!Tabla1[[CODIGO CONCATENADO ]],[1]!Tabla1[FECHA],,0,-1),"")</f>
        <v/>
      </c>
      <c r="C2289" s="38" t="str">
        <f>IFERROR(_xlfn.XLOOKUP(INVENTARIO[[#This Row],[CODIGO CONCATENADO]],[1]!Tabla1[[CODIGO CONCATENADO ]],[1]!Tabla1[FECHA],,0,-1),"")</f>
        <v/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0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0</v>
      </c>
      <c r="Q2289" s="42" t="str">
        <f>IFERROR(_xlfn.XLOOKUP(INVENTARIO[[#This Row],[CODIGO CONCATENADO]],[1]!Tabla1[[CODIGO CONCATENADO ]],[1]!Tabla1[COSTO],,0,-1),"")</f>
        <v/>
      </c>
      <c r="R2289" s="42" t="str">
        <f>+IFERROR(INVENTARIO[[#This Row],[STOCK (BALANCE)]]*INVENTARIO[[#This Row],[COSTO UNITARIO]],"")</f>
        <v/>
      </c>
    </row>
    <row r="2290" spans="1:18" hidden="1" x14ac:dyDescent="0.25">
      <c r="A2290" s="37" t="str">
        <f>+[1]DATA_PRODUCTO!A2290</f>
        <v xml:space="preserve">  ()</v>
      </c>
      <c r="B2290" s="38" t="str">
        <f>IFERROR(_xlfn.XLOOKUP(INVENTARIO[[#This Row],[CODIGO CONCATENADO]],[1]!Tabla1[[CODIGO CONCATENADO ]],[1]!Tabla1[FECHA],,0,-1),"")</f>
        <v/>
      </c>
      <c r="C2290" s="38" t="str">
        <f>IFERROR(_xlfn.XLOOKUP(INVENTARIO[[#This Row],[CODIGO CONCATENADO]],[1]!Tabla1[[CODIGO CONCATENADO ]],[1]!Tabla1[FECHA],,0,-1),"")</f>
        <v/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0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0</v>
      </c>
      <c r="Q2290" s="42" t="str">
        <f>IFERROR(_xlfn.XLOOKUP(INVENTARIO[[#This Row],[CODIGO CONCATENADO]],[1]!Tabla1[[CODIGO CONCATENADO ]],[1]!Tabla1[COSTO],,0,-1),"")</f>
        <v/>
      </c>
      <c r="R2290" s="42" t="str">
        <f>+IFERROR(INVENTARIO[[#This Row],[STOCK (BALANCE)]]*INVENTARIO[[#This Row],[COSTO UNITARIO]],"")</f>
        <v/>
      </c>
    </row>
    <row r="2291" spans="1:18" hidden="1" x14ac:dyDescent="0.25">
      <c r="A2291" s="37" t="str">
        <f>+[1]DATA_PRODUCTO!A2291</f>
        <v xml:space="preserve">  ()</v>
      </c>
      <c r="B2291" s="38" t="str">
        <f>IFERROR(_xlfn.XLOOKUP(INVENTARIO[[#This Row],[CODIGO CONCATENADO]],[1]!Tabla1[[CODIGO CONCATENADO ]],[1]!Tabla1[FECHA],,0,-1),"")</f>
        <v/>
      </c>
      <c r="C2291" s="38" t="str">
        <f>IFERROR(_xlfn.XLOOKUP(INVENTARIO[[#This Row],[CODIGO CONCATENADO]],[1]!Tabla1[[CODIGO CONCATENADO ]],[1]!Tabla1[FECHA],,0,-1),"")</f>
        <v/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0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0</v>
      </c>
      <c r="Q2291" s="42" t="str">
        <f>IFERROR(_xlfn.XLOOKUP(INVENTARIO[[#This Row],[CODIGO CONCATENADO]],[1]!Tabla1[[CODIGO CONCATENADO ]],[1]!Tabla1[COSTO],,0,-1),"")</f>
        <v/>
      </c>
      <c r="R2291" s="42" t="str">
        <f>+IFERROR(INVENTARIO[[#This Row],[STOCK (BALANCE)]]*INVENTARIO[[#This Row],[COSTO UNITARIO]],"")</f>
        <v/>
      </c>
    </row>
    <row r="2292" spans="1:18" hidden="1" x14ac:dyDescent="0.25">
      <c r="A2292" s="37" t="str">
        <f>+[1]DATA_PRODUCTO!A2292</f>
        <v xml:space="preserve">  ()</v>
      </c>
      <c r="B2292" s="38" t="str">
        <f>IFERROR(_xlfn.XLOOKUP(INVENTARIO[[#This Row],[CODIGO CONCATENADO]],[1]!Tabla1[[CODIGO CONCATENADO ]],[1]!Tabla1[FECHA],,0,-1),"")</f>
        <v/>
      </c>
      <c r="C2292" s="38" t="str">
        <f>IFERROR(_xlfn.XLOOKUP(INVENTARIO[[#This Row],[CODIGO CONCATENADO]],[1]!Tabla1[[CODIGO CONCATENADO ]],[1]!Tabla1[FECHA],,0,-1),"")</f>
        <v/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0</v>
      </c>
      <c r="N2292" s="44">
        <f>+SUMIF([1]!REQUISICIONES[CODIGO CONCATENADO],INVENTARIO[[#This Row],[CODIGO CONCATENADO]],[1]!REQUISICIONES[CANTIDAD])</f>
        <v>0</v>
      </c>
      <c r="O2292" s="42"/>
      <c r="P2292" s="44">
        <f>+INVENTARIO[[#This Row],[CANTIDAD INICIAL]]+INVENTARIO[[#This Row],[ENTRADAS]]-INVENTARIO[[#This Row],[SALIDAS]]+INVENTARIO[[#This Row],[AJUSTES]]</f>
        <v>0</v>
      </c>
      <c r="Q2292" s="42" t="str">
        <f>IFERROR(_xlfn.XLOOKUP(INVENTARIO[[#This Row],[CODIGO CONCATENADO]],[1]!Tabla1[[CODIGO CONCATENADO ]],[1]!Tabla1[COSTO],,0,-1),"")</f>
        <v/>
      </c>
      <c r="R2292" s="42" t="str">
        <f>+IFERROR(INVENTARIO[[#This Row],[STOCK (BALANCE)]]*INVENTARIO[[#This Row],[COSTO UNITARIO]],"")</f>
        <v/>
      </c>
    </row>
    <row r="2293" spans="1:18" hidden="1" x14ac:dyDescent="0.25">
      <c r="A2293" s="37" t="str">
        <f>+[1]DATA_PRODUCTO!A2293</f>
        <v xml:space="preserve">  ()</v>
      </c>
      <c r="B2293" s="38" t="str">
        <f>IFERROR(_xlfn.XLOOKUP(INVENTARIO[[#This Row],[CODIGO CONCATENADO]],[1]!Tabla1[[CODIGO CONCATENADO ]],[1]!Tabla1[FECHA],,0,-1),"")</f>
        <v/>
      </c>
      <c r="C2293" s="38" t="str">
        <f>IFERROR(_xlfn.XLOOKUP(INVENTARIO[[#This Row],[CODIGO CONCATENADO]],[1]!Tabla1[[CODIGO CONCATENADO ]],[1]!Tabla1[FECHA],,0,-1),"")</f>
        <v/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0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0</v>
      </c>
      <c r="Q2293" s="42" t="str">
        <f>IFERROR(_xlfn.XLOOKUP(INVENTARIO[[#This Row],[CODIGO CONCATENADO]],[1]!Tabla1[[CODIGO CONCATENADO ]],[1]!Tabla1[COSTO],,0,-1),"")</f>
        <v/>
      </c>
      <c r="R2293" s="42" t="str">
        <f>+IFERROR(INVENTARIO[[#This Row],[STOCK (BALANCE)]]*INVENTARIO[[#This Row],[COSTO UNITARIO]],"")</f>
        <v/>
      </c>
    </row>
    <row r="2294" spans="1:18" hidden="1" x14ac:dyDescent="0.25">
      <c r="A2294" s="37" t="str">
        <f>+[1]DATA_PRODUCTO!A2294</f>
        <v xml:space="preserve">  ()</v>
      </c>
      <c r="B2294" s="38" t="str">
        <f>IFERROR(_xlfn.XLOOKUP(INVENTARIO[[#This Row],[CODIGO CONCATENADO]],[1]!Tabla1[[CODIGO CONCATENADO ]],[1]!Tabla1[FECHA],,0,-1),"")</f>
        <v/>
      </c>
      <c r="C2294" s="38" t="str">
        <f>IFERROR(_xlfn.XLOOKUP(INVENTARIO[[#This Row],[CODIGO CONCATENADO]],[1]!Tabla1[[CODIGO CONCATENADO ]],[1]!Tabla1[FECHA],,0,-1),"")</f>
        <v/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0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0</v>
      </c>
      <c r="Q2294" s="42" t="str">
        <f>IFERROR(_xlfn.XLOOKUP(INVENTARIO[[#This Row],[CODIGO CONCATENADO]],[1]!Tabla1[[CODIGO CONCATENADO ]],[1]!Tabla1[COSTO],,0,-1),"")</f>
        <v/>
      </c>
      <c r="R2294" s="42" t="str">
        <f>+IFERROR(INVENTARIO[[#This Row],[STOCK (BALANCE)]]*INVENTARIO[[#This Row],[COSTO UNITARIO]],"")</f>
        <v/>
      </c>
    </row>
    <row r="2295" spans="1:18" hidden="1" x14ac:dyDescent="0.25">
      <c r="A2295" s="37" t="str">
        <f>+[1]DATA_PRODUCTO!A2295</f>
        <v xml:space="preserve">  ()</v>
      </c>
      <c r="B2295" s="38" t="str">
        <f>IFERROR(_xlfn.XLOOKUP(INVENTARIO[[#This Row],[CODIGO CONCATENADO]],[1]!Tabla1[[CODIGO CONCATENADO ]],[1]!Tabla1[FECHA],,0,-1),"")</f>
        <v/>
      </c>
      <c r="C2295" s="38" t="str">
        <f>IFERROR(_xlfn.XLOOKUP(INVENTARIO[[#This Row],[CODIGO CONCATENADO]],[1]!Tabla1[[CODIGO CONCATENADO ]],[1]!Tabla1[FECHA],,0,-1),"")</f>
        <v/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0</v>
      </c>
      <c r="Q2295" s="42" t="str">
        <f>IFERROR(_xlfn.XLOOKUP(INVENTARIO[[#This Row],[CODIGO CONCATENADO]],[1]!Tabla1[[CODIGO CONCATENADO ]],[1]!Tabla1[COSTO],,0,-1),"")</f>
        <v/>
      </c>
      <c r="R2295" s="42" t="str">
        <f>+IFERROR(INVENTARIO[[#This Row],[STOCK (BALANCE)]]*INVENTARIO[[#This Row],[COSTO UNITARIO]],"")</f>
        <v/>
      </c>
    </row>
    <row r="2296" spans="1:18" hidden="1" x14ac:dyDescent="0.25">
      <c r="A2296" s="37" t="str">
        <f>+[1]DATA_PRODUCTO!A2296</f>
        <v xml:space="preserve">  ()</v>
      </c>
      <c r="B2296" s="38" t="str">
        <f>IFERROR(_xlfn.XLOOKUP(INVENTARIO[[#This Row],[CODIGO CONCATENADO]],[1]!Tabla1[[CODIGO CONCATENADO ]],[1]!Tabla1[FECHA],,0,-1),"")</f>
        <v/>
      </c>
      <c r="C2296" s="38" t="str">
        <f>IFERROR(_xlfn.XLOOKUP(INVENTARIO[[#This Row],[CODIGO CONCATENADO]],[1]!Tabla1[[CODIGO CONCATENADO ]],[1]!Tabla1[FECHA],,0,-1),"")</f>
        <v/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0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0</v>
      </c>
      <c r="Q2296" s="42" t="str">
        <f>IFERROR(_xlfn.XLOOKUP(INVENTARIO[[#This Row],[CODIGO CONCATENADO]],[1]!Tabla1[[CODIGO CONCATENADO ]],[1]!Tabla1[COSTO],,0,-1),"")</f>
        <v/>
      </c>
      <c r="R2296" s="42" t="str">
        <f>+IFERROR(INVENTARIO[[#This Row],[STOCK (BALANCE)]]*INVENTARIO[[#This Row],[COSTO UNITARIO]],"")</f>
        <v/>
      </c>
    </row>
    <row r="2297" spans="1:18" hidden="1" x14ac:dyDescent="0.25">
      <c r="A2297" s="37" t="str">
        <f>+[1]DATA_PRODUCTO!A2297</f>
        <v xml:space="preserve">  ()</v>
      </c>
      <c r="B2297" s="38" t="str">
        <f>IFERROR(_xlfn.XLOOKUP(INVENTARIO[[#This Row],[CODIGO CONCATENADO]],[1]!Tabla1[[CODIGO CONCATENADO ]],[1]!Tabla1[FECHA],,0,-1),"")</f>
        <v/>
      </c>
      <c r="C2297" s="38" t="str">
        <f>IFERROR(_xlfn.XLOOKUP(INVENTARIO[[#This Row],[CODIGO CONCATENADO]],[1]!Tabla1[[CODIGO CONCATENADO ]],[1]!Tabla1[FECHA],,0,-1),"")</f>
        <v/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0</v>
      </c>
      <c r="N2297" s="44">
        <f>+SUMIF([1]!REQUISICIONES[CODIGO CONCATENADO],INVENTARIO[[#This Row],[CODIGO CONCATENADO]],[1]!REQUISICIONES[CANTIDAD])</f>
        <v>0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 t="str">
        <f>IFERROR(_xlfn.XLOOKUP(INVENTARIO[[#This Row],[CODIGO CONCATENADO]],[1]!Tabla1[[CODIGO CONCATENADO ]],[1]!Tabla1[COSTO],,0,-1),"")</f>
        <v/>
      </c>
      <c r="R2297" s="42" t="str">
        <f>+IFERROR(INVENTARIO[[#This Row],[STOCK (BALANCE)]]*INVENTARIO[[#This Row],[COSTO UNITARIO]],"")</f>
        <v/>
      </c>
    </row>
    <row r="2298" spans="1:18" hidden="1" x14ac:dyDescent="0.25">
      <c r="A2298" s="37" t="str">
        <f>+[1]DATA_PRODUCTO!A2298</f>
        <v xml:space="preserve">  ()</v>
      </c>
      <c r="B2298" s="38" t="str">
        <f>IFERROR(_xlfn.XLOOKUP(INVENTARIO[[#This Row],[CODIGO CONCATENADO]],[1]!Tabla1[[CODIGO CONCATENADO ]],[1]!Tabla1[FECHA],,0,-1),"")</f>
        <v/>
      </c>
      <c r="C2298" s="38" t="str">
        <f>IFERROR(_xlfn.XLOOKUP(INVENTARIO[[#This Row],[CODIGO CONCATENADO]],[1]!Tabla1[[CODIGO CONCATENADO ]],[1]!Tabla1[FECHA],,0,-1),"")</f>
        <v/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0</v>
      </c>
      <c r="Q2298" s="42" t="str">
        <f>IFERROR(_xlfn.XLOOKUP(INVENTARIO[[#This Row],[CODIGO CONCATENADO]],[1]!Tabla1[[CODIGO CONCATENADO ]],[1]!Tabla1[COSTO],,0,-1),"")</f>
        <v/>
      </c>
      <c r="R2298" s="42" t="str">
        <f>+IFERROR(INVENTARIO[[#This Row],[STOCK (BALANCE)]]*INVENTARIO[[#This Row],[COSTO UNITARIO]],"")</f>
        <v/>
      </c>
    </row>
    <row r="2299" spans="1:18" hidden="1" x14ac:dyDescent="0.25">
      <c r="A2299" s="37" t="str">
        <f>+[1]DATA_PRODUCTO!A2299</f>
        <v xml:space="preserve">  ()</v>
      </c>
      <c r="B2299" s="38" t="str">
        <f>IFERROR(_xlfn.XLOOKUP(INVENTARIO[[#This Row],[CODIGO CONCATENADO]],[1]!Tabla1[[CODIGO CONCATENADO ]],[1]!Tabla1[FECHA],,0,-1),"")</f>
        <v/>
      </c>
      <c r="C2299" s="38" t="str">
        <f>IFERROR(_xlfn.XLOOKUP(INVENTARIO[[#This Row],[CODIGO CONCATENADO]],[1]!Tabla1[[CODIGO CONCATENADO ]],[1]!Tabla1[FECHA],,0,-1),"")</f>
        <v/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0</v>
      </c>
      <c r="N2299" s="44">
        <f>+SUMIF([1]!REQUISICIONES[CODIGO CONCATENADO],INVENTARIO[[#This Row],[CODIGO CONCATENADO]],[1]!REQUISICIONES[CANTIDAD])</f>
        <v>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 t="str">
        <f>IFERROR(_xlfn.XLOOKUP(INVENTARIO[[#This Row],[CODIGO CONCATENADO]],[1]!Tabla1[[CODIGO CONCATENADO ]],[1]!Tabla1[COSTO],,0,-1),"")</f>
        <v/>
      </c>
      <c r="R2299" s="42" t="str">
        <f>+IFERROR(INVENTARIO[[#This Row],[STOCK (BALANCE)]]*INVENTARIO[[#This Row],[COSTO UNITARIO]],"")</f>
        <v/>
      </c>
    </row>
    <row r="2300" spans="1:18" hidden="1" x14ac:dyDescent="0.25">
      <c r="A2300" s="37" t="str">
        <f>+[1]DATA_PRODUCTO!A2300</f>
        <v xml:space="preserve">  ()</v>
      </c>
      <c r="B2300" s="38" t="str">
        <f>IFERROR(_xlfn.XLOOKUP(INVENTARIO[[#This Row],[CODIGO CONCATENADO]],[1]!Tabla1[[CODIGO CONCATENADO ]],[1]!Tabla1[FECHA],,0,-1),"")</f>
        <v/>
      </c>
      <c r="C2300" s="38" t="str">
        <f>IFERROR(_xlfn.XLOOKUP(INVENTARIO[[#This Row],[CODIGO CONCATENADO]],[1]!Tabla1[[CODIGO CONCATENADO ]],[1]!Tabla1[FECHA],,0,-1),"")</f>
        <v/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0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0</v>
      </c>
      <c r="Q2300" s="42" t="str">
        <f>IFERROR(_xlfn.XLOOKUP(INVENTARIO[[#This Row],[CODIGO CONCATENADO]],[1]!Tabla1[[CODIGO CONCATENADO ]],[1]!Tabla1[COSTO],,0,-1),"")</f>
        <v/>
      </c>
      <c r="R2300" s="42" t="str">
        <f>+IFERROR(INVENTARIO[[#This Row],[STOCK (BALANCE)]]*INVENTARIO[[#This Row],[COSTO UNITARIO]],"")</f>
        <v/>
      </c>
    </row>
    <row r="2301" spans="1:18" hidden="1" x14ac:dyDescent="0.25">
      <c r="A2301" s="37" t="str">
        <f>+[1]DATA_PRODUCTO!A2301</f>
        <v xml:space="preserve">  ()</v>
      </c>
      <c r="B2301" s="38" t="str">
        <f>IFERROR(_xlfn.XLOOKUP(INVENTARIO[[#This Row],[CODIGO CONCATENADO]],[1]!Tabla1[[CODIGO CONCATENADO ]],[1]!Tabla1[FECHA],,0,-1),"")</f>
        <v/>
      </c>
      <c r="C2301" s="38" t="str">
        <f>IFERROR(_xlfn.XLOOKUP(INVENTARIO[[#This Row],[CODIGO CONCATENADO]],[1]!Tabla1[[CODIGO CONCATENADO ]],[1]!Tabla1[FECHA],,0,-1),"")</f>
        <v/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0</v>
      </c>
      <c r="N2301" s="44">
        <f>+SUMIF([1]!REQUISICIONES[CODIGO CONCATENADO],INVENTARIO[[#This Row],[CODIGO CONCATENADO]],[1]!REQUISICIONES[CANTIDAD])</f>
        <v>0</v>
      </c>
      <c r="O2301" s="42"/>
      <c r="P2301" s="44">
        <f>+INVENTARIO[[#This Row],[CANTIDAD INICIAL]]+INVENTARIO[[#This Row],[ENTRADAS]]-INVENTARIO[[#This Row],[SALIDAS]]+INVENTARIO[[#This Row],[AJUSTES]]</f>
        <v>0</v>
      </c>
      <c r="Q2301" s="42" t="str">
        <f>IFERROR(_xlfn.XLOOKUP(INVENTARIO[[#This Row],[CODIGO CONCATENADO]],[1]!Tabla1[[CODIGO CONCATENADO ]],[1]!Tabla1[COSTO],,0,-1),"")</f>
        <v/>
      </c>
      <c r="R2301" s="42" t="str">
        <f>+IFERROR(INVENTARIO[[#This Row],[STOCK (BALANCE)]]*INVENTARIO[[#This Row],[COSTO UNITARIO]],"")</f>
        <v/>
      </c>
    </row>
    <row r="2302" spans="1:18" hidden="1" x14ac:dyDescent="0.25">
      <c r="A2302" s="37" t="str">
        <f>+[1]DATA_PRODUCTO!A2302</f>
        <v xml:space="preserve">  ()</v>
      </c>
      <c r="B2302" s="38" t="str">
        <f>IFERROR(_xlfn.XLOOKUP(INVENTARIO[[#This Row],[CODIGO CONCATENADO]],[1]!Tabla1[[CODIGO CONCATENADO ]],[1]!Tabla1[FECHA],,0,-1),"")</f>
        <v/>
      </c>
      <c r="C2302" s="38" t="str">
        <f>IFERROR(_xlfn.XLOOKUP(INVENTARIO[[#This Row],[CODIGO CONCATENADO]],[1]!Tabla1[[CODIGO CONCATENADO ]],[1]!Tabla1[FECHA],,0,-1),"")</f>
        <v/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0</v>
      </c>
      <c r="N2302" s="44">
        <f>+SUMIF([1]!REQUISICIONES[CODIGO CONCATENADO],INVENTARIO[[#This Row],[CODIGO CONCATENADO]],[1]!REQUISICIONES[CANTIDAD])</f>
        <v>0</v>
      </c>
      <c r="O2302" s="42"/>
      <c r="P2302" s="44">
        <f>+INVENTARIO[[#This Row],[CANTIDAD INICIAL]]+INVENTARIO[[#This Row],[ENTRADAS]]-INVENTARIO[[#This Row],[SALIDAS]]+INVENTARIO[[#This Row],[AJUSTES]]</f>
        <v>0</v>
      </c>
      <c r="Q2302" s="42" t="str">
        <f>IFERROR(_xlfn.XLOOKUP(INVENTARIO[[#This Row],[CODIGO CONCATENADO]],[1]!Tabla1[[CODIGO CONCATENADO ]],[1]!Tabla1[COSTO],,0,-1),"")</f>
        <v/>
      </c>
      <c r="R2302" s="42" t="str">
        <f>+IFERROR(INVENTARIO[[#This Row],[STOCK (BALANCE)]]*INVENTARIO[[#This Row],[COSTO UNITARIO]],"")</f>
        <v/>
      </c>
    </row>
    <row r="2303" spans="1:18" hidden="1" x14ac:dyDescent="0.25">
      <c r="A2303" s="37" t="str">
        <f>+[1]DATA_PRODUCTO!A2303</f>
        <v xml:space="preserve">  ()</v>
      </c>
      <c r="B2303" s="38" t="str">
        <f>IFERROR(_xlfn.XLOOKUP(INVENTARIO[[#This Row],[CODIGO CONCATENADO]],[1]!Tabla1[[CODIGO CONCATENADO ]],[1]!Tabla1[FECHA],,0,-1),"")</f>
        <v/>
      </c>
      <c r="C2303" s="38" t="str">
        <f>IFERROR(_xlfn.XLOOKUP(INVENTARIO[[#This Row],[CODIGO CONCATENADO]],[1]!Tabla1[[CODIGO CONCATENADO ]],[1]!Tabla1[FECHA],,0,-1),"")</f>
        <v/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0</v>
      </c>
      <c r="N2303" s="44">
        <f>+SUMIF([1]!REQUISICIONES[CODIGO CONCATENADO],INVENTARIO[[#This Row],[CODIGO CONCATENADO]],[1]!REQUISICIONES[CANTIDAD])</f>
        <v>0</v>
      </c>
      <c r="O2303" s="42"/>
      <c r="P2303" s="44">
        <f>+INVENTARIO[[#This Row],[CANTIDAD INICIAL]]+INVENTARIO[[#This Row],[ENTRADAS]]-INVENTARIO[[#This Row],[SALIDAS]]+INVENTARIO[[#This Row],[AJUSTES]]</f>
        <v>0</v>
      </c>
      <c r="Q2303" s="42" t="str">
        <f>IFERROR(_xlfn.XLOOKUP(INVENTARIO[[#This Row],[CODIGO CONCATENADO]],[1]!Tabla1[[CODIGO CONCATENADO ]],[1]!Tabla1[COSTO],,0,-1),"")</f>
        <v/>
      </c>
      <c r="R2303" s="42" t="str">
        <f>+IFERROR(INVENTARIO[[#This Row],[STOCK (BALANCE)]]*INVENTARIO[[#This Row],[COSTO UNITARIO]],"")</f>
        <v/>
      </c>
    </row>
    <row r="2304" spans="1:18" hidden="1" x14ac:dyDescent="0.25">
      <c r="A2304" s="37" t="str">
        <f>+[1]DATA_PRODUCTO!A2304</f>
        <v xml:space="preserve">  ()</v>
      </c>
      <c r="B2304" s="38" t="str">
        <f>IFERROR(_xlfn.XLOOKUP(INVENTARIO[[#This Row],[CODIGO CONCATENADO]],[1]!Tabla1[[CODIGO CONCATENADO ]],[1]!Tabla1[FECHA],,0,-1),"")</f>
        <v/>
      </c>
      <c r="C2304" s="38" t="str">
        <f>IFERROR(_xlfn.XLOOKUP(INVENTARIO[[#This Row],[CODIGO CONCATENADO]],[1]!Tabla1[[CODIGO CONCATENADO ]],[1]!Tabla1[FECHA],,0,-1),"")</f>
        <v/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0</v>
      </c>
      <c r="N2304" s="44">
        <f>+SUMIF([1]!REQUISICIONES[CODIGO CONCATENADO],INVENTARIO[[#This Row],[CODIGO CONCATENADO]],[1]!REQUISICIONES[CANTIDAD])</f>
        <v>0</v>
      </c>
      <c r="O2304" s="42"/>
      <c r="P2304" s="44">
        <f>+INVENTARIO[[#This Row],[CANTIDAD INICIAL]]+INVENTARIO[[#This Row],[ENTRADAS]]-INVENTARIO[[#This Row],[SALIDAS]]+INVENTARIO[[#This Row],[AJUSTES]]</f>
        <v>0</v>
      </c>
      <c r="Q2304" s="42" t="str">
        <f>IFERROR(_xlfn.XLOOKUP(INVENTARIO[[#This Row],[CODIGO CONCATENADO]],[1]!Tabla1[[CODIGO CONCATENADO ]],[1]!Tabla1[COSTO],,0,-1),"")</f>
        <v/>
      </c>
      <c r="R2304" s="42" t="str">
        <f>+IFERROR(INVENTARIO[[#This Row],[STOCK (BALANCE)]]*INVENTARIO[[#This Row],[COSTO UNITARIO]],"")</f>
        <v/>
      </c>
    </row>
    <row r="2305" spans="1:18" hidden="1" x14ac:dyDescent="0.25">
      <c r="A2305" s="37" t="str">
        <f>+[1]DATA_PRODUCTO!A2305</f>
        <v xml:space="preserve">  ()</v>
      </c>
      <c r="B2305" s="38" t="str">
        <f>IFERROR(_xlfn.XLOOKUP(INVENTARIO[[#This Row],[CODIGO CONCATENADO]],[1]!Tabla1[[CODIGO CONCATENADO ]],[1]!Tabla1[FECHA],,0,-1),"")</f>
        <v/>
      </c>
      <c r="C2305" s="38" t="str">
        <f>IFERROR(_xlfn.XLOOKUP(INVENTARIO[[#This Row],[CODIGO CONCATENADO]],[1]!Tabla1[[CODIGO CONCATENADO ]],[1]!Tabla1[FECHA],,0,-1),"")</f>
        <v/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0</v>
      </c>
      <c r="N2305" s="44">
        <f>+SUMIF([1]!REQUISICIONES[CODIGO CONCATENADO],INVENTARIO[[#This Row],[CODIGO CONCATENADO]],[1]!REQUISICIONES[CANTIDAD])</f>
        <v>0</v>
      </c>
      <c r="O2305" s="42"/>
      <c r="P2305" s="44">
        <f>+INVENTARIO[[#This Row],[CANTIDAD INICIAL]]+INVENTARIO[[#This Row],[ENTRADAS]]-INVENTARIO[[#This Row],[SALIDAS]]+INVENTARIO[[#This Row],[AJUSTES]]</f>
        <v>0</v>
      </c>
      <c r="Q2305" s="42" t="str">
        <f>IFERROR(_xlfn.XLOOKUP(INVENTARIO[[#This Row],[CODIGO CONCATENADO]],[1]!Tabla1[[CODIGO CONCATENADO ]],[1]!Tabla1[COSTO],,0,-1),"")</f>
        <v/>
      </c>
      <c r="R2305" s="42" t="str">
        <f>+IFERROR(INVENTARIO[[#This Row],[STOCK (BALANCE)]]*INVENTARIO[[#This Row],[COSTO UNITARIO]],"")</f>
        <v/>
      </c>
    </row>
    <row r="2306" spans="1:18" hidden="1" x14ac:dyDescent="0.25">
      <c r="A2306" s="37" t="str">
        <f>+[1]DATA_PRODUCTO!A2306</f>
        <v xml:space="preserve">  ()</v>
      </c>
      <c r="B2306" s="38" t="str">
        <f>IFERROR(_xlfn.XLOOKUP(INVENTARIO[[#This Row],[CODIGO CONCATENADO]],[1]!Tabla1[[CODIGO CONCATENADO ]],[1]!Tabla1[FECHA],,0,-1),"")</f>
        <v/>
      </c>
      <c r="C2306" s="38" t="str">
        <f>IFERROR(_xlfn.XLOOKUP(INVENTARIO[[#This Row],[CODIGO CONCATENADO]],[1]!Tabla1[[CODIGO CONCATENADO ]],[1]!Tabla1[FECHA],,0,-1),"")</f>
        <v/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0</v>
      </c>
      <c r="N2306" s="44">
        <f>+SUMIF([1]!REQUISICIONES[CODIGO CONCATENADO],INVENTARIO[[#This Row],[CODIGO CONCATENADO]],[1]!REQUISICIONES[CANTIDAD])</f>
        <v>0</v>
      </c>
      <c r="O2306" s="42"/>
      <c r="P2306" s="44">
        <f>+INVENTARIO[[#This Row],[CANTIDAD INICIAL]]+INVENTARIO[[#This Row],[ENTRADAS]]-INVENTARIO[[#This Row],[SALIDAS]]+INVENTARIO[[#This Row],[AJUSTES]]</f>
        <v>0</v>
      </c>
      <c r="Q2306" s="42" t="str">
        <f>IFERROR(_xlfn.XLOOKUP(INVENTARIO[[#This Row],[CODIGO CONCATENADO]],[1]!Tabla1[[CODIGO CONCATENADO ]],[1]!Tabla1[COSTO],,0,-1),"")</f>
        <v/>
      </c>
      <c r="R2306" s="42" t="str">
        <f>+IFERROR(INVENTARIO[[#This Row],[STOCK (BALANCE)]]*INVENTARIO[[#This Row],[COSTO UNITARIO]],"")</f>
        <v/>
      </c>
    </row>
    <row r="2307" spans="1:18" hidden="1" x14ac:dyDescent="0.25">
      <c r="A2307" s="37" t="str">
        <f>+[1]DATA_PRODUCTO!A2307</f>
        <v xml:space="preserve">  ()</v>
      </c>
      <c r="B2307" s="38" t="str">
        <f>IFERROR(_xlfn.XLOOKUP(INVENTARIO[[#This Row],[CODIGO CONCATENADO]],[1]!Tabla1[[CODIGO CONCATENADO ]],[1]!Tabla1[FECHA],,0,-1),"")</f>
        <v/>
      </c>
      <c r="C2307" s="38" t="str">
        <f>IFERROR(_xlfn.XLOOKUP(INVENTARIO[[#This Row],[CODIGO CONCATENADO]],[1]!Tabla1[[CODIGO CONCATENADO ]],[1]!Tabla1[FECHA],,0,-1),"")</f>
        <v/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0</v>
      </c>
      <c r="N2307" s="44">
        <f>+SUMIF([1]!REQUISICIONES[CODIGO CONCATENADO],INVENTARIO[[#This Row],[CODIGO CONCATENADO]],[1]!REQUISICIONES[CANTIDAD])</f>
        <v>0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 t="str">
        <f>IFERROR(_xlfn.XLOOKUP(INVENTARIO[[#This Row],[CODIGO CONCATENADO]],[1]!Tabla1[[CODIGO CONCATENADO ]],[1]!Tabla1[COSTO],,0,-1),"")</f>
        <v/>
      </c>
      <c r="R2307" s="42" t="str">
        <f>+IFERROR(INVENTARIO[[#This Row],[STOCK (BALANCE)]]*INVENTARIO[[#This Row],[COSTO UNITARIO]],"")</f>
        <v/>
      </c>
    </row>
    <row r="2308" spans="1:18" hidden="1" x14ac:dyDescent="0.25">
      <c r="A2308" s="37" t="str">
        <f>+[1]DATA_PRODUCTO!A2308</f>
        <v xml:space="preserve">  ()</v>
      </c>
      <c r="B2308" s="38" t="str">
        <f>IFERROR(_xlfn.XLOOKUP(INVENTARIO[[#This Row],[CODIGO CONCATENADO]],[1]!Tabla1[[CODIGO CONCATENADO ]],[1]!Tabla1[FECHA],,0,-1),"")</f>
        <v/>
      </c>
      <c r="C2308" s="38" t="str">
        <f>IFERROR(_xlfn.XLOOKUP(INVENTARIO[[#This Row],[CODIGO CONCATENADO]],[1]!Tabla1[[CODIGO CONCATENADO ]],[1]!Tabla1[FECHA],,0,-1),"")</f>
        <v/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0</v>
      </c>
      <c r="N2308" s="44">
        <f>+SUMIF([1]!REQUISICIONES[CODIGO CONCATENADO],INVENTARIO[[#This Row],[CODIGO CONCATENADO]],[1]!REQUISICIONES[CANTIDAD])</f>
        <v>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 t="str">
        <f>IFERROR(_xlfn.XLOOKUP(INVENTARIO[[#This Row],[CODIGO CONCATENADO]],[1]!Tabla1[[CODIGO CONCATENADO ]],[1]!Tabla1[COSTO],,0,-1),"")</f>
        <v/>
      </c>
      <c r="R2308" s="42" t="str">
        <f>+IFERROR(INVENTARIO[[#This Row],[STOCK (BALANCE)]]*INVENTARIO[[#This Row],[COSTO UNITARIO]],"")</f>
        <v/>
      </c>
    </row>
    <row r="2309" spans="1:18" hidden="1" x14ac:dyDescent="0.25">
      <c r="A2309" s="37" t="str">
        <f>+[1]DATA_PRODUCTO!A2309</f>
        <v xml:space="preserve">  ()</v>
      </c>
      <c r="B2309" s="38" t="str">
        <f>IFERROR(_xlfn.XLOOKUP(INVENTARIO[[#This Row],[CODIGO CONCATENADO]],[1]!Tabla1[[CODIGO CONCATENADO ]],[1]!Tabla1[FECHA],,0,-1),"")</f>
        <v/>
      </c>
      <c r="C2309" s="38" t="str">
        <f>IFERROR(_xlfn.XLOOKUP(INVENTARIO[[#This Row],[CODIGO CONCATENADO]],[1]!Tabla1[[CODIGO CONCATENADO ]],[1]!Tabla1[FECHA],,0,-1),"")</f>
        <v/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0</v>
      </c>
      <c r="N2309" s="44">
        <f>+SUMIF([1]!REQUISICIONES[CODIGO CONCATENADO],INVENTARIO[[#This Row],[CODIGO CONCATENADO]],[1]!REQUISICIONES[CANTIDAD])</f>
        <v>0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 t="str">
        <f>IFERROR(_xlfn.XLOOKUP(INVENTARIO[[#This Row],[CODIGO CONCATENADO]],[1]!Tabla1[[CODIGO CONCATENADO ]],[1]!Tabla1[COSTO],,0,-1),"")</f>
        <v/>
      </c>
      <c r="R2309" s="42" t="str">
        <f>+IFERROR(INVENTARIO[[#This Row],[STOCK (BALANCE)]]*INVENTARIO[[#This Row],[COSTO UNITARIO]],"")</f>
        <v/>
      </c>
    </row>
    <row r="2310" spans="1:18" hidden="1" x14ac:dyDescent="0.25">
      <c r="A2310" s="37" t="str">
        <f>+[1]DATA_PRODUCTO!A2310</f>
        <v xml:space="preserve">  ()</v>
      </c>
      <c r="B2310" s="38" t="str">
        <f>IFERROR(_xlfn.XLOOKUP(INVENTARIO[[#This Row],[CODIGO CONCATENADO]],[1]!Tabla1[[CODIGO CONCATENADO ]],[1]!Tabla1[FECHA],,0,-1),"")</f>
        <v/>
      </c>
      <c r="C2310" s="38" t="str">
        <f>IFERROR(_xlfn.XLOOKUP(INVENTARIO[[#This Row],[CODIGO CONCATENADO]],[1]!Tabla1[[CODIGO CONCATENADO ]],[1]!Tabla1[FECHA],,0,-1),"")</f>
        <v/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0</v>
      </c>
      <c r="N2310" s="44">
        <f>+SUMIF([1]!REQUISICIONES[CODIGO CONCATENADO],INVENTARIO[[#This Row],[CODIGO CONCATENADO]],[1]!REQUISICIONES[CANTIDAD])</f>
        <v>0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 t="str">
        <f>IFERROR(_xlfn.XLOOKUP(INVENTARIO[[#This Row],[CODIGO CONCATENADO]],[1]!Tabla1[[CODIGO CONCATENADO ]],[1]!Tabla1[COSTO],,0,-1),"")</f>
        <v/>
      </c>
      <c r="R2310" s="42" t="str">
        <f>+IFERROR(INVENTARIO[[#This Row],[STOCK (BALANCE)]]*INVENTARIO[[#This Row],[COSTO UNITARIO]],"")</f>
        <v/>
      </c>
    </row>
    <row r="2311" spans="1:18" hidden="1" x14ac:dyDescent="0.25">
      <c r="A2311" s="37" t="str">
        <f>+[1]DATA_PRODUCTO!A2311</f>
        <v xml:space="preserve">  ()</v>
      </c>
      <c r="B2311" s="38" t="str">
        <f>IFERROR(_xlfn.XLOOKUP(INVENTARIO[[#This Row],[CODIGO CONCATENADO]],[1]!Tabla1[[CODIGO CONCATENADO ]],[1]!Tabla1[FECHA],,0,-1),"")</f>
        <v/>
      </c>
      <c r="C2311" s="38" t="str">
        <f>IFERROR(_xlfn.XLOOKUP(INVENTARIO[[#This Row],[CODIGO CONCATENADO]],[1]!Tabla1[[CODIGO CONCATENADO ]],[1]!Tabla1[FECHA],,0,-1),"")</f>
        <v/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0</v>
      </c>
      <c r="N2311" s="44">
        <f>+SUMIF([1]!REQUISICIONES[CODIGO CONCATENADO],INVENTARIO[[#This Row],[CODIGO CONCATENADO]],[1]!REQUISICIONES[CANTIDAD])</f>
        <v>0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 t="str">
        <f>IFERROR(_xlfn.XLOOKUP(INVENTARIO[[#This Row],[CODIGO CONCATENADO]],[1]!Tabla1[[CODIGO CONCATENADO ]],[1]!Tabla1[COSTO],,0,-1),"")</f>
        <v/>
      </c>
      <c r="R2311" s="42" t="str">
        <f>+IFERROR(INVENTARIO[[#This Row],[STOCK (BALANCE)]]*INVENTARIO[[#This Row],[COSTO UNITARIO]],"")</f>
        <v/>
      </c>
    </row>
    <row r="2312" spans="1:18" hidden="1" x14ac:dyDescent="0.25">
      <c r="A2312" s="37" t="str">
        <f>+[1]DATA_PRODUCTO!A2312</f>
        <v xml:space="preserve">  ()</v>
      </c>
      <c r="B2312" s="38" t="str">
        <f>IFERROR(_xlfn.XLOOKUP(INVENTARIO[[#This Row],[CODIGO CONCATENADO]],[1]!Tabla1[[CODIGO CONCATENADO ]],[1]!Tabla1[FECHA],,0,-1),"")</f>
        <v/>
      </c>
      <c r="C2312" s="38" t="str">
        <f>IFERROR(_xlfn.XLOOKUP(INVENTARIO[[#This Row],[CODIGO CONCATENADO]],[1]!Tabla1[[CODIGO CONCATENADO ]],[1]!Tabla1[FECHA],,0,-1),"")</f>
        <v/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0</v>
      </c>
      <c r="N2312" s="44">
        <f>+SUMIF([1]!REQUISICIONES[CODIGO CONCATENADO],INVENTARIO[[#This Row],[CODIGO CONCATENADO]],[1]!REQUISICIONES[CANTIDAD])</f>
        <v>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 t="str">
        <f>IFERROR(_xlfn.XLOOKUP(INVENTARIO[[#This Row],[CODIGO CONCATENADO]],[1]!Tabla1[[CODIGO CONCATENADO ]],[1]!Tabla1[COSTO],,0,-1),"")</f>
        <v/>
      </c>
      <c r="R2312" s="42" t="str">
        <f>+IFERROR(INVENTARIO[[#This Row],[STOCK (BALANCE)]]*INVENTARIO[[#This Row],[COSTO UNITARIO]],"")</f>
        <v/>
      </c>
    </row>
    <row r="2313" spans="1:18" hidden="1" x14ac:dyDescent="0.25">
      <c r="A2313" s="37" t="str">
        <f>+[1]DATA_PRODUCTO!A2313</f>
        <v xml:space="preserve">  ()</v>
      </c>
      <c r="B2313" s="38" t="str">
        <f>IFERROR(_xlfn.XLOOKUP(INVENTARIO[[#This Row],[CODIGO CONCATENADO]],[1]!Tabla1[[CODIGO CONCATENADO ]],[1]!Tabla1[FECHA],,0,-1),"")</f>
        <v/>
      </c>
      <c r="C2313" s="38" t="str">
        <f>IFERROR(_xlfn.XLOOKUP(INVENTARIO[[#This Row],[CODIGO CONCATENADO]],[1]!Tabla1[[CODIGO CONCATENADO ]],[1]!Tabla1[FECHA],,0,-1),"")</f>
        <v/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0</v>
      </c>
      <c r="N2313" s="44">
        <f>+SUMIF([1]!REQUISICIONES[CODIGO CONCATENADO],INVENTARIO[[#This Row],[CODIGO CONCATENADO]],[1]!REQUISICIONES[CANTIDAD])</f>
        <v>0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 t="str">
        <f>IFERROR(_xlfn.XLOOKUP(INVENTARIO[[#This Row],[CODIGO CONCATENADO]],[1]!Tabla1[[CODIGO CONCATENADO ]],[1]!Tabla1[COSTO],,0,-1),"")</f>
        <v/>
      </c>
      <c r="R2313" s="42" t="str">
        <f>+IFERROR(INVENTARIO[[#This Row],[STOCK (BALANCE)]]*INVENTARIO[[#This Row],[COSTO UNITARIO]],"")</f>
        <v/>
      </c>
    </row>
    <row r="2314" spans="1:18" hidden="1" x14ac:dyDescent="0.25">
      <c r="A2314" s="37" t="str">
        <f>+[1]DATA_PRODUCTO!A2314</f>
        <v xml:space="preserve">  ()</v>
      </c>
      <c r="B2314" s="38" t="str">
        <f>IFERROR(_xlfn.XLOOKUP(INVENTARIO[[#This Row],[CODIGO CONCATENADO]],[1]!Tabla1[[CODIGO CONCATENADO ]],[1]!Tabla1[FECHA],,0,-1),"")</f>
        <v/>
      </c>
      <c r="C2314" s="38" t="str">
        <f>IFERROR(_xlfn.XLOOKUP(INVENTARIO[[#This Row],[CODIGO CONCATENADO]],[1]!Tabla1[[CODIGO CONCATENADO ]],[1]!Tabla1[FECHA],,0,-1),"")</f>
        <v/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0</v>
      </c>
      <c r="N2314" s="44">
        <f>+SUMIF([1]!REQUISICIONES[CODIGO CONCATENADO],INVENTARIO[[#This Row],[CODIGO CONCATENADO]],[1]!REQUISICIONES[CANTIDAD])</f>
        <v>0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 t="str">
        <f>IFERROR(_xlfn.XLOOKUP(INVENTARIO[[#This Row],[CODIGO CONCATENADO]],[1]!Tabla1[[CODIGO CONCATENADO ]],[1]!Tabla1[COSTO],,0,-1),"")</f>
        <v/>
      </c>
      <c r="R2314" s="42" t="str">
        <f>+IFERROR(INVENTARIO[[#This Row],[STOCK (BALANCE)]]*INVENTARIO[[#This Row],[COSTO UNITARIO]],"")</f>
        <v/>
      </c>
    </row>
    <row r="2315" spans="1:18" hidden="1" x14ac:dyDescent="0.25">
      <c r="A2315" s="37" t="str">
        <f>+[1]DATA_PRODUCTO!A2315</f>
        <v xml:space="preserve">  ()</v>
      </c>
      <c r="B2315" s="38" t="str">
        <f>IFERROR(_xlfn.XLOOKUP(INVENTARIO[[#This Row],[CODIGO CONCATENADO]],[1]!Tabla1[[CODIGO CONCATENADO ]],[1]!Tabla1[FECHA],,0,-1),"")</f>
        <v/>
      </c>
      <c r="C2315" s="38" t="str">
        <f>IFERROR(_xlfn.XLOOKUP(INVENTARIO[[#This Row],[CODIGO CONCATENADO]],[1]!Tabla1[[CODIGO CONCATENADO ]],[1]!Tabla1[FECHA],,0,-1),"")</f>
        <v/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0</v>
      </c>
      <c r="N2315" s="44">
        <f>+SUMIF([1]!REQUISICIONES[CODIGO CONCATENADO],INVENTARIO[[#This Row],[CODIGO CONCATENADO]],[1]!REQUISICIONES[CANTIDAD])</f>
        <v>0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 t="str">
        <f>IFERROR(_xlfn.XLOOKUP(INVENTARIO[[#This Row],[CODIGO CONCATENADO]],[1]!Tabla1[[CODIGO CONCATENADO ]],[1]!Tabla1[COSTO],,0,-1),"")</f>
        <v/>
      </c>
      <c r="R2315" s="42" t="str">
        <f>+IFERROR(INVENTARIO[[#This Row],[STOCK (BALANCE)]]*INVENTARIO[[#This Row],[COSTO UNITARIO]],"")</f>
        <v/>
      </c>
    </row>
    <row r="2316" spans="1:18" hidden="1" x14ac:dyDescent="0.25">
      <c r="A2316" s="37" t="str">
        <f>+[1]DATA_PRODUCTO!A2316</f>
        <v xml:space="preserve">  ()</v>
      </c>
      <c r="B2316" s="38" t="str">
        <f>IFERROR(_xlfn.XLOOKUP(INVENTARIO[[#This Row],[CODIGO CONCATENADO]],[1]!Tabla1[[CODIGO CONCATENADO ]],[1]!Tabla1[FECHA],,0,-1),"")</f>
        <v/>
      </c>
      <c r="C2316" s="38" t="str">
        <f>IFERROR(_xlfn.XLOOKUP(INVENTARIO[[#This Row],[CODIGO CONCATENADO]],[1]!Tabla1[[CODIGO CONCATENADO ]],[1]!Tabla1[FECHA],,0,-1),"")</f>
        <v/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0</v>
      </c>
      <c r="N2316" s="44">
        <f>+SUMIF([1]!REQUISICIONES[CODIGO CONCATENADO],INVENTARIO[[#This Row],[CODIGO CONCATENADO]],[1]!REQUISICIONES[CANTIDAD])</f>
        <v>0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 t="str">
        <f>IFERROR(_xlfn.XLOOKUP(INVENTARIO[[#This Row],[CODIGO CONCATENADO]],[1]!Tabla1[[CODIGO CONCATENADO ]],[1]!Tabla1[COSTO],,0,-1),"")</f>
        <v/>
      </c>
      <c r="R2316" s="42" t="str">
        <f>+IFERROR(INVENTARIO[[#This Row],[STOCK (BALANCE)]]*INVENTARIO[[#This Row],[COSTO UNITARIO]],"")</f>
        <v/>
      </c>
    </row>
    <row r="2317" spans="1:18" hidden="1" x14ac:dyDescent="0.25">
      <c r="A2317" s="37" t="str">
        <f>+[1]DATA_PRODUCTO!A2317</f>
        <v xml:space="preserve">  ()</v>
      </c>
      <c r="B2317" s="38" t="str">
        <f>IFERROR(_xlfn.XLOOKUP(INVENTARIO[[#This Row],[CODIGO CONCATENADO]],[1]!Tabla1[[CODIGO CONCATENADO ]],[1]!Tabla1[FECHA],,0,-1),"")</f>
        <v/>
      </c>
      <c r="C2317" s="38" t="str">
        <f>IFERROR(_xlfn.XLOOKUP(INVENTARIO[[#This Row],[CODIGO CONCATENADO]],[1]!Tabla1[[CODIGO CONCATENADO ]],[1]!Tabla1[FECHA],,0,-1),"")</f>
        <v/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0</v>
      </c>
      <c r="N2317" s="44">
        <f>+SUMIF([1]!REQUISICIONES[CODIGO CONCATENADO],INVENTARIO[[#This Row],[CODIGO CONCATENADO]],[1]!REQUISICIONES[CANTIDAD])</f>
        <v>0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 t="str">
        <f>IFERROR(_xlfn.XLOOKUP(INVENTARIO[[#This Row],[CODIGO CONCATENADO]],[1]!Tabla1[[CODIGO CONCATENADO ]],[1]!Tabla1[COSTO],,0,-1),"")</f>
        <v/>
      </c>
      <c r="R2317" s="42" t="str">
        <f>+IFERROR(INVENTARIO[[#This Row],[STOCK (BALANCE)]]*INVENTARIO[[#This Row],[COSTO UNITARIO]],"")</f>
        <v/>
      </c>
    </row>
    <row r="2318" spans="1:18" hidden="1" x14ac:dyDescent="0.25">
      <c r="A2318" s="37" t="str">
        <f>+[1]DATA_PRODUCTO!A2318</f>
        <v xml:space="preserve">  ()</v>
      </c>
      <c r="B2318" s="38" t="str">
        <f>IFERROR(_xlfn.XLOOKUP(INVENTARIO[[#This Row],[CODIGO CONCATENADO]],[1]!Tabla1[[CODIGO CONCATENADO ]],[1]!Tabla1[FECHA],,0,-1),"")</f>
        <v/>
      </c>
      <c r="C2318" s="38" t="str">
        <f>IFERROR(_xlfn.XLOOKUP(INVENTARIO[[#This Row],[CODIGO CONCATENADO]],[1]!Tabla1[[CODIGO CONCATENADO ]],[1]!Tabla1[FECHA],,0,-1),"")</f>
        <v/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0</v>
      </c>
      <c r="N2318" s="44">
        <f>+SUMIF([1]!REQUISICIONES[CODIGO CONCATENADO],INVENTARIO[[#This Row],[CODIGO CONCATENADO]],[1]!REQUISICIONES[CANTIDAD])</f>
        <v>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 t="str">
        <f>IFERROR(_xlfn.XLOOKUP(INVENTARIO[[#This Row],[CODIGO CONCATENADO]],[1]!Tabla1[[CODIGO CONCATENADO ]],[1]!Tabla1[COSTO],,0,-1),"")</f>
        <v/>
      </c>
      <c r="R2318" s="42" t="str">
        <f>+IFERROR(INVENTARIO[[#This Row],[STOCK (BALANCE)]]*INVENTARIO[[#This Row],[COSTO UNITARIO]],"")</f>
        <v/>
      </c>
    </row>
    <row r="2319" spans="1:18" hidden="1" x14ac:dyDescent="0.25">
      <c r="A2319" s="37" t="str">
        <f>+[1]DATA_PRODUCTO!A2319</f>
        <v xml:space="preserve">  ()</v>
      </c>
      <c r="B2319" s="38" t="str">
        <f>IFERROR(_xlfn.XLOOKUP(INVENTARIO[[#This Row],[CODIGO CONCATENADO]],[1]!Tabla1[[CODIGO CONCATENADO ]],[1]!Tabla1[FECHA],,0,-1),"")</f>
        <v/>
      </c>
      <c r="C2319" s="38" t="str">
        <f>IFERROR(_xlfn.XLOOKUP(INVENTARIO[[#This Row],[CODIGO CONCATENADO]],[1]!Tabla1[[CODIGO CONCATENADO ]],[1]!Tabla1[FECHA],,0,-1),"")</f>
        <v/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0</v>
      </c>
      <c r="N2319" s="44">
        <f>+SUMIF([1]!REQUISICIONES[CODIGO CONCATENADO],INVENTARIO[[#This Row],[CODIGO CONCATENADO]],[1]!REQUISICIONES[CANTIDAD])</f>
        <v>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 t="str">
        <f>IFERROR(_xlfn.XLOOKUP(INVENTARIO[[#This Row],[CODIGO CONCATENADO]],[1]!Tabla1[[CODIGO CONCATENADO ]],[1]!Tabla1[COSTO],,0,-1),"")</f>
        <v/>
      </c>
      <c r="R2319" s="42" t="str">
        <f>+IFERROR(INVENTARIO[[#This Row],[STOCK (BALANCE)]]*INVENTARIO[[#This Row],[COSTO UNITARIO]],"")</f>
        <v/>
      </c>
    </row>
    <row r="2320" spans="1:18" hidden="1" x14ac:dyDescent="0.25">
      <c r="A2320" s="37" t="str">
        <f>+[1]DATA_PRODUCTO!A2320</f>
        <v xml:space="preserve">  ()</v>
      </c>
      <c r="B2320" s="38" t="str">
        <f>IFERROR(_xlfn.XLOOKUP(INVENTARIO[[#This Row],[CODIGO CONCATENADO]],[1]!Tabla1[[CODIGO CONCATENADO ]],[1]!Tabla1[FECHA],,0,-1),"")</f>
        <v/>
      </c>
      <c r="C2320" s="38" t="str">
        <f>IFERROR(_xlfn.XLOOKUP(INVENTARIO[[#This Row],[CODIGO CONCATENADO]],[1]!Tabla1[[CODIGO CONCATENADO ]],[1]!Tabla1[FECHA],,0,-1),"")</f>
        <v/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0</v>
      </c>
      <c r="N2320" s="44">
        <f>+SUMIF([1]!REQUISICIONES[CODIGO CONCATENADO],INVENTARIO[[#This Row],[CODIGO CONCATENADO]],[1]!REQUISICIONES[CANTIDAD])</f>
        <v>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 t="str">
        <f>IFERROR(_xlfn.XLOOKUP(INVENTARIO[[#This Row],[CODIGO CONCATENADO]],[1]!Tabla1[[CODIGO CONCATENADO ]],[1]!Tabla1[COSTO],,0,-1),"")</f>
        <v/>
      </c>
      <c r="R2320" s="42" t="str">
        <f>+IFERROR(INVENTARIO[[#This Row],[STOCK (BALANCE)]]*INVENTARIO[[#This Row],[COSTO UNITARIO]],"")</f>
        <v/>
      </c>
    </row>
    <row r="2321" spans="1:18" hidden="1" x14ac:dyDescent="0.25">
      <c r="A2321" s="37" t="str">
        <f>+[1]DATA_PRODUCTO!A2321</f>
        <v xml:space="preserve">  ()</v>
      </c>
      <c r="B2321" s="38" t="str">
        <f>IFERROR(_xlfn.XLOOKUP(INVENTARIO[[#This Row],[CODIGO CONCATENADO]],[1]!Tabla1[[CODIGO CONCATENADO ]],[1]!Tabla1[FECHA],,0,-1),"")</f>
        <v/>
      </c>
      <c r="C2321" s="38" t="str">
        <f>IFERROR(_xlfn.XLOOKUP(INVENTARIO[[#This Row],[CODIGO CONCATENADO]],[1]!Tabla1[[CODIGO CONCATENADO ]],[1]!Tabla1[FECHA],,0,-1),"")</f>
        <v/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0</v>
      </c>
      <c r="N2321" s="44">
        <f>+SUMIF([1]!REQUISICIONES[CODIGO CONCATENADO],INVENTARIO[[#This Row],[CODIGO CONCATENADO]],[1]!REQUISICIONES[CANTIDAD])</f>
        <v>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 t="str">
        <f>IFERROR(_xlfn.XLOOKUP(INVENTARIO[[#This Row],[CODIGO CONCATENADO]],[1]!Tabla1[[CODIGO CONCATENADO ]],[1]!Tabla1[COSTO],,0,-1),"")</f>
        <v/>
      </c>
      <c r="R2321" s="42" t="str">
        <f>+IFERROR(INVENTARIO[[#This Row],[STOCK (BALANCE)]]*INVENTARIO[[#This Row],[COSTO UNITARIO]],"")</f>
        <v/>
      </c>
    </row>
    <row r="2322" spans="1:18" hidden="1" x14ac:dyDescent="0.25">
      <c r="A2322" s="37" t="str">
        <f>+[1]DATA_PRODUCTO!A2322</f>
        <v xml:space="preserve">  ()</v>
      </c>
      <c r="B2322" s="38" t="str">
        <f>IFERROR(_xlfn.XLOOKUP(INVENTARIO[[#This Row],[CODIGO CONCATENADO]],[1]!Tabla1[[CODIGO CONCATENADO ]],[1]!Tabla1[FECHA],,0,-1),"")</f>
        <v/>
      </c>
      <c r="C2322" s="38" t="str">
        <f>IFERROR(_xlfn.XLOOKUP(INVENTARIO[[#This Row],[CODIGO CONCATENADO]],[1]!Tabla1[[CODIGO CONCATENADO ]],[1]!Tabla1[FECHA],,0,-1),"")</f>
        <v/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0</v>
      </c>
      <c r="N2322" s="44">
        <f>+SUMIF([1]!REQUISICIONES[CODIGO CONCATENADO],INVENTARIO[[#This Row],[CODIGO CONCATENADO]],[1]!REQUISICIONES[CANTIDAD])</f>
        <v>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 t="str">
        <f>IFERROR(_xlfn.XLOOKUP(INVENTARIO[[#This Row],[CODIGO CONCATENADO]],[1]!Tabla1[[CODIGO CONCATENADO ]],[1]!Tabla1[COSTO],,0,-1),"")</f>
        <v/>
      </c>
      <c r="R2322" s="42" t="str">
        <f>+IFERROR(INVENTARIO[[#This Row],[STOCK (BALANCE)]]*INVENTARIO[[#This Row],[COSTO UNITARIO]],"")</f>
        <v/>
      </c>
    </row>
    <row r="2323" spans="1:18" hidden="1" x14ac:dyDescent="0.25">
      <c r="A2323" s="37" t="str">
        <f>+[1]DATA_PRODUCTO!A2323</f>
        <v xml:space="preserve">  ()</v>
      </c>
      <c r="B2323" s="38" t="str">
        <f>IFERROR(_xlfn.XLOOKUP(INVENTARIO[[#This Row],[CODIGO CONCATENADO]],[1]!Tabla1[[CODIGO CONCATENADO ]],[1]!Tabla1[FECHA],,0,-1),"")</f>
        <v/>
      </c>
      <c r="C2323" s="38" t="str">
        <f>IFERROR(_xlfn.XLOOKUP(INVENTARIO[[#This Row],[CODIGO CONCATENADO]],[1]!Tabla1[[CODIGO CONCATENADO ]],[1]!Tabla1[FECHA],,0,-1),"")</f>
        <v/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0</v>
      </c>
      <c r="N2323" s="44">
        <f>+SUMIF([1]!REQUISICIONES[CODIGO CONCATENADO],INVENTARIO[[#This Row],[CODIGO CONCATENADO]],[1]!REQUISICIONES[CANTIDAD])</f>
        <v>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 t="str">
        <f>IFERROR(_xlfn.XLOOKUP(INVENTARIO[[#This Row],[CODIGO CONCATENADO]],[1]!Tabla1[[CODIGO CONCATENADO ]],[1]!Tabla1[COSTO],,0,-1),"")</f>
        <v/>
      </c>
      <c r="R2323" s="42" t="str">
        <f>+IFERROR(INVENTARIO[[#This Row],[STOCK (BALANCE)]]*INVENTARIO[[#This Row],[COSTO UNITARIO]],"")</f>
        <v/>
      </c>
    </row>
    <row r="2324" spans="1:18" hidden="1" x14ac:dyDescent="0.25">
      <c r="A2324" s="37" t="str">
        <f>+[1]DATA_PRODUCTO!A2324</f>
        <v xml:space="preserve">  ()</v>
      </c>
      <c r="B2324" s="38" t="str">
        <f>IFERROR(_xlfn.XLOOKUP(INVENTARIO[[#This Row],[CODIGO CONCATENADO]],[1]!Tabla1[[CODIGO CONCATENADO ]],[1]!Tabla1[FECHA],,0,-1),"")</f>
        <v/>
      </c>
      <c r="C2324" s="38" t="str">
        <f>IFERROR(_xlfn.XLOOKUP(INVENTARIO[[#This Row],[CODIGO CONCATENADO]],[1]!Tabla1[[CODIGO CONCATENADO ]],[1]!Tabla1[FECHA],,0,-1),"")</f>
        <v/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0</v>
      </c>
      <c r="N2324" s="44">
        <f>+SUMIF([1]!REQUISICIONES[CODIGO CONCATENADO],INVENTARIO[[#This Row],[CODIGO CONCATENADO]],[1]!REQUISICIONES[CANTIDAD])</f>
        <v>0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 t="str">
        <f>IFERROR(_xlfn.XLOOKUP(INVENTARIO[[#This Row],[CODIGO CONCATENADO]],[1]!Tabla1[[CODIGO CONCATENADO ]],[1]!Tabla1[COSTO],,0,-1),"")</f>
        <v/>
      </c>
      <c r="R2324" s="42" t="str">
        <f>+IFERROR(INVENTARIO[[#This Row],[STOCK (BALANCE)]]*INVENTARIO[[#This Row],[COSTO UNITARIO]],"")</f>
        <v/>
      </c>
    </row>
    <row r="2325" spans="1:18" hidden="1" x14ac:dyDescent="0.25">
      <c r="A2325" s="37" t="str">
        <f>+[1]DATA_PRODUCTO!A2325</f>
        <v xml:space="preserve">  ()</v>
      </c>
      <c r="B2325" s="38" t="str">
        <f>IFERROR(_xlfn.XLOOKUP(INVENTARIO[[#This Row],[CODIGO CONCATENADO]],[1]!Tabla1[[CODIGO CONCATENADO ]],[1]!Tabla1[FECHA],,0,-1),"")</f>
        <v/>
      </c>
      <c r="C2325" s="38" t="str">
        <f>IFERROR(_xlfn.XLOOKUP(INVENTARIO[[#This Row],[CODIGO CONCATENADO]],[1]!Tabla1[[CODIGO CONCATENADO ]],[1]!Tabla1[FECHA],,0,-1),"")</f>
        <v/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0</v>
      </c>
      <c r="N2325" s="44">
        <f>+SUMIF([1]!REQUISICIONES[CODIGO CONCATENADO],INVENTARIO[[#This Row],[CODIGO CONCATENADO]],[1]!REQUISICIONES[CANTIDAD])</f>
        <v>0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 t="str">
        <f>IFERROR(_xlfn.XLOOKUP(INVENTARIO[[#This Row],[CODIGO CONCATENADO]],[1]!Tabla1[[CODIGO CONCATENADO ]],[1]!Tabla1[COSTO],,0,-1),"")</f>
        <v/>
      </c>
      <c r="R2325" s="42" t="str">
        <f>+IFERROR(INVENTARIO[[#This Row],[STOCK (BALANCE)]]*INVENTARIO[[#This Row],[COSTO UNITARIO]],"")</f>
        <v/>
      </c>
    </row>
    <row r="2326" spans="1:18" hidden="1" x14ac:dyDescent="0.25">
      <c r="A2326" s="37" t="str">
        <f>+[1]DATA_PRODUCTO!A2326</f>
        <v xml:space="preserve">  ()</v>
      </c>
      <c r="B2326" s="38" t="str">
        <f>IFERROR(_xlfn.XLOOKUP(INVENTARIO[[#This Row],[CODIGO CONCATENADO]],[1]!Tabla1[[CODIGO CONCATENADO ]],[1]!Tabla1[FECHA],,0,-1),"")</f>
        <v/>
      </c>
      <c r="C2326" s="38" t="str">
        <f>IFERROR(_xlfn.XLOOKUP(INVENTARIO[[#This Row],[CODIGO CONCATENADO]],[1]!Tabla1[[CODIGO CONCATENADO ]],[1]!Tabla1[FECHA],,0,-1),"")</f>
        <v/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0</v>
      </c>
      <c r="N2326" s="44">
        <f>+SUMIF([1]!REQUISICIONES[CODIGO CONCATENADO],INVENTARIO[[#This Row],[CODIGO CONCATENADO]],[1]!REQUISICIONES[CANTIDAD])</f>
        <v>0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 t="str">
        <f>IFERROR(_xlfn.XLOOKUP(INVENTARIO[[#This Row],[CODIGO CONCATENADO]],[1]!Tabla1[[CODIGO CONCATENADO ]],[1]!Tabla1[COSTO],,0,-1),"")</f>
        <v/>
      </c>
      <c r="R2326" s="42" t="str">
        <f>+IFERROR(INVENTARIO[[#This Row],[STOCK (BALANCE)]]*INVENTARIO[[#This Row],[COSTO UNITARIO]],"")</f>
        <v/>
      </c>
    </row>
    <row r="2327" spans="1:18" hidden="1" x14ac:dyDescent="0.25">
      <c r="A2327" s="37" t="str">
        <f>+[1]DATA_PRODUCTO!A2327</f>
        <v xml:space="preserve">  ()</v>
      </c>
      <c r="B2327" s="38" t="str">
        <f>IFERROR(_xlfn.XLOOKUP(INVENTARIO[[#This Row],[CODIGO CONCATENADO]],[1]!Tabla1[[CODIGO CONCATENADO ]],[1]!Tabla1[FECHA],,0,-1),"")</f>
        <v/>
      </c>
      <c r="C2327" s="38" t="str">
        <f>IFERROR(_xlfn.XLOOKUP(INVENTARIO[[#This Row],[CODIGO CONCATENADO]],[1]!Tabla1[[CODIGO CONCATENADO ]],[1]!Tabla1[FECHA],,0,-1),"")</f>
        <v/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0</v>
      </c>
      <c r="N2327" s="44">
        <f>+SUMIF([1]!REQUISICIONES[CODIGO CONCATENADO],INVENTARIO[[#This Row],[CODIGO CONCATENADO]],[1]!REQUISICIONES[CANTIDAD])</f>
        <v>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 t="str">
        <f>IFERROR(_xlfn.XLOOKUP(INVENTARIO[[#This Row],[CODIGO CONCATENADO]],[1]!Tabla1[[CODIGO CONCATENADO ]],[1]!Tabla1[COSTO],,0,-1),"")</f>
        <v/>
      </c>
      <c r="R2327" s="42" t="str">
        <f>+IFERROR(INVENTARIO[[#This Row],[STOCK (BALANCE)]]*INVENTARIO[[#This Row],[COSTO UNITARIO]],"")</f>
        <v/>
      </c>
    </row>
    <row r="2328" spans="1:18" hidden="1" x14ac:dyDescent="0.25">
      <c r="A2328" s="37" t="str">
        <f>+[1]DATA_PRODUCTO!A2328</f>
        <v xml:space="preserve">  ()</v>
      </c>
      <c r="B2328" s="38" t="str">
        <f>IFERROR(_xlfn.XLOOKUP(INVENTARIO[[#This Row],[CODIGO CONCATENADO]],[1]!Tabla1[[CODIGO CONCATENADO ]],[1]!Tabla1[FECHA],,0,-1),"")</f>
        <v/>
      </c>
      <c r="C2328" s="38" t="str">
        <f>IFERROR(_xlfn.XLOOKUP(INVENTARIO[[#This Row],[CODIGO CONCATENADO]],[1]!Tabla1[[CODIGO CONCATENADO ]],[1]!Tabla1[FECHA],,0,-1),"")</f>
        <v/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0</v>
      </c>
      <c r="N2328" s="44">
        <f>+SUMIF([1]!REQUISICIONES[CODIGO CONCATENADO],INVENTARIO[[#This Row],[CODIGO CONCATENADO]],[1]!REQUISICIONES[CANTIDAD])</f>
        <v>0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 t="str">
        <f>IFERROR(_xlfn.XLOOKUP(INVENTARIO[[#This Row],[CODIGO CONCATENADO]],[1]!Tabla1[[CODIGO CONCATENADO ]],[1]!Tabla1[COSTO],,0,-1),"")</f>
        <v/>
      </c>
      <c r="R2328" s="42" t="str">
        <f>+IFERROR(INVENTARIO[[#This Row],[STOCK (BALANCE)]]*INVENTARIO[[#This Row],[COSTO UNITARIO]],"")</f>
        <v/>
      </c>
    </row>
    <row r="2329" spans="1:18" hidden="1" x14ac:dyDescent="0.25">
      <c r="A2329" s="37" t="str">
        <f>+[1]DATA_PRODUCTO!A2329</f>
        <v xml:space="preserve">  ()</v>
      </c>
      <c r="B2329" s="38" t="str">
        <f>IFERROR(_xlfn.XLOOKUP(INVENTARIO[[#This Row],[CODIGO CONCATENADO]],[1]!Tabla1[[CODIGO CONCATENADO ]],[1]!Tabla1[FECHA],,0,-1),"")</f>
        <v/>
      </c>
      <c r="C2329" s="38" t="str">
        <f>IFERROR(_xlfn.XLOOKUP(INVENTARIO[[#This Row],[CODIGO CONCATENADO]],[1]!Tabla1[[CODIGO CONCATENADO ]],[1]!Tabla1[FECHA],,0,-1),"")</f>
        <v/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0</v>
      </c>
      <c r="N2329" s="44">
        <f>+SUMIF([1]!REQUISICIONES[CODIGO CONCATENADO],INVENTARIO[[#This Row],[CODIGO CONCATENADO]],[1]!REQUISICIONES[CANTIDAD])</f>
        <v>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 t="str">
        <f>IFERROR(_xlfn.XLOOKUP(INVENTARIO[[#This Row],[CODIGO CONCATENADO]],[1]!Tabla1[[CODIGO CONCATENADO ]],[1]!Tabla1[COSTO],,0,-1),"")</f>
        <v/>
      </c>
      <c r="R2329" s="42" t="str">
        <f>+IFERROR(INVENTARIO[[#This Row],[STOCK (BALANCE)]]*INVENTARIO[[#This Row],[COSTO UNITARIO]],"")</f>
        <v/>
      </c>
    </row>
    <row r="2330" spans="1:18" hidden="1" x14ac:dyDescent="0.25">
      <c r="A2330" s="37" t="str">
        <f>+[1]DATA_PRODUCTO!A2330</f>
        <v xml:space="preserve">  ()</v>
      </c>
      <c r="B2330" s="38" t="str">
        <f>IFERROR(_xlfn.XLOOKUP(INVENTARIO[[#This Row],[CODIGO CONCATENADO]],[1]!Tabla1[[CODIGO CONCATENADO ]],[1]!Tabla1[FECHA],,0,-1),"")</f>
        <v/>
      </c>
      <c r="C2330" s="38" t="str">
        <f>IFERROR(_xlfn.XLOOKUP(INVENTARIO[[#This Row],[CODIGO CONCATENADO]],[1]!Tabla1[[CODIGO CONCATENADO ]],[1]!Tabla1[FECHA],,0,-1),"")</f>
        <v/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0</v>
      </c>
      <c r="N2330" s="44">
        <f>+SUMIF([1]!REQUISICIONES[CODIGO CONCATENADO],INVENTARIO[[#This Row],[CODIGO CONCATENADO]],[1]!REQUISICIONES[CANTIDAD])</f>
        <v>0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 t="str">
        <f>IFERROR(_xlfn.XLOOKUP(INVENTARIO[[#This Row],[CODIGO CONCATENADO]],[1]!Tabla1[[CODIGO CONCATENADO ]],[1]!Tabla1[COSTO],,0,-1),"")</f>
        <v/>
      </c>
      <c r="R2330" s="42" t="str">
        <f>+IFERROR(INVENTARIO[[#This Row],[STOCK (BALANCE)]]*INVENTARIO[[#This Row],[COSTO UNITARIO]],"")</f>
        <v/>
      </c>
    </row>
    <row r="2331" spans="1:18" hidden="1" x14ac:dyDescent="0.25">
      <c r="A2331" s="37" t="str">
        <f>+[1]DATA_PRODUCTO!A2331</f>
        <v xml:space="preserve">  ()</v>
      </c>
      <c r="B2331" s="38" t="str">
        <f>IFERROR(_xlfn.XLOOKUP(INVENTARIO[[#This Row],[CODIGO CONCATENADO]],[1]!Tabla1[[CODIGO CONCATENADO ]],[1]!Tabla1[FECHA],,0,-1),"")</f>
        <v/>
      </c>
      <c r="C2331" s="38" t="str">
        <f>IFERROR(_xlfn.XLOOKUP(INVENTARIO[[#This Row],[CODIGO CONCATENADO]],[1]!Tabla1[[CODIGO CONCATENADO ]],[1]!Tabla1[FECHA],,0,-1),"")</f>
        <v/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0</v>
      </c>
      <c r="N2331" s="44">
        <f>+SUMIF([1]!REQUISICIONES[CODIGO CONCATENADO],INVENTARIO[[#This Row],[CODIGO CONCATENADO]],[1]!REQUISICIONES[CANTIDAD])</f>
        <v>0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 t="str">
        <f>IFERROR(_xlfn.XLOOKUP(INVENTARIO[[#This Row],[CODIGO CONCATENADO]],[1]!Tabla1[[CODIGO CONCATENADO ]],[1]!Tabla1[COSTO],,0,-1),"")</f>
        <v/>
      </c>
      <c r="R2331" s="42" t="str">
        <f>+IFERROR(INVENTARIO[[#This Row],[STOCK (BALANCE)]]*INVENTARIO[[#This Row],[COSTO UNITARIO]],"")</f>
        <v/>
      </c>
    </row>
    <row r="2332" spans="1:18" hidden="1" x14ac:dyDescent="0.25">
      <c r="A2332" s="37" t="str">
        <f>+[1]DATA_PRODUCTO!A2332</f>
        <v xml:space="preserve">  ()</v>
      </c>
      <c r="B2332" s="38" t="str">
        <f>IFERROR(_xlfn.XLOOKUP(INVENTARIO[[#This Row],[CODIGO CONCATENADO]],[1]!Tabla1[[CODIGO CONCATENADO ]],[1]!Tabla1[FECHA],,0,-1),"")</f>
        <v/>
      </c>
      <c r="C2332" s="38" t="str">
        <f>IFERROR(_xlfn.XLOOKUP(INVENTARIO[[#This Row],[CODIGO CONCATENADO]],[1]!Tabla1[[CODIGO CONCATENADO ]],[1]!Tabla1[FECHA],,0,-1),"")</f>
        <v/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0</v>
      </c>
      <c r="N2332" s="44">
        <f>+SUMIF([1]!REQUISICIONES[CODIGO CONCATENADO],INVENTARIO[[#This Row],[CODIGO CONCATENADO]],[1]!REQUISICIONES[CANTIDAD])</f>
        <v>0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 t="str">
        <f>IFERROR(_xlfn.XLOOKUP(INVENTARIO[[#This Row],[CODIGO CONCATENADO]],[1]!Tabla1[[CODIGO CONCATENADO ]],[1]!Tabla1[COSTO],,0,-1),"")</f>
        <v/>
      </c>
      <c r="R2332" s="42" t="str">
        <f>+IFERROR(INVENTARIO[[#This Row],[STOCK (BALANCE)]]*INVENTARIO[[#This Row],[COSTO UNITARIO]],"")</f>
        <v/>
      </c>
    </row>
    <row r="2333" spans="1:18" hidden="1" x14ac:dyDescent="0.25">
      <c r="A2333" s="37" t="str">
        <f>+[1]DATA_PRODUCTO!A2333</f>
        <v xml:space="preserve">  ()</v>
      </c>
      <c r="B2333" s="38" t="str">
        <f>IFERROR(_xlfn.XLOOKUP(INVENTARIO[[#This Row],[CODIGO CONCATENADO]],[1]!Tabla1[[CODIGO CONCATENADO ]],[1]!Tabla1[FECHA],,0,-1),"")</f>
        <v/>
      </c>
      <c r="C2333" s="38" t="str">
        <f>IFERROR(_xlfn.XLOOKUP(INVENTARIO[[#This Row],[CODIGO CONCATENADO]],[1]!Tabla1[[CODIGO CONCATENADO ]],[1]!Tabla1[FECHA],,0,-1),"")</f>
        <v/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0</v>
      </c>
      <c r="N2333" s="44">
        <f>+SUMIF([1]!REQUISICIONES[CODIGO CONCATENADO],INVENTARIO[[#This Row],[CODIGO CONCATENADO]],[1]!REQUISICIONES[CANTIDAD])</f>
        <v>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 t="str">
        <f>IFERROR(_xlfn.XLOOKUP(INVENTARIO[[#This Row],[CODIGO CONCATENADO]],[1]!Tabla1[[CODIGO CONCATENADO ]],[1]!Tabla1[COSTO],,0,-1),"")</f>
        <v/>
      </c>
      <c r="R2333" s="42" t="str">
        <f>+IFERROR(INVENTARIO[[#This Row],[STOCK (BALANCE)]]*INVENTARIO[[#This Row],[COSTO UNITARIO]],"")</f>
        <v/>
      </c>
    </row>
    <row r="2334" spans="1:18" hidden="1" x14ac:dyDescent="0.25">
      <c r="A2334" s="37" t="str">
        <f>+[1]DATA_PRODUCTO!A2334</f>
        <v xml:space="preserve">  ()</v>
      </c>
      <c r="B2334" s="38" t="str">
        <f>IFERROR(_xlfn.XLOOKUP(INVENTARIO[[#This Row],[CODIGO CONCATENADO]],[1]!Tabla1[[CODIGO CONCATENADO ]],[1]!Tabla1[FECHA],,0,-1),"")</f>
        <v/>
      </c>
      <c r="C2334" s="38" t="str">
        <f>IFERROR(_xlfn.XLOOKUP(INVENTARIO[[#This Row],[CODIGO CONCATENADO]],[1]!Tabla1[[CODIGO CONCATENADO ]],[1]!Tabla1[FECHA],,0,-1),"")</f>
        <v/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0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0</v>
      </c>
      <c r="Q2334" s="42" t="str">
        <f>IFERROR(_xlfn.XLOOKUP(INVENTARIO[[#This Row],[CODIGO CONCATENADO]],[1]!Tabla1[[CODIGO CONCATENADO ]],[1]!Tabla1[COSTO],,0,-1),"")</f>
        <v/>
      </c>
      <c r="R2334" s="42" t="str">
        <f>+IFERROR(INVENTARIO[[#This Row],[STOCK (BALANCE)]]*INVENTARIO[[#This Row],[COSTO UNITARIO]],"")</f>
        <v/>
      </c>
    </row>
    <row r="2335" spans="1:18" hidden="1" x14ac:dyDescent="0.25">
      <c r="A2335" s="37" t="str">
        <f>+[1]DATA_PRODUCTO!A2335</f>
        <v xml:space="preserve">  ()</v>
      </c>
      <c r="B2335" s="38" t="str">
        <f>IFERROR(_xlfn.XLOOKUP(INVENTARIO[[#This Row],[CODIGO CONCATENADO]],[1]!Tabla1[[CODIGO CONCATENADO ]],[1]!Tabla1[FECHA],,0,-1),"")</f>
        <v/>
      </c>
      <c r="C2335" s="38" t="str">
        <f>IFERROR(_xlfn.XLOOKUP(INVENTARIO[[#This Row],[CODIGO CONCATENADO]],[1]!Tabla1[[CODIGO CONCATENADO ]],[1]!Tabla1[FECHA],,0,-1),"")</f>
        <v/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0</v>
      </c>
      <c r="N2335" s="44">
        <f>+SUMIF([1]!REQUISICIONES[CODIGO CONCATENADO],INVENTARIO[[#This Row],[CODIGO CONCATENADO]],[1]!REQUISICIONES[CANTIDAD])</f>
        <v>0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 t="str">
        <f>IFERROR(_xlfn.XLOOKUP(INVENTARIO[[#This Row],[CODIGO CONCATENADO]],[1]!Tabla1[[CODIGO CONCATENADO ]],[1]!Tabla1[COSTO],,0,-1),"")</f>
        <v/>
      </c>
      <c r="R2335" s="42" t="str">
        <f>+IFERROR(INVENTARIO[[#This Row],[STOCK (BALANCE)]]*INVENTARIO[[#This Row],[COSTO UNITARIO]],"")</f>
        <v/>
      </c>
    </row>
    <row r="2336" spans="1:18" hidden="1" x14ac:dyDescent="0.25">
      <c r="A2336" s="37" t="str">
        <f>+[1]DATA_PRODUCTO!A2336</f>
        <v xml:space="preserve">  ()</v>
      </c>
      <c r="B2336" s="38" t="str">
        <f>IFERROR(_xlfn.XLOOKUP(INVENTARIO[[#This Row],[CODIGO CONCATENADO]],[1]!Tabla1[[CODIGO CONCATENADO ]],[1]!Tabla1[FECHA],,0,-1),"")</f>
        <v/>
      </c>
      <c r="C2336" s="38" t="str">
        <f>IFERROR(_xlfn.XLOOKUP(INVENTARIO[[#This Row],[CODIGO CONCATENADO]],[1]!Tabla1[[CODIGO CONCATENADO ]],[1]!Tabla1[FECHA],,0,-1),"")</f>
        <v/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0</v>
      </c>
      <c r="N2336" s="44">
        <f>+SUMIF([1]!REQUISICIONES[CODIGO CONCATENADO],INVENTARIO[[#This Row],[CODIGO CONCATENADO]],[1]!REQUISICIONES[CANTIDAD])</f>
        <v>0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 t="str">
        <f>IFERROR(_xlfn.XLOOKUP(INVENTARIO[[#This Row],[CODIGO CONCATENADO]],[1]!Tabla1[[CODIGO CONCATENADO ]],[1]!Tabla1[COSTO],,0,-1),"")</f>
        <v/>
      </c>
      <c r="R2336" s="42" t="str">
        <f>+IFERROR(INVENTARIO[[#This Row],[STOCK (BALANCE)]]*INVENTARIO[[#This Row],[COSTO UNITARIO]],"")</f>
        <v/>
      </c>
    </row>
    <row r="2337" spans="1:18" hidden="1" x14ac:dyDescent="0.25">
      <c r="A2337" s="37" t="str">
        <f>+[1]DATA_PRODUCTO!A2337</f>
        <v xml:space="preserve">  ()</v>
      </c>
      <c r="B2337" s="38" t="str">
        <f>IFERROR(_xlfn.XLOOKUP(INVENTARIO[[#This Row],[CODIGO CONCATENADO]],[1]!Tabla1[[CODIGO CONCATENADO ]],[1]!Tabla1[FECHA],,0,-1),"")</f>
        <v/>
      </c>
      <c r="C2337" s="38" t="str">
        <f>IFERROR(_xlfn.XLOOKUP(INVENTARIO[[#This Row],[CODIGO CONCATENADO]],[1]!Tabla1[[CODIGO CONCATENADO ]],[1]!Tabla1[FECHA],,0,-1),"")</f>
        <v/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0</v>
      </c>
      <c r="N2337" s="44">
        <f>+SUMIF([1]!REQUISICIONES[CODIGO CONCATENADO],INVENTARIO[[#This Row],[CODIGO CONCATENADO]],[1]!REQUISICIONES[CANTIDAD])</f>
        <v>0</v>
      </c>
      <c r="O2337" s="42"/>
      <c r="P2337" s="44">
        <f>+INVENTARIO[[#This Row],[CANTIDAD INICIAL]]+INVENTARIO[[#This Row],[ENTRADAS]]-INVENTARIO[[#This Row],[SALIDAS]]+INVENTARIO[[#This Row],[AJUSTES]]</f>
        <v>0</v>
      </c>
      <c r="Q2337" s="42" t="str">
        <f>IFERROR(_xlfn.XLOOKUP(INVENTARIO[[#This Row],[CODIGO CONCATENADO]],[1]!Tabla1[[CODIGO CONCATENADO ]],[1]!Tabla1[COSTO],,0,-1),"")</f>
        <v/>
      </c>
      <c r="R2337" s="42" t="str">
        <f>+IFERROR(INVENTARIO[[#This Row],[STOCK (BALANCE)]]*INVENTARIO[[#This Row],[COSTO UNITARIO]],"")</f>
        <v/>
      </c>
    </row>
    <row r="2338" spans="1:18" hidden="1" x14ac:dyDescent="0.25">
      <c r="A2338" s="37" t="str">
        <f>+[1]DATA_PRODUCTO!A2338</f>
        <v xml:space="preserve">  ()</v>
      </c>
      <c r="B2338" s="38" t="str">
        <f>IFERROR(_xlfn.XLOOKUP(INVENTARIO[[#This Row],[CODIGO CONCATENADO]],[1]!Tabla1[[CODIGO CONCATENADO ]],[1]!Tabla1[FECHA],,0,-1),"")</f>
        <v/>
      </c>
      <c r="C2338" s="38" t="str">
        <f>IFERROR(_xlfn.XLOOKUP(INVENTARIO[[#This Row],[CODIGO CONCATENADO]],[1]!Tabla1[[CODIGO CONCATENADO ]],[1]!Tabla1[FECHA],,0,-1),"")</f>
        <v/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0</v>
      </c>
      <c r="N2338" s="44">
        <f>+SUMIF([1]!REQUISICIONES[CODIGO CONCATENADO],INVENTARIO[[#This Row],[CODIGO CONCATENADO]],[1]!REQUISICIONES[CANTIDAD])</f>
        <v>0</v>
      </c>
      <c r="O2338" s="42"/>
      <c r="P2338" s="44">
        <f>+INVENTARIO[[#This Row],[CANTIDAD INICIAL]]+INVENTARIO[[#This Row],[ENTRADAS]]-INVENTARIO[[#This Row],[SALIDAS]]+INVENTARIO[[#This Row],[AJUSTES]]</f>
        <v>0</v>
      </c>
      <c r="Q2338" s="42" t="str">
        <f>IFERROR(_xlfn.XLOOKUP(INVENTARIO[[#This Row],[CODIGO CONCATENADO]],[1]!Tabla1[[CODIGO CONCATENADO ]],[1]!Tabla1[COSTO],,0,-1),"")</f>
        <v/>
      </c>
      <c r="R2338" s="42" t="str">
        <f>+IFERROR(INVENTARIO[[#This Row],[STOCK (BALANCE)]]*INVENTARIO[[#This Row],[COSTO UNITARIO]],"")</f>
        <v/>
      </c>
    </row>
    <row r="2339" spans="1:18" hidden="1" x14ac:dyDescent="0.25">
      <c r="A2339" s="37" t="str">
        <f>+[1]DATA_PRODUCTO!A2339</f>
        <v xml:space="preserve">  ()</v>
      </c>
      <c r="B2339" s="38" t="str">
        <f>IFERROR(_xlfn.XLOOKUP(INVENTARIO[[#This Row],[CODIGO CONCATENADO]],[1]!Tabla1[[CODIGO CONCATENADO ]],[1]!Tabla1[FECHA],,0,-1),"")</f>
        <v/>
      </c>
      <c r="C2339" s="38" t="str">
        <f>IFERROR(_xlfn.XLOOKUP(INVENTARIO[[#This Row],[CODIGO CONCATENADO]],[1]!Tabla1[[CODIGO CONCATENADO ]],[1]!Tabla1[FECHA],,0,-1),"")</f>
        <v/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0</v>
      </c>
      <c r="N2339" s="44">
        <f>+SUMIF([1]!REQUISICIONES[CODIGO CONCATENADO],INVENTARIO[[#This Row],[CODIGO CONCATENADO]],[1]!REQUISICIONES[CANTIDAD])</f>
        <v>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 t="str">
        <f>IFERROR(_xlfn.XLOOKUP(INVENTARIO[[#This Row],[CODIGO CONCATENADO]],[1]!Tabla1[[CODIGO CONCATENADO ]],[1]!Tabla1[COSTO],,0,-1),"")</f>
        <v/>
      </c>
      <c r="R2339" s="42" t="str">
        <f>+IFERROR(INVENTARIO[[#This Row],[STOCK (BALANCE)]]*INVENTARIO[[#This Row],[COSTO UNITARIO]],"")</f>
        <v/>
      </c>
    </row>
    <row r="2340" spans="1:18" hidden="1" x14ac:dyDescent="0.25">
      <c r="A2340" s="37" t="str">
        <f>+[1]DATA_PRODUCTO!A2340</f>
        <v xml:space="preserve">  ()</v>
      </c>
      <c r="B2340" s="38" t="str">
        <f>IFERROR(_xlfn.XLOOKUP(INVENTARIO[[#This Row],[CODIGO CONCATENADO]],[1]!Tabla1[[CODIGO CONCATENADO ]],[1]!Tabla1[FECHA],,0,-1),"")</f>
        <v/>
      </c>
      <c r="C2340" s="38" t="str">
        <f>IFERROR(_xlfn.XLOOKUP(INVENTARIO[[#This Row],[CODIGO CONCATENADO]],[1]!Tabla1[[CODIGO CONCATENADO ]],[1]!Tabla1[FECHA],,0,-1),"")</f>
        <v/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0</v>
      </c>
      <c r="N2340" s="44">
        <f>+SUMIF([1]!REQUISICIONES[CODIGO CONCATENADO],INVENTARIO[[#This Row],[CODIGO CONCATENADO]],[1]!REQUISICIONES[CANTIDAD])</f>
        <v>0</v>
      </c>
      <c r="O2340" s="42"/>
      <c r="P2340" s="44">
        <f>+INVENTARIO[[#This Row],[CANTIDAD INICIAL]]+INVENTARIO[[#This Row],[ENTRADAS]]-INVENTARIO[[#This Row],[SALIDAS]]+INVENTARIO[[#This Row],[AJUSTES]]</f>
        <v>0</v>
      </c>
      <c r="Q2340" s="42" t="str">
        <f>IFERROR(_xlfn.XLOOKUP(INVENTARIO[[#This Row],[CODIGO CONCATENADO]],[1]!Tabla1[[CODIGO CONCATENADO ]],[1]!Tabla1[COSTO],,0,-1),"")</f>
        <v/>
      </c>
      <c r="R2340" s="42" t="str">
        <f>+IFERROR(INVENTARIO[[#This Row],[STOCK (BALANCE)]]*INVENTARIO[[#This Row],[COSTO UNITARIO]],"")</f>
        <v/>
      </c>
    </row>
    <row r="2341" spans="1:18" hidden="1" x14ac:dyDescent="0.25">
      <c r="A2341" s="37" t="str">
        <f>+[1]DATA_PRODUCTO!A2341</f>
        <v xml:space="preserve">  ()</v>
      </c>
      <c r="B2341" s="38" t="str">
        <f>IFERROR(_xlfn.XLOOKUP(INVENTARIO[[#This Row],[CODIGO CONCATENADO]],[1]!Tabla1[[CODIGO CONCATENADO ]],[1]!Tabla1[FECHA],,0,-1),"")</f>
        <v/>
      </c>
      <c r="C2341" s="38" t="str">
        <f>IFERROR(_xlfn.XLOOKUP(INVENTARIO[[#This Row],[CODIGO CONCATENADO]],[1]!Tabla1[[CODIGO CONCATENADO ]],[1]!Tabla1[FECHA],,0,-1),"")</f>
        <v/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0</v>
      </c>
      <c r="N2341" s="44">
        <f>+SUMIF([1]!REQUISICIONES[CODIGO CONCATENADO],INVENTARIO[[#This Row],[CODIGO CONCATENADO]],[1]!REQUISICIONES[CANTIDAD])</f>
        <v>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 t="str">
        <f>IFERROR(_xlfn.XLOOKUP(INVENTARIO[[#This Row],[CODIGO CONCATENADO]],[1]!Tabla1[[CODIGO CONCATENADO ]],[1]!Tabla1[COSTO],,0,-1),"")</f>
        <v/>
      </c>
      <c r="R2341" s="42" t="str">
        <f>+IFERROR(INVENTARIO[[#This Row],[STOCK (BALANCE)]]*INVENTARIO[[#This Row],[COSTO UNITARIO]],"")</f>
        <v/>
      </c>
    </row>
    <row r="2342" spans="1:18" hidden="1" x14ac:dyDescent="0.25">
      <c r="A2342" s="37" t="str">
        <f>+[1]DATA_PRODUCTO!A2342</f>
        <v xml:space="preserve">  ()</v>
      </c>
      <c r="B2342" s="38" t="str">
        <f>IFERROR(_xlfn.XLOOKUP(INVENTARIO[[#This Row],[CODIGO CONCATENADO]],[1]!Tabla1[[CODIGO CONCATENADO ]],[1]!Tabla1[FECHA],,0,-1),"")</f>
        <v/>
      </c>
      <c r="C2342" s="38" t="str">
        <f>IFERROR(_xlfn.XLOOKUP(INVENTARIO[[#This Row],[CODIGO CONCATENADO]],[1]!Tabla1[[CODIGO CONCATENADO ]],[1]!Tabla1[FECHA],,0,-1),"")</f>
        <v/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0</v>
      </c>
      <c r="N2342" s="44">
        <f>+SUMIF([1]!REQUISICIONES[CODIGO CONCATENADO],INVENTARIO[[#This Row],[CODIGO CONCATENADO]],[1]!REQUISICIONES[CANTIDAD])</f>
        <v>0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 t="str">
        <f>IFERROR(_xlfn.XLOOKUP(INVENTARIO[[#This Row],[CODIGO CONCATENADO]],[1]!Tabla1[[CODIGO CONCATENADO ]],[1]!Tabla1[COSTO],,0,-1),"")</f>
        <v/>
      </c>
      <c r="R2342" s="42" t="str">
        <f>+IFERROR(INVENTARIO[[#This Row],[STOCK (BALANCE)]]*INVENTARIO[[#This Row],[COSTO UNITARIO]],"")</f>
        <v/>
      </c>
    </row>
    <row r="2343" spans="1:18" hidden="1" x14ac:dyDescent="0.25">
      <c r="A2343" s="37" t="str">
        <f>+[1]DATA_PRODUCTO!A2343</f>
        <v xml:space="preserve">  ()</v>
      </c>
      <c r="B2343" s="38" t="str">
        <f>IFERROR(_xlfn.XLOOKUP(INVENTARIO[[#This Row],[CODIGO CONCATENADO]],[1]!Tabla1[[CODIGO CONCATENADO ]],[1]!Tabla1[FECHA],,0,-1),"")</f>
        <v/>
      </c>
      <c r="C2343" s="38" t="str">
        <f>IFERROR(_xlfn.XLOOKUP(INVENTARIO[[#This Row],[CODIGO CONCATENADO]],[1]!Tabla1[[CODIGO CONCATENADO ]],[1]!Tabla1[FECHA],,0,-1),"")</f>
        <v/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0</v>
      </c>
      <c r="N2343" s="44">
        <f>+SUMIF([1]!REQUISICIONES[CODIGO CONCATENADO],INVENTARIO[[#This Row],[CODIGO CONCATENADO]],[1]!REQUISICIONES[CANTIDAD])</f>
        <v>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 t="str">
        <f>IFERROR(_xlfn.XLOOKUP(INVENTARIO[[#This Row],[CODIGO CONCATENADO]],[1]!Tabla1[[CODIGO CONCATENADO ]],[1]!Tabla1[COSTO],,0,-1),"")</f>
        <v/>
      </c>
      <c r="R2343" s="42" t="str">
        <f>+IFERROR(INVENTARIO[[#This Row],[STOCK (BALANCE)]]*INVENTARIO[[#This Row],[COSTO UNITARIO]],"")</f>
        <v/>
      </c>
    </row>
    <row r="2344" spans="1:18" hidden="1" x14ac:dyDescent="0.25">
      <c r="A2344" s="37" t="str">
        <f>+[1]DATA_PRODUCTO!A2344</f>
        <v xml:space="preserve">  ()</v>
      </c>
      <c r="B2344" s="38" t="str">
        <f>IFERROR(_xlfn.XLOOKUP(INVENTARIO[[#This Row],[CODIGO CONCATENADO]],[1]!Tabla1[[CODIGO CONCATENADO ]],[1]!Tabla1[FECHA],,0,-1),"")</f>
        <v/>
      </c>
      <c r="C2344" s="38" t="str">
        <f>IFERROR(_xlfn.XLOOKUP(INVENTARIO[[#This Row],[CODIGO CONCATENADO]],[1]!Tabla1[[CODIGO CONCATENADO ]],[1]!Tabla1[FECHA],,0,-1),"")</f>
        <v/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0</v>
      </c>
      <c r="N2344" s="44">
        <f>+SUMIF([1]!REQUISICIONES[CODIGO CONCATENADO],INVENTARIO[[#This Row],[CODIGO CONCATENADO]],[1]!REQUISICIONES[CANTIDAD])</f>
        <v>0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 t="str">
        <f>IFERROR(_xlfn.XLOOKUP(INVENTARIO[[#This Row],[CODIGO CONCATENADO]],[1]!Tabla1[[CODIGO CONCATENADO ]],[1]!Tabla1[COSTO],,0,-1),"")</f>
        <v/>
      </c>
      <c r="R2344" s="42" t="str">
        <f>+IFERROR(INVENTARIO[[#This Row],[STOCK (BALANCE)]]*INVENTARIO[[#This Row],[COSTO UNITARIO]],"")</f>
        <v/>
      </c>
    </row>
    <row r="2345" spans="1:18" hidden="1" x14ac:dyDescent="0.25">
      <c r="A2345" s="37" t="str">
        <f>+[1]DATA_PRODUCTO!A2345</f>
        <v xml:space="preserve">  ()</v>
      </c>
      <c r="B2345" s="38" t="str">
        <f>IFERROR(_xlfn.XLOOKUP(INVENTARIO[[#This Row],[CODIGO CONCATENADO]],[1]!Tabla1[[CODIGO CONCATENADO ]],[1]!Tabla1[FECHA],,0,-1),"")</f>
        <v/>
      </c>
      <c r="C2345" s="38" t="str">
        <f>IFERROR(_xlfn.XLOOKUP(INVENTARIO[[#This Row],[CODIGO CONCATENADO]],[1]!Tabla1[[CODIGO CONCATENADO ]],[1]!Tabla1[FECHA],,0,-1),"")</f>
        <v/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0</v>
      </c>
      <c r="N2345" s="44">
        <f>+SUMIF([1]!REQUISICIONES[CODIGO CONCATENADO],INVENTARIO[[#This Row],[CODIGO CONCATENADO]],[1]!REQUISICIONES[CANTIDAD])</f>
        <v>0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 t="str">
        <f>IFERROR(_xlfn.XLOOKUP(INVENTARIO[[#This Row],[CODIGO CONCATENADO]],[1]!Tabla1[[CODIGO CONCATENADO ]],[1]!Tabla1[COSTO],,0,-1),"")</f>
        <v/>
      </c>
      <c r="R2345" s="42" t="str">
        <f>+IFERROR(INVENTARIO[[#This Row],[STOCK (BALANCE)]]*INVENTARIO[[#This Row],[COSTO UNITARIO]],"")</f>
        <v/>
      </c>
    </row>
    <row r="2346" spans="1:18" hidden="1" x14ac:dyDescent="0.25">
      <c r="A2346" s="37" t="str">
        <f>+[1]DATA_PRODUCTO!A2346</f>
        <v xml:space="preserve">  ()</v>
      </c>
      <c r="B2346" s="38" t="str">
        <f>IFERROR(_xlfn.XLOOKUP(INVENTARIO[[#This Row],[CODIGO CONCATENADO]],[1]!Tabla1[[CODIGO CONCATENADO ]],[1]!Tabla1[FECHA],,0,-1),"")</f>
        <v/>
      </c>
      <c r="C2346" s="38" t="str">
        <f>IFERROR(_xlfn.XLOOKUP(INVENTARIO[[#This Row],[CODIGO CONCATENADO]],[1]!Tabla1[[CODIGO CONCATENADO ]],[1]!Tabla1[FECHA],,0,-1),"")</f>
        <v/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0</v>
      </c>
      <c r="N2346" s="44">
        <f>+SUMIF([1]!REQUISICIONES[CODIGO CONCATENADO],INVENTARIO[[#This Row],[CODIGO CONCATENADO]],[1]!REQUISICIONES[CANTIDAD])</f>
        <v>0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 t="str">
        <f>IFERROR(_xlfn.XLOOKUP(INVENTARIO[[#This Row],[CODIGO CONCATENADO]],[1]!Tabla1[[CODIGO CONCATENADO ]],[1]!Tabla1[COSTO],,0,-1),"")</f>
        <v/>
      </c>
      <c r="R2346" s="42" t="str">
        <f>+IFERROR(INVENTARIO[[#This Row],[STOCK (BALANCE)]]*INVENTARIO[[#This Row],[COSTO UNITARIO]],"")</f>
        <v/>
      </c>
    </row>
    <row r="2347" spans="1:18" hidden="1" x14ac:dyDescent="0.25">
      <c r="A2347" s="37" t="str">
        <f>+[1]DATA_PRODUCTO!A2347</f>
        <v xml:space="preserve">  ()</v>
      </c>
      <c r="B2347" s="38" t="str">
        <f>IFERROR(_xlfn.XLOOKUP(INVENTARIO[[#This Row],[CODIGO CONCATENADO]],[1]!Tabla1[[CODIGO CONCATENADO ]],[1]!Tabla1[FECHA],,0,-1),"")</f>
        <v/>
      </c>
      <c r="C2347" s="38" t="str">
        <f>IFERROR(_xlfn.XLOOKUP(INVENTARIO[[#This Row],[CODIGO CONCATENADO]],[1]!Tabla1[[CODIGO CONCATENADO ]],[1]!Tabla1[FECHA],,0,-1),"")</f>
        <v/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0</v>
      </c>
      <c r="N2347" s="44">
        <f>+SUMIF([1]!REQUISICIONES[CODIGO CONCATENADO],INVENTARIO[[#This Row],[CODIGO CONCATENADO]],[1]!REQUISICIONES[CANTIDAD])</f>
        <v>0</v>
      </c>
      <c r="O2347" s="42"/>
      <c r="P2347" s="44">
        <f>+INVENTARIO[[#This Row],[CANTIDAD INICIAL]]+INVENTARIO[[#This Row],[ENTRADAS]]-INVENTARIO[[#This Row],[SALIDAS]]+INVENTARIO[[#This Row],[AJUSTES]]</f>
        <v>0</v>
      </c>
      <c r="Q2347" s="42" t="str">
        <f>IFERROR(_xlfn.XLOOKUP(INVENTARIO[[#This Row],[CODIGO CONCATENADO]],[1]!Tabla1[[CODIGO CONCATENADO ]],[1]!Tabla1[COSTO],,0,-1),"")</f>
        <v/>
      </c>
      <c r="R2347" s="42" t="str">
        <f>+IFERROR(INVENTARIO[[#This Row],[STOCK (BALANCE)]]*INVENTARIO[[#This Row],[COSTO UNITARIO]],"")</f>
        <v/>
      </c>
    </row>
    <row r="2348" spans="1:18" hidden="1" x14ac:dyDescent="0.25">
      <c r="A2348" s="37" t="str">
        <f>+[1]DATA_PRODUCTO!A2348</f>
        <v xml:space="preserve">  ()</v>
      </c>
      <c r="B2348" s="38" t="str">
        <f>IFERROR(_xlfn.XLOOKUP(INVENTARIO[[#This Row],[CODIGO CONCATENADO]],[1]!Tabla1[[CODIGO CONCATENADO ]],[1]!Tabla1[FECHA],,0,-1),"")</f>
        <v/>
      </c>
      <c r="C2348" s="38" t="str">
        <f>IFERROR(_xlfn.XLOOKUP(INVENTARIO[[#This Row],[CODIGO CONCATENADO]],[1]!Tabla1[[CODIGO CONCATENADO ]],[1]!Tabla1[FECHA],,0,-1),"")</f>
        <v/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0</v>
      </c>
      <c r="N2348" s="44">
        <f>+SUMIF([1]!REQUISICIONES[CODIGO CONCATENADO],INVENTARIO[[#This Row],[CODIGO CONCATENADO]],[1]!REQUISICIONES[CANTIDAD])</f>
        <v>0</v>
      </c>
      <c r="O2348" s="42"/>
      <c r="P2348" s="44">
        <f>+INVENTARIO[[#This Row],[CANTIDAD INICIAL]]+INVENTARIO[[#This Row],[ENTRADAS]]-INVENTARIO[[#This Row],[SALIDAS]]+INVENTARIO[[#This Row],[AJUSTES]]</f>
        <v>0</v>
      </c>
      <c r="Q2348" s="42" t="str">
        <f>IFERROR(_xlfn.XLOOKUP(INVENTARIO[[#This Row],[CODIGO CONCATENADO]],[1]!Tabla1[[CODIGO CONCATENADO ]],[1]!Tabla1[COSTO],,0,-1),"")</f>
        <v/>
      </c>
      <c r="R2348" s="42" t="str">
        <f>+IFERROR(INVENTARIO[[#This Row],[STOCK (BALANCE)]]*INVENTARIO[[#This Row],[COSTO UNITARIO]],"")</f>
        <v/>
      </c>
    </row>
    <row r="2349" spans="1:18" hidden="1" x14ac:dyDescent="0.25">
      <c r="A2349" s="37" t="str">
        <f>+[1]DATA_PRODUCTO!A2349</f>
        <v xml:space="preserve">  ()</v>
      </c>
      <c r="B2349" s="38" t="str">
        <f>IFERROR(_xlfn.XLOOKUP(INVENTARIO[[#This Row],[CODIGO CONCATENADO]],[1]!Tabla1[[CODIGO CONCATENADO ]],[1]!Tabla1[FECHA],,0,-1),"")</f>
        <v/>
      </c>
      <c r="C2349" s="38" t="str">
        <f>IFERROR(_xlfn.XLOOKUP(INVENTARIO[[#This Row],[CODIGO CONCATENADO]],[1]!Tabla1[[CODIGO CONCATENADO ]],[1]!Tabla1[FECHA],,0,-1),"")</f>
        <v/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0</v>
      </c>
      <c r="N2349" s="44">
        <f>+SUMIF([1]!REQUISICIONES[CODIGO CONCATENADO],INVENTARIO[[#This Row],[CODIGO CONCATENADO]],[1]!REQUISICIONES[CANTIDAD])</f>
        <v>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 t="str">
        <f>IFERROR(_xlfn.XLOOKUP(INVENTARIO[[#This Row],[CODIGO CONCATENADO]],[1]!Tabla1[[CODIGO CONCATENADO ]],[1]!Tabla1[COSTO],,0,-1),"")</f>
        <v/>
      </c>
      <c r="R2349" s="42" t="str">
        <f>+IFERROR(INVENTARIO[[#This Row],[STOCK (BALANCE)]]*INVENTARIO[[#This Row],[COSTO UNITARIO]],"")</f>
        <v/>
      </c>
    </row>
    <row r="2350" spans="1:18" hidden="1" x14ac:dyDescent="0.25">
      <c r="A2350" s="37" t="str">
        <f>+[1]DATA_PRODUCTO!A2350</f>
        <v xml:space="preserve">  ()</v>
      </c>
      <c r="B2350" s="38" t="str">
        <f>IFERROR(_xlfn.XLOOKUP(INVENTARIO[[#This Row],[CODIGO CONCATENADO]],[1]!Tabla1[[CODIGO CONCATENADO ]],[1]!Tabla1[FECHA],,0,-1),"")</f>
        <v/>
      </c>
      <c r="C2350" s="38" t="str">
        <f>IFERROR(_xlfn.XLOOKUP(INVENTARIO[[#This Row],[CODIGO CONCATENADO]],[1]!Tabla1[[CODIGO CONCATENADO ]],[1]!Tabla1[FECHA],,0,-1),"")</f>
        <v/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0</v>
      </c>
      <c r="N2350" s="44">
        <f>+SUMIF([1]!REQUISICIONES[CODIGO CONCATENADO],INVENTARIO[[#This Row],[CODIGO CONCATENADO]],[1]!REQUISICIONES[CANTIDAD])</f>
        <v>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 t="str">
        <f>IFERROR(_xlfn.XLOOKUP(INVENTARIO[[#This Row],[CODIGO CONCATENADO]],[1]!Tabla1[[CODIGO CONCATENADO ]],[1]!Tabla1[COSTO],,0,-1),"")</f>
        <v/>
      </c>
      <c r="R2350" s="42" t="str">
        <f>+IFERROR(INVENTARIO[[#This Row],[STOCK (BALANCE)]]*INVENTARIO[[#This Row],[COSTO UNITARIO]],"")</f>
        <v/>
      </c>
    </row>
    <row r="2351" spans="1:18" hidden="1" x14ac:dyDescent="0.25">
      <c r="A2351" s="37" t="str">
        <f>+[1]DATA_PRODUCTO!A2351</f>
        <v xml:space="preserve">  ()</v>
      </c>
      <c r="B2351" s="38" t="str">
        <f>IFERROR(_xlfn.XLOOKUP(INVENTARIO[[#This Row],[CODIGO CONCATENADO]],[1]!Tabla1[[CODIGO CONCATENADO ]],[1]!Tabla1[FECHA],,0,-1),"")</f>
        <v/>
      </c>
      <c r="C2351" s="38" t="str">
        <f>IFERROR(_xlfn.XLOOKUP(INVENTARIO[[#This Row],[CODIGO CONCATENADO]],[1]!Tabla1[[CODIGO CONCATENADO ]],[1]!Tabla1[FECHA],,0,-1),"")</f>
        <v/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0</v>
      </c>
      <c r="N2351" s="44">
        <f>+SUMIF([1]!REQUISICIONES[CODIGO CONCATENADO],INVENTARIO[[#This Row],[CODIGO CONCATENADO]],[1]!REQUISICIONES[CANTIDAD])</f>
        <v>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 t="str">
        <f>IFERROR(_xlfn.XLOOKUP(INVENTARIO[[#This Row],[CODIGO CONCATENADO]],[1]!Tabla1[[CODIGO CONCATENADO ]],[1]!Tabla1[COSTO],,0,-1),"")</f>
        <v/>
      </c>
      <c r="R2351" s="42" t="str">
        <f>+IFERROR(INVENTARIO[[#This Row],[STOCK (BALANCE)]]*INVENTARIO[[#This Row],[COSTO UNITARIO]],"")</f>
        <v/>
      </c>
    </row>
    <row r="2352" spans="1:18" hidden="1" x14ac:dyDescent="0.25">
      <c r="A2352" s="37" t="str">
        <f>+[1]DATA_PRODUCTO!A2352</f>
        <v xml:space="preserve">  ()</v>
      </c>
      <c r="B2352" s="38" t="str">
        <f>IFERROR(_xlfn.XLOOKUP(INVENTARIO[[#This Row],[CODIGO CONCATENADO]],[1]!Tabla1[[CODIGO CONCATENADO ]],[1]!Tabla1[FECHA],,0,-1),"")</f>
        <v/>
      </c>
      <c r="C2352" s="38" t="str">
        <f>IFERROR(_xlfn.XLOOKUP(INVENTARIO[[#This Row],[CODIGO CONCATENADO]],[1]!Tabla1[[CODIGO CONCATENADO ]],[1]!Tabla1[FECHA],,0,-1),"")</f>
        <v/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0</v>
      </c>
      <c r="N2352" s="44">
        <f>+SUMIF([1]!REQUISICIONES[CODIGO CONCATENADO],INVENTARIO[[#This Row],[CODIGO CONCATENADO]],[1]!REQUISICIONES[CANTIDAD])</f>
        <v>0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 t="str">
        <f>IFERROR(_xlfn.XLOOKUP(INVENTARIO[[#This Row],[CODIGO CONCATENADO]],[1]!Tabla1[[CODIGO CONCATENADO ]],[1]!Tabla1[COSTO],,0,-1),"")</f>
        <v/>
      </c>
      <c r="R2352" s="42" t="str">
        <f>+IFERROR(INVENTARIO[[#This Row],[STOCK (BALANCE)]]*INVENTARIO[[#This Row],[COSTO UNITARIO]],"")</f>
        <v/>
      </c>
    </row>
    <row r="2353" spans="1:18" hidden="1" x14ac:dyDescent="0.25">
      <c r="A2353" s="37" t="str">
        <f>+[1]DATA_PRODUCTO!A2353</f>
        <v xml:space="preserve">  ()</v>
      </c>
      <c r="B2353" s="38" t="str">
        <f>IFERROR(_xlfn.XLOOKUP(INVENTARIO[[#This Row],[CODIGO CONCATENADO]],[1]!Tabla1[[CODIGO CONCATENADO ]],[1]!Tabla1[FECHA],,0,-1),"")</f>
        <v/>
      </c>
      <c r="C2353" s="38" t="str">
        <f>IFERROR(_xlfn.XLOOKUP(INVENTARIO[[#This Row],[CODIGO CONCATENADO]],[1]!Tabla1[[CODIGO CONCATENADO ]],[1]!Tabla1[FECHA],,0,-1),"")</f>
        <v/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0</v>
      </c>
      <c r="N2353" s="44">
        <f>+SUMIF([1]!REQUISICIONES[CODIGO CONCATENADO],INVENTARIO[[#This Row],[CODIGO CONCATENADO]],[1]!REQUISICIONES[CANTIDAD])</f>
        <v>0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 t="str">
        <f>IFERROR(_xlfn.XLOOKUP(INVENTARIO[[#This Row],[CODIGO CONCATENADO]],[1]!Tabla1[[CODIGO CONCATENADO ]],[1]!Tabla1[COSTO],,0,-1),"")</f>
        <v/>
      </c>
      <c r="R2353" s="42" t="str">
        <f>+IFERROR(INVENTARIO[[#This Row],[STOCK (BALANCE)]]*INVENTARIO[[#This Row],[COSTO UNITARIO]],"")</f>
        <v/>
      </c>
    </row>
    <row r="2354" spans="1:18" hidden="1" x14ac:dyDescent="0.25">
      <c r="A2354" s="37" t="str">
        <f>+[1]DATA_PRODUCTO!A2354</f>
        <v xml:space="preserve">  ()</v>
      </c>
      <c r="B2354" s="38" t="str">
        <f>IFERROR(_xlfn.XLOOKUP(INVENTARIO[[#This Row],[CODIGO CONCATENADO]],[1]!Tabla1[[CODIGO CONCATENADO ]],[1]!Tabla1[FECHA],,0,-1),"")</f>
        <v/>
      </c>
      <c r="C2354" s="38" t="str">
        <f>IFERROR(_xlfn.XLOOKUP(INVENTARIO[[#This Row],[CODIGO CONCATENADO]],[1]!Tabla1[[CODIGO CONCATENADO ]],[1]!Tabla1[FECHA],,0,-1),"")</f>
        <v/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0</v>
      </c>
      <c r="N2354" s="44">
        <f>+SUMIF([1]!REQUISICIONES[CODIGO CONCATENADO],INVENTARIO[[#This Row],[CODIGO CONCATENADO]],[1]!REQUISICIONES[CANTIDAD])</f>
        <v>0</v>
      </c>
      <c r="O2354" s="42"/>
      <c r="P2354" s="44">
        <f>+INVENTARIO[[#This Row],[CANTIDAD INICIAL]]+INVENTARIO[[#This Row],[ENTRADAS]]-INVENTARIO[[#This Row],[SALIDAS]]+INVENTARIO[[#This Row],[AJUSTES]]</f>
        <v>0</v>
      </c>
      <c r="Q2354" s="42" t="str">
        <f>IFERROR(_xlfn.XLOOKUP(INVENTARIO[[#This Row],[CODIGO CONCATENADO]],[1]!Tabla1[[CODIGO CONCATENADO ]],[1]!Tabla1[COSTO],,0,-1),"")</f>
        <v/>
      </c>
      <c r="R2354" s="42" t="str">
        <f>+IFERROR(INVENTARIO[[#This Row],[STOCK (BALANCE)]]*INVENTARIO[[#This Row],[COSTO UNITARIO]],"")</f>
        <v/>
      </c>
    </row>
    <row r="2355" spans="1:18" hidden="1" x14ac:dyDescent="0.25">
      <c r="A2355" s="37" t="str">
        <f>+[1]DATA_PRODUCTO!A2355</f>
        <v xml:space="preserve">  ()</v>
      </c>
      <c r="B2355" s="38" t="str">
        <f>IFERROR(_xlfn.XLOOKUP(INVENTARIO[[#This Row],[CODIGO CONCATENADO]],[1]!Tabla1[[CODIGO CONCATENADO ]],[1]!Tabla1[FECHA],,0,-1),"")</f>
        <v/>
      </c>
      <c r="C2355" s="38" t="str">
        <f>IFERROR(_xlfn.XLOOKUP(INVENTARIO[[#This Row],[CODIGO CONCATENADO]],[1]!Tabla1[[CODIGO CONCATENADO ]],[1]!Tabla1[FECHA],,0,-1),"")</f>
        <v/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0</v>
      </c>
      <c r="N2355" s="44">
        <f>+SUMIF([1]!REQUISICIONES[CODIGO CONCATENADO],INVENTARIO[[#This Row],[CODIGO CONCATENADO]],[1]!REQUISICIONES[CANTIDAD])</f>
        <v>0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 t="str">
        <f>IFERROR(_xlfn.XLOOKUP(INVENTARIO[[#This Row],[CODIGO CONCATENADO]],[1]!Tabla1[[CODIGO CONCATENADO ]],[1]!Tabla1[COSTO],,0,-1),"")</f>
        <v/>
      </c>
      <c r="R2355" s="42" t="str">
        <f>+IFERROR(INVENTARIO[[#This Row],[STOCK (BALANCE)]]*INVENTARIO[[#This Row],[COSTO UNITARIO]],"")</f>
        <v/>
      </c>
    </row>
    <row r="2356" spans="1:18" hidden="1" x14ac:dyDescent="0.25">
      <c r="A2356" s="37" t="str">
        <f>+[1]DATA_PRODUCTO!A2356</f>
        <v xml:space="preserve">  ()</v>
      </c>
      <c r="B2356" s="38" t="str">
        <f>IFERROR(_xlfn.XLOOKUP(INVENTARIO[[#This Row],[CODIGO CONCATENADO]],[1]!Tabla1[[CODIGO CONCATENADO ]],[1]!Tabla1[FECHA],,0,-1),"")</f>
        <v/>
      </c>
      <c r="C2356" s="38" t="str">
        <f>IFERROR(_xlfn.XLOOKUP(INVENTARIO[[#This Row],[CODIGO CONCATENADO]],[1]!Tabla1[[CODIGO CONCATENADO ]],[1]!Tabla1[FECHA],,0,-1),"")</f>
        <v/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0</v>
      </c>
      <c r="N2356" s="44">
        <f>+SUMIF([1]!REQUISICIONES[CODIGO CONCATENADO],INVENTARIO[[#This Row],[CODIGO CONCATENADO]],[1]!REQUISICIONES[CANTIDAD])</f>
        <v>0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 t="str">
        <f>IFERROR(_xlfn.XLOOKUP(INVENTARIO[[#This Row],[CODIGO CONCATENADO]],[1]!Tabla1[[CODIGO CONCATENADO ]],[1]!Tabla1[COSTO],,0,-1),"")</f>
        <v/>
      </c>
      <c r="R2356" s="42" t="str">
        <f>+IFERROR(INVENTARIO[[#This Row],[STOCK (BALANCE)]]*INVENTARIO[[#This Row],[COSTO UNITARIO]],"")</f>
        <v/>
      </c>
    </row>
    <row r="2357" spans="1:18" hidden="1" x14ac:dyDescent="0.25">
      <c r="A2357" s="37" t="str">
        <f>+[1]DATA_PRODUCTO!A2357</f>
        <v xml:space="preserve">  ()</v>
      </c>
      <c r="B2357" s="38" t="str">
        <f>IFERROR(_xlfn.XLOOKUP(INVENTARIO[[#This Row],[CODIGO CONCATENADO]],[1]!Tabla1[[CODIGO CONCATENADO ]],[1]!Tabla1[FECHA],,0,-1),"")</f>
        <v/>
      </c>
      <c r="C2357" s="38" t="str">
        <f>IFERROR(_xlfn.XLOOKUP(INVENTARIO[[#This Row],[CODIGO CONCATENADO]],[1]!Tabla1[[CODIGO CONCATENADO ]],[1]!Tabla1[FECHA],,0,-1),"")</f>
        <v/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0</v>
      </c>
      <c r="N2357" s="44">
        <f>+SUMIF([1]!REQUISICIONES[CODIGO CONCATENADO],INVENTARIO[[#This Row],[CODIGO CONCATENADO]],[1]!REQUISICIONES[CANTIDAD])</f>
        <v>0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 t="str">
        <f>IFERROR(_xlfn.XLOOKUP(INVENTARIO[[#This Row],[CODIGO CONCATENADO]],[1]!Tabla1[[CODIGO CONCATENADO ]],[1]!Tabla1[COSTO],,0,-1),"")</f>
        <v/>
      </c>
      <c r="R2357" s="42" t="str">
        <f>+IFERROR(INVENTARIO[[#This Row],[STOCK (BALANCE)]]*INVENTARIO[[#This Row],[COSTO UNITARIO]],"")</f>
        <v/>
      </c>
    </row>
    <row r="2358" spans="1:18" hidden="1" x14ac:dyDescent="0.25">
      <c r="A2358" s="37" t="str">
        <f>+[1]DATA_PRODUCTO!A2358</f>
        <v xml:space="preserve">  ()</v>
      </c>
      <c r="B2358" s="38" t="str">
        <f>IFERROR(_xlfn.XLOOKUP(INVENTARIO[[#This Row],[CODIGO CONCATENADO]],[1]!Tabla1[[CODIGO CONCATENADO ]],[1]!Tabla1[FECHA],,0,-1),"")</f>
        <v/>
      </c>
      <c r="C2358" s="38" t="str">
        <f>IFERROR(_xlfn.XLOOKUP(INVENTARIO[[#This Row],[CODIGO CONCATENADO]],[1]!Tabla1[[CODIGO CONCATENADO ]],[1]!Tabla1[FECHA],,0,-1),"")</f>
        <v/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0</v>
      </c>
      <c r="N2358" s="44">
        <f>+SUMIF([1]!REQUISICIONES[CODIGO CONCATENADO],INVENTARIO[[#This Row],[CODIGO CONCATENADO]],[1]!REQUISICIONES[CANTIDAD])</f>
        <v>0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 t="str">
        <f>IFERROR(_xlfn.XLOOKUP(INVENTARIO[[#This Row],[CODIGO CONCATENADO]],[1]!Tabla1[[CODIGO CONCATENADO ]],[1]!Tabla1[COSTO],,0,-1),"")</f>
        <v/>
      </c>
      <c r="R2358" s="42" t="str">
        <f>+IFERROR(INVENTARIO[[#This Row],[STOCK (BALANCE)]]*INVENTARIO[[#This Row],[COSTO UNITARIO]],"")</f>
        <v/>
      </c>
    </row>
    <row r="2359" spans="1:18" hidden="1" x14ac:dyDescent="0.25">
      <c r="A2359" s="37" t="str">
        <f>+[1]DATA_PRODUCTO!A2359</f>
        <v xml:space="preserve">  ()</v>
      </c>
      <c r="B2359" s="38" t="str">
        <f>IFERROR(_xlfn.XLOOKUP(INVENTARIO[[#This Row],[CODIGO CONCATENADO]],[1]!Tabla1[[CODIGO CONCATENADO ]],[1]!Tabla1[FECHA],,0,-1),"")</f>
        <v/>
      </c>
      <c r="C2359" s="38" t="str">
        <f>IFERROR(_xlfn.XLOOKUP(INVENTARIO[[#This Row],[CODIGO CONCATENADO]],[1]!Tabla1[[CODIGO CONCATENADO ]],[1]!Tabla1[FECHA],,0,-1),"")</f>
        <v/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0</v>
      </c>
      <c r="N2359" s="44">
        <f>+SUMIF([1]!REQUISICIONES[CODIGO CONCATENADO],INVENTARIO[[#This Row],[CODIGO CONCATENADO]],[1]!REQUISICIONES[CANTIDAD])</f>
        <v>0</v>
      </c>
      <c r="O2359" s="42"/>
      <c r="P2359" s="44">
        <f>+INVENTARIO[[#This Row],[CANTIDAD INICIAL]]+INVENTARIO[[#This Row],[ENTRADAS]]-INVENTARIO[[#This Row],[SALIDAS]]+INVENTARIO[[#This Row],[AJUSTES]]</f>
        <v>0</v>
      </c>
      <c r="Q2359" s="42" t="str">
        <f>IFERROR(_xlfn.XLOOKUP(INVENTARIO[[#This Row],[CODIGO CONCATENADO]],[1]!Tabla1[[CODIGO CONCATENADO ]],[1]!Tabla1[COSTO],,0,-1),"")</f>
        <v/>
      </c>
      <c r="R2359" s="42" t="str">
        <f>+IFERROR(INVENTARIO[[#This Row],[STOCK (BALANCE)]]*INVENTARIO[[#This Row],[COSTO UNITARIO]],"")</f>
        <v/>
      </c>
    </row>
    <row r="2360" spans="1:18" hidden="1" x14ac:dyDescent="0.25">
      <c r="A2360" s="37" t="str">
        <f>+[1]DATA_PRODUCTO!A2360</f>
        <v xml:space="preserve">  ()</v>
      </c>
      <c r="B2360" s="38" t="str">
        <f>IFERROR(_xlfn.XLOOKUP(INVENTARIO[[#This Row],[CODIGO CONCATENADO]],[1]!Tabla1[[CODIGO CONCATENADO ]],[1]!Tabla1[FECHA],,0,-1),"")</f>
        <v/>
      </c>
      <c r="C2360" s="38" t="str">
        <f>IFERROR(_xlfn.XLOOKUP(INVENTARIO[[#This Row],[CODIGO CONCATENADO]],[1]!Tabla1[[CODIGO CONCATENADO ]],[1]!Tabla1[FECHA],,0,-1),"")</f>
        <v/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0</v>
      </c>
      <c r="N2360" s="44">
        <f>+SUMIF([1]!REQUISICIONES[CODIGO CONCATENADO],INVENTARIO[[#This Row],[CODIGO CONCATENADO]],[1]!REQUISICIONES[CANTIDAD])</f>
        <v>0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 t="str">
        <f>IFERROR(_xlfn.XLOOKUP(INVENTARIO[[#This Row],[CODIGO CONCATENADO]],[1]!Tabla1[[CODIGO CONCATENADO ]],[1]!Tabla1[COSTO],,0,-1),"")</f>
        <v/>
      </c>
      <c r="R2360" s="42" t="str">
        <f>+IFERROR(INVENTARIO[[#This Row],[STOCK (BALANCE)]]*INVENTARIO[[#This Row],[COSTO UNITARIO]],"")</f>
        <v/>
      </c>
    </row>
    <row r="2361" spans="1:18" hidden="1" x14ac:dyDescent="0.25">
      <c r="A2361" s="37" t="str">
        <f>+[1]DATA_PRODUCTO!A2361</f>
        <v xml:space="preserve">  ()</v>
      </c>
      <c r="B2361" s="38" t="str">
        <f>IFERROR(_xlfn.XLOOKUP(INVENTARIO[[#This Row],[CODIGO CONCATENADO]],[1]!Tabla1[[CODIGO CONCATENADO ]],[1]!Tabla1[FECHA],,0,-1),"")</f>
        <v/>
      </c>
      <c r="C2361" s="38" t="str">
        <f>IFERROR(_xlfn.XLOOKUP(INVENTARIO[[#This Row],[CODIGO CONCATENADO]],[1]!Tabla1[[CODIGO CONCATENADO ]],[1]!Tabla1[FECHA],,0,-1),"")</f>
        <v/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0</v>
      </c>
      <c r="N2361" s="44">
        <f>+SUMIF([1]!REQUISICIONES[CODIGO CONCATENADO],INVENTARIO[[#This Row],[CODIGO CONCATENADO]],[1]!REQUISICIONES[CANTIDAD])</f>
        <v>0</v>
      </c>
      <c r="O2361" s="42"/>
      <c r="P2361" s="44">
        <f>+INVENTARIO[[#This Row],[CANTIDAD INICIAL]]+INVENTARIO[[#This Row],[ENTRADAS]]-INVENTARIO[[#This Row],[SALIDAS]]+INVENTARIO[[#This Row],[AJUSTES]]</f>
        <v>0</v>
      </c>
      <c r="Q2361" s="42" t="str">
        <f>IFERROR(_xlfn.XLOOKUP(INVENTARIO[[#This Row],[CODIGO CONCATENADO]],[1]!Tabla1[[CODIGO CONCATENADO ]],[1]!Tabla1[COSTO],,0,-1),"")</f>
        <v/>
      </c>
      <c r="R2361" s="42" t="str">
        <f>+IFERROR(INVENTARIO[[#This Row],[STOCK (BALANCE)]]*INVENTARIO[[#This Row],[COSTO UNITARIO]],"")</f>
        <v/>
      </c>
    </row>
    <row r="2362" spans="1:18" hidden="1" x14ac:dyDescent="0.25">
      <c r="A2362" s="37" t="str">
        <f>+[1]DATA_PRODUCTO!A2362</f>
        <v xml:space="preserve">  ()</v>
      </c>
      <c r="B2362" s="38" t="str">
        <f>IFERROR(_xlfn.XLOOKUP(INVENTARIO[[#This Row],[CODIGO CONCATENADO]],[1]!Tabla1[[CODIGO CONCATENADO ]],[1]!Tabla1[FECHA],,0,-1),"")</f>
        <v/>
      </c>
      <c r="C2362" s="38" t="str">
        <f>IFERROR(_xlfn.XLOOKUP(INVENTARIO[[#This Row],[CODIGO CONCATENADO]],[1]!Tabla1[[CODIGO CONCATENADO ]],[1]!Tabla1[FECHA],,0,-1),"")</f>
        <v/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0</v>
      </c>
      <c r="N2362" s="44">
        <f>+SUMIF([1]!REQUISICIONES[CODIGO CONCATENADO],INVENTARIO[[#This Row],[CODIGO CONCATENADO]],[1]!REQUISICIONES[CANTIDAD])</f>
        <v>0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 t="str">
        <f>IFERROR(_xlfn.XLOOKUP(INVENTARIO[[#This Row],[CODIGO CONCATENADO]],[1]!Tabla1[[CODIGO CONCATENADO ]],[1]!Tabla1[COSTO],,0,-1),"")</f>
        <v/>
      </c>
      <c r="R2362" s="42" t="str">
        <f>+IFERROR(INVENTARIO[[#This Row],[STOCK (BALANCE)]]*INVENTARIO[[#This Row],[COSTO UNITARIO]],"")</f>
        <v/>
      </c>
    </row>
    <row r="2363" spans="1:18" hidden="1" x14ac:dyDescent="0.25">
      <c r="A2363" s="37" t="str">
        <f>+[1]DATA_PRODUCTO!A2363</f>
        <v xml:space="preserve">  ()</v>
      </c>
      <c r="B2363" s="38" t="str">
        <f>IFERROR(_xlfn.XLOOKUP(INVENTARIO[[#This Row],[CODIGO CONCATENADO]],[1]!Tabla1[[CODIGO CONCATENADO ]],[1]!Tabla1[FECHA],,0,-1),"")</f>
        <v/>
      </c>
      <c r="C2363" s="38" t="str">
        <f>IFERROR(_xlfn.XLOOKUP(INVENTARIO[[#This Row],[CODIGO CONCATENADO]],[1]!Tabla1[[CODIGO CONCATENADO ]],[1]!Tabla1[FECHA],,0,-1),"")</f>
        <v/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0</v>
      </c>
      <c r="N2363" s="44">
        <f>+SUMIF([1]!REQUISICIONES[CODIGO CONCATENADO],INVENTARIO[[#This Row],[CODIGO CONCATENADO]],[1]!REQUISICIONES[CANTIDAD])</f>
        <v>0</v>
      </c>
      <c r="O2363" s="42"/>
      <c r="P2363" s="44">
        <f>+INVENTARIO[[#This Row],[CANTIDAD INICIAL]]+INVENTARIO[[#This Row],[ENTRADAS]]-INVENTARIO[[#This Row],[SALIDAS]]+INVENTARIO[[#This Row],[AJUSTES]]</f>
        <v>0</v>
      </c>
      <c r="Q2363" s="42" t="str">
        <f>IFERROR(_xlfn.XLOOKUP(INVENTARIO[[#This Row],[CODIGO CONCATENADO]],[1]!Tabla1[[CODIGO CONCATENADO ]],[1]!Tabla1[COSTO],,0,-1),"")</f>
        <v/>
      </c>
      <c r="R2363" s="42" t="str">
        <f>+IFERROR(INVENTARIO[[#This Row],[STOCK (BALANCE)]]*INVENTARIO[[#This Row],[COSTO UNITARIO]],"")</f>
        <v/>
      </c>
    </row>
    <row r="2364" spans="1:18" hidden="1" x14ac:dyDescent="0.25">
      <c r="A2364" s="37" t="str">
        <f>+[1]DATA_PRODUCTO!A2364</f>
        <v xml:space="preserve">  ()</v>
      </c>
      <c r="B2364" s="38" t="str">
        <f>IFERROR(_xlfn.XLOOKUP(INVENTARIO[[#This Row],[CODIGO CONCATENADO]],[1]!Tabla1[[CODIGO CONCATENADO ]],[1]!Tabla1[FECHA],,0,-1),"")</f>
        <v/>
      </c>
      <c r="C2364" s="38" t="str">
        <f>IFERROR(_xlfn.XLOOKUP(INVENTARIO[[#This Row],[CODIGO CONCATENADO]],[1]!Tabla1[[CODIGO CONCATENADO ]],[1]!Tabla1[FECHA],,0,-1),"")</f>
        <v/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0</v>
      </c>
      <c r="N2364" s="44">
        <f>+SUMIF([1]!REQUISICIONES[CODIGO CONCATENADO],INVENTARIO[[#This Row],[CODIGO CONCATENADO]],[1]!REQUISICIONES[CANTIDAD])</f>
        <v>0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 t="str">
        <f>IFERROR(_xlfn.XLOOKUP(INVENTARIO[[#This Row],[CODIGO CONCATENADO]],[1]!Tabla1[[CODIGO CONCATENADO ]],[1]!Tabla1[COSTO],,0,-1),"")</f>
        <v/>
      </c>
      <c r="R2364" s="42" t="str">
        <f>+IFERROR(INVENTARIO[[#This Row],[STOCK (BALANCE)]]*INVENTARIO[[#This Row],[COSTO UNITARIO]],"")</f>
        <v/>
      </c>
    </row>
    <row r="2365" spans="1:18" hidden="1" x14ac:dyDescent="0.25">
      <c r="A2365" s="37" t="str">
        <f>+[1]DATA_PRODUCTO!A2365</f>
        <v xml:space="preserve">  ()</v>
      </c>
      <c r="B2365" s="38" t="str">
        <f>IFERROR(_xlfn.XLOOKUP(INVENTARIO[[#This Row],[CODIGO CONCATENADO]],[1]!Tabla1[[CODIGO CONCATENADO ]],[1]!Tabla1[FECHA],,0,-1),"")</f>
        <v/>
      </c>
      <c r="C2365" s="38" t="str">
        <f>IFERROR(_xlfn.XLOOKUP(INVENTARIO[[#This Row],[CODIGO CONCATENADO]],[1]!Tabla1[[CODIGO CONCATENADO ]],[1]!Tabla1[FECHA],,0,-1),"")</f>
        <v/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0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0</v>
      </c>
      <c r="Q2365" s="42" t="str">
        <f>IFERROR(_xlfn.XLOOKUP(INVENTARIO[[#This Row],[CODIGO CONCATENADO]],[1]!Tabla1[[CODIGO CONCATENADO ]],[1]!Tabla1[COSTO],,0,-1),"")</f>
        <v/>
      </c>
      <c r="R2365" s="42" t="str">
        <f>+IFERROR(INVENTARIO[[#This Row],[STOCK (BALANCE)]]*INVENTARIO[[#This Row],[COSTO UNITARIO]],"")</f>
        <v/>
      </c>
    </row>
    <row r="2366" spans="1:18" hidden="1" x14ac:dyDescent="0.25">
      <c r="A2366" s="37" t="str">
        <f>+[1]DATA_PRODUCTO!A2366</f>
        <v xml:space="preserve">  ()</v>
      </c>
      <c r="B2366" s="38" t="str">
        <f>IFERROR(_xlfn.XLOOKUP(INVENTARIO[[#This Row],[CODIGO CONCATENADO]],[1]!Tabla1[[CODIGO CONCATENADO ]],[1]!Tabla1[FECHA],,0,-1),"")</f>
        <v/>
      </c>
      <c r="C2366" s="38" t="str">
        <f>IFERROR(_xlfn.XLOOKUP(INVENTARIO[[#This Row],[CODIGO CONCATENADO]],[1]!Tabla1[[CODIGO CONCATENADO ]],[1]!Tabla1[FECHA],,0,-1),"")</f>
        <v/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0</v>
      </c>
      <c r="N2366" s="44">
        <f>+SUMIF([1]!REQUISICIONES[CODIGO CONCATENADO],INVENTARIO[[#This Row],[CODIGO CONCATENADO]],[1]!REQUISICIONES[CANTIDAD])</f>
        <v>0</v>
      </c>
      <c r="O2366" s="42"/>
      <c r="P2366" s="44">
        <f>+INVENTARIO[[#This Row],[CANTIDAD INICIAL]]+INVENTARIO[[#This Row],[ENTRADAS]]-INVENTARIO[[#This Row],[SALIDAS]]+INVENTARIO[[#This Row],[AJUSTES]]</f>
        <v>0</v>
      </c>
      <c r="Q2366" s="42" t="str">
        <f>IFERROR(_xlfn.XLOOKUP(INVENTARIO[[#This Row],[CODIGO CONCATENADO]],[1]!Tabla1[[CODIGO CONCATENADO ]],[1]!Tabla1[COSTO],,0,-1),"")</f>
        <v/>
      </c>
      <c r="R2366" s="42" t="str">
        <f>+IFERROR(INVENTARIO[[#This Row],[STOCK (BALANCE)]]*INVENTARIO[[#This Row],[COSTO UNITARIO]],"")</f>
        <v/>
      </c>
    </row>
    <row r="2367" spans="1:18" hidden="1" x14ac:dyDescent="0.25">
      <c r="A2367" s="37" t="str">
        <f>+[1]DATA_PRODUCTO!A2367</f>
        <v xml:space="preserve">  ()</v>
      </c>
      <c r="B2367" s="38" t="str">
        <f>IFERROR(_xlfn.XLOOKUP(INVENTARIO[[#This Row],[CODIGO CONCATENADO]],[1]!Tabla1[[CODIGO CONCATENADO ]],[1]!Tabla1[FECHA],,0,-1),"")</f>
        <v/>
      </c>
      <c r="C2367" s="38" t="str">
        <f>IFERROR(_xlfn.XLOOKUP(INVENTARIO[[#This Row],[CODIGO CONCATENADO]],[1]!Tabla1[[CODIGO CONCATENADO ]],[1]!Tabla1[FECHA],,0,-1),"")</f>
        <v/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0</v>
      </c>
      <c r="N2367" s="44">
        <f>+SUMIF([1]!REQUISICIONES[CODIGO CONCATENADO],INVENTARIO[[#This Row],[CODIGO CONCATENADO]],[1]!REQUISICIONES[CANTIDAD])</f>
        <v>0</v>
      </c>
      <c r="O2367" s="42"/>
      <c r="P2367" s="44">
        <f>+INVENTARIO[[#This Row],[CANTIDAD INICIAL]]+INVENTARIO[[#This Row],[ENTRADAS]]-INVENTARIO[[#This Row],[SALIDAS]]+INVENTARIO[[#This Row],[AJUSTES]]</f>
        <v>0</v>
      </c>
      <c r="Q2367" s="42" t="str">
        <f>IFERROR(_xlfn.XLOOKUP(INVENTARIO[[#This Row],[CODIGO CONCATENADO]],[1]!Tabla1[[CODIGO CONCATENADO ]],[1]!Tabla1[COSTO],,0,-1),"")</f>
        <v/>
      </c>
      <c r="R2367" s="42" t="str">
        <f>+IFERROR(INVENTARIO[[#This Row],[STOCK (BALANCE)]]*INVENTARIO[[#This Row],[COSTO UNITARIO]],"")</f>
        <v/>
      </c>
    </row>
    <row r="2368" spans="1:18" hidden="1" x14ac:dyDescent="0.25">
      <c r="A2368" s="37" t="str">
        <f>+[1]DATA_PRODUCTO!A2368</f>
        <v xml:space="preserve">  ()</v>
      </c>
      <c r="B2368" s="38" t="str">
        <f>IFERROR(_xlfn.XLOOKUP(INVENTARIO[[#This Row],[CODIGO CONCATENADO]],[1]!Tabla1[[CODIGO CONCATENADO ]],[1]!Tabla1[FECHA],,0,-1),"")</f>
        <v/>
      </c>
      <c r="C2368" s="38" t="str">
        <f>IFERROR(_xlfn.XLOOKUP(INVENTARIO[[#This Row],[CODIGO CONCATENADO]],[1]!Tabla1[[CODIGO CONCATENADO ]],[1]!Tabla1[FECHA],,0,-1),"")</f>
        <v/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0</v>
      </c>
      <c r="N2368" s="44">
        <f>+SUMIF([1]!REQUISICIONES[CODIGO CONCATENADO],INVENTARIO[[#This Row],[CODIGO CONCATENADO]],[1]!REQUISICIONES[CANTIDAD])</f>
        <v>0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 t="str">
        <f>IFERROR(_xlfn.XLOOKUP(INVENTARIO[[#This Row],[CODIGO CONCATENADO]],[1]!Tabla1[[CODIGO CONCATENADO ]],[1]!Tabla1[COSTO],,0,-1),"")</f>
        <v/>
      </c>
      <c r="R2368" s="42" t="str">
        <f>+IFERROR(INVENTARIO[[#This Row],[STOCK (BALANCE)]]*INVENTARIO[[#This Row],[COSTO UNITARIO]],"")</f>
        <v/>
      </c>
    </row>
    <row r="2369" spans="1:18" hidden="1" x14ac:dyDescent="0.25">
      <c r="A2369" s="37" t="str">
        <f>+[1]DATA_PRODUCTO!A2369</f>
        <v xml:space="preserve">  ()</v>
      </c>
      <c r="B2369" s="38" t="str">
        <f>IFERROR(_xlfn.XLOOKUP(INVENTARIO[[#This Row],[CODIGO CONCATENADO]],[1]!Tabla1[[CODIGO CONCATENADO ]],[1]!Tabla1[FECHA],,0,-1),"")</f>
        <v/>
      </c>
      <c r="C2369" s="38" t="str">
        <f>IFERROR(_xlfn.XLOOKUP(INVENTARIO[[#This Row],[CODIGO CONCATENADO]],[1]!Tabla1[[CODIGO CONCATENADO ]],[1]!Tabla1[FECHA],,0,-1),"")</f>
        <v/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0</v>
      </c>
      <c r="N2369" s="44">
        <f>+SUMIF([1]!REQUISICIONES[CODIGO CONCATENADO],INVENTARIO[[#This Row],[CODIGO CONCATENADO]],[1]!REQUISICIONES[CANTIDAD])</f>
        <v>0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 t="str">
        <f>IFERROR(_xlfn.XLOOKUP(INVENTARIO[[#This Row],[CODIGO CONCATENADO]],[1]!Tabla1[[CODIGO CONCATENADO ]],[1]!Tabla1[COSTO],,0,-1),"")</f>
        <v/>
      </c>
      <c r="R2369" s="42" t="str">
        <f>+IFERROR(INVENTARIO[[#This Row],[STOCK (BALANCE)]]*INVENTARIO[[#This Row],[COSTO UNITARIO]],"")</f>
        <v/>
      </c>
    </row>
    <row r="2370" spans="1:18" hidden="1" x14ac:dyDescent="0.25">
      <c r="A2370" s="37" t="str">
        <f>+[1]DATA_PRODUCTO!A2370</f>
        <v xml:space="preserve">  ()</v>
      </c>
      <c r="B2370" s="38" t="str">
        <f>IFERROR(_xlfn.XLOOKUP(INVENTARIO[[#This Row],[CODIGO CONCATENADO]],[1]!Tabla1[[CODIGO CONCATENADO ]],[1]!Tabla1[FECHA],,0,-1),"")</f>
        <v/>
      </c>
      <c r="C2370" s="38" t="str">
        <f>IFERROR(_xlfn.XLOOKUP(INVENTARIO[[#This Row],[CODIGO CONCATENADO]],[1]!Tabla1[[CODIGO CONCATENADO ]],[1]!Tabla1[FECHA],,0,-1),"")</f>
        <v/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0</v>
      </c>
      <c r="N2370" s="44">
        <f>+SUMIF([1]!REQUISICIONES[CODIGO CONCATENADO],INVENTARIO[[#This Row],[CODIGO CONCATENADO]],[1]!REQUISICIONES[CANTIDAD])</f>
        <v>0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 t="str">
        <f>IFERROR(_xlfn.XLOOKUP(INVENTARIO[[#This Row],[CODIGO CONCATENADO]],[1]!Tabla1[[CODIGO CONCATENADO ]],[1]!Tabla1[COSTO],,0,-1),"")</f>
        <v/>
      </c>
      <c r="R2370" s="42" t="str">
        <f>+IFERROR(INVENTARIO[[#This Row],[STOCK (BALANCE)]]*INVENTARIO[[#This Row],[COSTO UNITARIO]],"")</f>
        <v/>
      </c>
    </row>
    <row r="2371" spans="1:18" hidden="1" x14ac:dyDescent="0.25">
      <c r="A2371" s="37" t="str">
        <f>+[1]DATA_PRODUCTO!A2371</f>
        <v xml:space="preserve">  ()</v>
      </c>
      <c r="B2371" s="38" t="str">
        <f>IFERROR(_xlfn.XLOOKUP(INVENTARIO[[#This Row],[CODIGO CONCATENADO]],[1]!Tabla1[[CODIGO CONCATENADO ]],[1]!Tabla1[FECHA],,0,-1),"")</f>
        <v/>
      </c>
      <c r="C2371" s="38" t="str">
        <f>IFERROR(_xlfn.XLOOKUP(INVENTARIO[[#This Row],[CODIGO CONCATENADO]],[1]!Tabla1[[CODIGO CONCATENADO ]],[1]!Tabla1[FECHA],,0,-1),"")</f>
        <v/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0</v>
      </c>
      <c r="N2371" s="44">
        <f>+SUMIF([1]!REQUISICIONES[CODIGO CONCATENADO],INVENTARIO[[#This Row],[CODIGO CONCATENADO]],[1]!REQUISICIONES[CANTIDAD])</f>
        <v>0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 t="str">
        <f>IFERROR(_xlfn.XLOOKUP(INVENTARIO[[#This Row],[CODIGO CONCATENADO]],[1]!Tabla1[[CODIGO CONCATENADO ]],[1]!Tabla1[COSTO],,0,-1),"")</f>
        <v/>
      </c>
      <c r="R2371" s="42" t="str">
        <f>+IFERROR(INVENTARIO[[#This Row],[STOCK (BALANCE)]]*INVENTARIO[[#This Row],[COSTO UNITARIO]],"")</f>
        <v/>
      </c>
    </row>
    <row r="2372" spans="1:18" hidden="1" x14ac:dyDescent="0.25">
      <c r="A2372" s="37" t="str">
        <f>+[1]DATA_PRODUCTO!A2372</f>
        <v xml:space="preserve">  ()</v>
      </c>
      <c r="B2372" s="38" t="str">
        <f>IFERROR(_xlfn.XLOOKUP(INVENTARIO[[#This Row],[CODIGO CONCATENADO]],[1]!Tabla1[[CODIGO CONCATENADO ]],[1]!Tabla1[FECHA],,0,-1),"")</f>
        <v/>
      </c>
      <c r="C2372" s="38" t="str">
        <f>IFERROR(_xlfn.XLOOKUP(INVENTARIO[[#This Row],[CODIGO CONCATENADO]],[1]!Tabla1[[CODIGO CONCATENADO ]],[1]!Tabla1[FECHA],,0,-1),"")</f>
        <v/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0</v>
      </c>
      <c r="N2372" s="44">
        <f>+SUMIF([1]!REQUISICIONES[CODIGO CONCATENADO],INVENTARIO[[#This Row],[CODIGO CONCATENADO]],[1]!REQUISICIONES[CANTIDAD])</f>
        <v>0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 t="str">
        <f>IFERROR(_xlfn.XLOOKUP(INVENTARIO[[#This Row],[CODIGO CONCATENADO]],[1]!Tabla1[[CODIGO CONCATENADO ]],[1]!Tabla1[COSTO],,0,-1),"")</f>
        <v/>
      </c>
      <c r="R2372" s="42" t="str">
        <f>+IFERROR(INVENTARIO[[#This Row],[STOCK (BALANCE)]]*INVENTARIO[[#This Row],[COSTO UNITARIO]],"")</f>
        <v/>
      </c>
    </row>
    <row r="2373" spans="1:18" hidden="1" x14ac:dyDescent="0.25">
      <c r="A2373" s="37" t="str">
        <f>+[1]DATA_PRODUCTO!A2373</f>
        <v xml:space="preserve">  ()</v>
      </c>
      <c r="B2373" s="38" t="str">
        <f>IFERROR(_xlfn.XLOOKUP(INVENTARIO[[#This Row],[CODIGO CONCATENADO]],[1]!Tabla1[[CODIGO CONCATENADO ]],[1]!Tabla1[FECHA],,0,-1),"")</f>
        <v/>
      </c>
      <c r="C2373" s="38" t="str">
        <f>IFERROR(_xlfn.XLOOKUP(INVENTARIO[[#This Row],[CODIGO CONCATENADO]],[1]!Tabla1[[CODIGO CONCATENADO ]],[1]!Tabla1[FECHA],,0,-1),"")</f>
        <v/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0</v>
      </c>
      <c r="N2373" s="44">
        <f>+SUMIF([1]!REQUISICIONES[CODIGO CONCATENADO],INVENTARIO[[#This Row],[CODIGO CONCATENADO]],[1]!REQUISICIONES[CANTIDAD])</f>
        <v>0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 t="str">
        <f>IFERROR(_xlfn.XLOOKUP(INVENTARIO[[#This Row],[CODIGO CONCATENADO]],[1]!Tabla1[[CODIGO CONCATENADO ]],[1]!Tabla1[COSTO],,0,-1),"")</f>
        <v/>
      </c>
      <c r="R2373" s="42" t="str">
        <f>+IFERROR(INVENTARIO[[#This Row],[STOCK (BALANCE)]]*INVENTARIO[[#This Row],[COSTO UNITARIO]],"")</f>
        <v/>
      </c>
    </row>
    <row r="2374" spans="1:18" hidden="1" x14ac:dyDescent="0.25">
      <c r="A2374" s="37" t="str">
        <f>+[1]DATA_PRODUCTO!A2374</f>
        <v xml:space="preserve">  ()</v>
      </c>
      <c r="B2374" s="38" t="str">
        <f>IFERROR(_xlfn.XLOOKUP(INVENTARIO[[#This Row],[CODIGO CONCATENADO]],[1]!Tabla1[[CODIGO CONCATENADO ]],[1]!Tabla1[FECHA],,0,-1),"")</f>
        <v/>
      </c>
      <c r="C2374" s="38" t="str">
        <f>IFERROR(_xlfn.XLOOKUP(INVENTARIO[[#This Row],[CODIGO CONCATENADO]],[1]!Tabla1[[CODIGO CONCATENADO ]],[1]!Tabla1[FECHA],,0,-1),"")</f>
        <v/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0</v>
      </c>
      <c r="N2374" s="44">
        <f>+SUMIF([1]!REQUISICIONES[CODIGO CONCATENADO],INVENTARIO[[#This Row],[CODIGO CONCATENADO]],[1]!REQUISICIONES[CANTIDAD])</f>
        <v>0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 t="str">
        <f>IFERROR(_xlfn.XLOOKUP(INVENTARIO[[#This Row],[CODIGO CONCATENADO]],[1]!Tabla1[[CODIGO CONCATENADO ]],[1]!Tabla1[COSTO],,0,-1),"")</f>
        <v/>
      </c>
      <c r="R2374" s="42" t="str">
        <f>+IFERROR(INVENTARIO[[#This Row],[STOCK (BALANCE)]]*INVENTARIO[[#This Row],[COSTO UNITARIO]],"")</f>
        <v/>
      </c>
    </row>
    <row r="2375" spans="1:18" hidden="1" x14ac:dyDescent="0.25">
      <c r="A2375" s="37" t="str">
        <f>+[1]DATA_PRODUCTO!A2375</f>
        <v xml:space="preserve">  ()</v>
      </c>
      <c r="B2375" s="38" t="str">
        <f>IFERROR(_xlfn.XLOOKUP(INVENTARIO[[#This Row],[CODIGO CONCATENADO]],[1]!Tabla1[[CODIGO CONCATENADO ]],[1]!Tabla1[FECHA],,0,-1),"")</f>
        <v/>
      </c>
      <c r="C2375" s="38" t="str">
        <f>IFERROR(_xlfn.XLOOKUP(INVENTARIO[[#This Row],[CODIGO CONCATENADO]],[1]!Tabla1[[CODIGO CONCATENADO ]],[1]!Tabla1[FECHA],,0,-1),"")</f>
        <v/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0</v>
      </c>
      <c r="N2375" s="44">
        <f>+SUMIF([1]!REQUISICIONES[CODIGO CONCATENADO],INVENTARIO[[#This Row],[CODIGO CONCATENADO]],[1]!REQUISICIONES[CANTIDAD])</f>
        <v>0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 t="str">
        <f>IFERROR(_xlfn.XLOOKUP(INVENTARIO[[#This Row],[CODIGO CONCATENADO]],[1]!Tabla1[[CODIGO CONCATENADO ]],[1]!Tabla1[COSTO],,0,-1),"")</f>
        <v/>
      </c>
      <c r="R2375" s="42" t="str">
        <f>+IFERROR(INVENTARIO[[#This Row],[STOCK (BALANCE)]]*INVENTARIO[[#This Row],[COSTO UNITARIO]],"")</f>
        <v/>
      </c>
    </row>
    <row r="2376" spans="1:18" hidden="1" x14ac:dyDescent="0.25">
      <c r="A2376" s="37" t="str">
        <f>+[1]DATA_PRODUCTO!A2376</f>
        <v xml:space="preserve">  ()</v>
      </c>
      <c r="B2376" s="38" t="str">
        <f>IFERROR(_xlfn.XLOOKUP(INVENTARIO[[#This Row],[CODIGO CONCATENADO]],[1]!Tabla1[[CODIGO CONCATENADO ]],[1]!Tabla1[FECHA],,0,-1),"")</f>
        <v/>
      </c>
      <c r="C2376" s="38" t="str">
        <f>IFERROR(_xlfn.XLOOKUP(INVENTARIO[[#This Row],[CODIGO CONCATENADO]],[1]!Tabla1[[CODIGO CONCATENADO ]],[1]!Tabla1[FECHA],,0,-1),"")</f>
        <v/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0</v>
      </c>
      <c r="N2376" s="44">
        <f>+SUMIF([1]!REQUISICIONES[CODIGO CONCATENADO],INVENTARIO[[#This Row],[CODIGO CONCATENADO]],[1]!REQUISICIONES[CANTIDAD])</f>
        <v>0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 t="str">
        <f>IFERROR(_xlfn.XLOOKUP(INVENTARIO[[#This Row],[CODIGO CONCATENADO]],[1]!Tabla1[[CODIGO CONCATENADO ]],[1]!Tabla1[COSTO],,0,-1),"")</f>
        <v/>
      </c>
      <c r="R2376" s="42" t="str">
        <f>+IFERROR(INVENTARIO[[#This Row],[STOCK (BALANCE)]]*INVENTARIO[[#This Row],[COSTO UNITARIO]],"")</f>
        <v/>
      </c>
    </row>
    <row r="2377" spans="1:18" hidden="1" x14ac:dyDescent="0.25">
      <c r="A2377" s="37" t="str">
        <f>+[1]DATA_PRODUCTO!A2377</f>
        <v xml:space="preserve">  ()</v>
      </c>
      <c r="B2377" s="38" t="str">
        <f>IFERROR(_xlfn.XLOOKUP(INVENTARIO[[#This Row],[CODIGO CONCATENADO]],[1]!Tabla1[[CODIGO CONCATENADO ]],[1]!Tabla1[FECHA],,0,-1),"")</f>
        <v/>
      </c>
      <c r="C2377" s="38" t="str">
        <f>IFERROR(_xlfn.XLOOKUP(INVENTARIO[[#This Row],[CODIGO CONCATENADO]],[1]!Tabla1[[CODIGO CONCATENADO ]],[1]!Tabla1[FECHA],,0,-1),"")</f>
        <v/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0</v>
      </c>
      <c r="N2377" s="44">
        <f>+SUMIF([1]!REQUISICIONES[CODIGO CONCATENADO],INVENTARIO[[#This Row],[CODIGO CONCATENADO]],[1]!REQUISICIONES[CANTIDAD])</f>
        <v>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 t="str">
        <f>IFERROR(_xlfn.XLOOKUP(INVENTARIO[[#This Row],[CODIGO CONCATENADO]],[1]!Tabla1[[CODIGO CONCATENADO ]],[1]!Tabla1[COSTO],,0,-1),"")</f>
        <v/>
      </c>
      <c r="R2377" s="42" t="str">
        <f>+IFERROR(INVENTARIO[[#This Row],[STOCK (BALANCE)]]*INVENTARIO[[#This Row],[COSTO UNITARIO]],"")</f>
        <v/>
      </c>
    </row>
    <row r="2378" spans="1:18" hidden="1" x14ac:dyDescent="0.25">
      <c r="A2378" s="37" t="str">
        <f>+[1]DATA_PRODUCTO!A2378</f>
        <v xml:space="preserve">  ()</v>
      </c>
      <c r="B2378" s="38" t="str">
        <f>IFERROR(_xlfn.XLOOKUP(INVENTARIO[[#This Row],[CODIGO CONCATENADO]],[1]!Tabla1[[CODIGO CONCATENADO ]],[1]!Tabla1[FECHA],,0,-1),"")</f>
        <v/>
      </c>
      <c r="C2378" s="38" t="str">
        <f>IFERROR(_xlfn.XLOOKUP(INVENTARIO[[#This Row],[CODIGO CONCATENADO]],[1]!Tabla1[[CODIGO CONCATENADO ]],[1]!Tabla1[FECHA],,0,-1),"")</f>
        <v/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0</v>
      </c>
      <c r="N2378" s="44">
        <f>+SUMIF([1]!REQUISICIONES[CODIGO CONCATENADO],INVENTARIO[[#This Row],[CODIGO CONCATENADO]],[1]!REQUISICIONES[CANTIDAD])</f>
        <v>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 t="str">
        <f>IFERROR(_xlfn.XLOOKUP(INVENTARIO[[#This Row],[CODIGO CONCATENADO]],[1]!Tabla1[[CODIGO CONCATENADO ]],[1]!Tabla1[COSTO],,0,-1),"")</f>
        <v/>
      </c>
      <c r="R2378" s="42" t="str">
        <f>+IFERROR(INVENTARIO[[#This Row],[STOCK (BALANCE)]]*INVENTARIO[[#This Row],[COSTO UNITARIO]],"")</f>
        <v/>
      </c>
    </row>
    <row r="2379" spans="1:18" hidden="1" x14ac:dyDescent="0.25">
      <c r="A2379" s="37" t="str">
        <f>+[1]DATA_PRODUCTO!A2379</f>
        <v xml:space="preserve">  ()</v>
      </c>
      <c r="B2379" s="38" t="str">
        <f>IFERROR(_xlfn.XLOOKUP(INVENTARIO[[#This Row],[CODIGO CONCATENADO]],[1]!Tabla1[[CODIGO CONCATENADO ]],[1]!Tabla1[FECHA],,0,-1),"")</f>
        <v/>
      </c>
      <c r="C2379" s="38" t="str">
        <f>IFERROR(_xlfn.XLOOKUP(INVENTARIO[[#This Row],[CODIGO CONCATENADO]],[1]!Tabla1[[CODIGO CONCATENADO ]],[1]!Tabla1[FECHA],,0,-1),"")</f>
        <v/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0</v>
      </c>
      <c r="N2379" s="44">
        <f>+SUMIF([1]!REQUISICIONES[CODIGO CONCATENADO],INVENTARIO[[#This Row],[CODIGO CONCATENADO]],[1]!REQUISICIONES[CANTIDAD])</f>
        <v>0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 t="str">
        <f>IFERROR(_xlfn.XLOOKUP(INVENTARIO[[#This Row],[CODIGO CONCATENADO]],[1]!Tabla1[[CODIGO CONCATENADO ]],[1]!Tabla1[COSTO],,0,-1),"")</f>
        <v/>
      </c>
      <c r="R2379" s="42" t="str">
        <f>+IFERROR(INVENTARIO[[#This Row],[STOCK (BALANCE)]]*INVENTARIO[[#This Row],[COSTO UNITARIO]],"")</f>
        <v/>
      </c>
    </row>
    <row r="2380" spans="1:18" hidden="1" x14ac:dyDescent="0.25">
      <c r="A2380" s="37" t="str">
        <f>+[1]DATA_PRODUCTO!A2380</f>
        <v xml:space="preserve">  ()</v>
      </c>
      <c r="B2380" s="38" t="str">
        <f>IFERROR(_xlfn.XLOOKUP(INVENTARIO[[#This Row],[CODIGO CONCATENADO]],[1]!Tabla1[[CODIGO CONCATENADO ]],[1]!Tabla1[FECHA],,0,-1),"")</f>
        <v/>
      </c>
      <c r="C2380" s="38" t="str">
        <f>IFERROR(_xlfn.XLOOKUP(INVENTARIO[[#This Row],[CODIGO CONCATENADO]],[1]!Tabla1[[CODIGO CONCATENADO ]],[1]!Tabla1[FECHA],,0,-1),"")</f>
        <v/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0</v>
      </c>
      <c r="N2380" s="44">
        <f>+SUMIF([1]!REQUISICIONES[CODIGO CONCATENADO],INVENTARIO[[#This Row],[CODIGO CONCATENADO]],[1]!REQUISICIONES[CANTIDAD])</f>
        <v>0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 t="str">
        <f>IFERROR(_xlfn.XLOOKUP(INVENTARIO[[#This Row],[CODIGO CONCATENADO]],[1]!Tabla1[[CODIGO CONCATENADO ]],[1]!Tabla1[COSTO],,0,-1),"")</f>
        <v/>
      </c>
      <c r="R2380" s="42" t="str">
        <f>+IFERROR(INVENTARIO[[#This Row],[STOCK (BALANCE)]]*INVENTARIO[[#This Row],[COSTO UNITARIO]],"")</f>
        <v/>
      </c>
    </row>
    <row r="2381" spans="1:18" hidden="1" x14ac:dyDescent="0.25">
      <c r="A2381" s="37" t="str">
        <f>+[1]DATA_PRODUCTO!A2381</f>
        <v xml:space="preserve">  ()</v>
      </c>
      <c r="B2381" s="38" t="str">
        <f>IFERROR(_xlfn.XLOOKUP(INVENTARIO[[#This Row],[CODIGO CONCATENADO]],[1]!Tabla1[[CODIGO CONCATENADO ]],[1]!Tabla1[FECHA],,0,-1),"")</f>
        <v/>
      </c>
      <c r="C2381" s="38" t="str">
        <f>IFERROR(_xlfn.XLOOKUP(INVENTARIO[[#This Row],[CODIGO CONCATENADO]],[1]!Tabla1[[CODIGO CONCATENADO ]],[1]!Tabla1[FECHA],,0,-1),"")</f>
        <v/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0</v>
      </c>
      <c r="N2381" s="44">
        <f>+SUMIF([1]!REQUISICIONES[CODIGO CONCATENADO],INVENTARIO[[#This Row],[CODIGO CONCATENADO]],[1]!REQUISICIONES[CANTIDAD])</f>
        <v>0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 t="str">
        <f>IFERROR(_xlfn.XLOOKUP(INVENTARIO[[#This Row],[CODIGO CONCATENADO]],[1]!Tabla1[[CODIGO CONCATENADO ]],[1]!Tabla1[COSTO],,0,-1),"")</f>
        <v/>
      </c>
      <c r="R2381" s="42" t="str">
        <f>+IFERROR(INVENTARIO[[#This Row],[STOCK (BALANCE)]]*INVENTARIO[[#This Row],[COSTO UNITARIO]],"")</f>
        <v/>
      </c>
    </row>
    <row r="2382" spans="1:18" hidden="1" x14ac:dyDescent="0.25">
      <c r="A2382" s="37" t="str">
        <f>+[1]DATA_PRODUCTO!A2382</f>
        <v xml:space="preserve">  ()</v>
      </c>
      <c r="B2382" s="38" t="str">
        <f>IFERROR(_xlfn.XLOOKUP(INVENTARIO[[#This Row],[CODIGO CONCATENADO]],[1]!Tabla1[[CODIGO CONCATENADO ]],[1]!Tabla1[FECHA],,0,-1),"")</f>
        <v/>
      </c>
      <c r="C2382" s="38" t="str">
        <f>IFERROR(_xlfn.XLOOKUP(INVENTARIO[[#This Row],[CODIGO CONCATENADO]],[1]!Tabla1[[CODIGO CONCATENADO ]],[1]!Tabla1[FECHA],,0,-1),"")</f>
        <v/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0</v>
      </c>
      <c r="N2382" s="44">
        <f>+SUMIF([1]!REQUISICIONES[CODIGO CONCATENADO],INVENTARIO[[#This Row],[CODIGO CONCATENADO]],[1]!REQUISICIONES[CANTIDAD])</f>
        <v>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 t="str">
        <f>IFERROR(_xlfn.XLOOKUP(INVENTARIO[[#This Row],[CODIGO CONCATENADO]],[1]!Tabla1[[CODIGO CONCATENADO ]],[1]!Tabla1[COSTO],,0,-1),"")</f>
        <v/>
      </c>
      <c r="R2382" s="42" t="str">
        <f>+IFERROR(INVENTARIO[[#This Row],[STOCK (BALANCE)]]*INVENTARIO[[#This Row],[COSTO UNITARIO]],"")</f>
        <v/>
      </c>
    </row>
    <row r="2383" spans="1:18" hidden="1" x14ac:dyDescent="0.25">
      <c r="A2383" s="37" t="str">
        <f>+[1]DATA_PRODUCTO!A2383</f>
        <v xml:space="preserve">  ()</v>
      </c>
      <c r="B2383" s="38" t="str">
        <f>IFERROR(_xlfn.XLOOKUP(INVENTARIO[[#This Row],[CODIGO CONCATENADO]],[1]!Tabla1[[CODIGO CONCATENADO ]],[1]!Tabla1[FECHA],,0,-1),"")</f>
        <v/>
      </c>
      <c r="C2383" s="38" t="str">
        <f>IFERROR(_xlfn.XLOOKUP(INVENTARIO[[#This Row],[CODIGO CONCATENADO]],[1]!Tabla1[[CODIGO CONCATENADO ]],[1]!Tabla1[FECHA],,0,-1),"")</f>
        <v/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0</v>
      </c>
      <c r="N2383" s="44">
        <f>+SUMIF([1]!REQUISICIONES[CODIGO CONCATENADO],INVENTARIO[[#This Row],[CODIGO CONCATENADO]],[1]!REQUISICIONES[CANTIDAD])</f>
        <v>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 t="str">
        <f>IFERROR(_xlfn.XLOOKUP(INVENTARIO[[#This Row],[CODIGO CONCATENADO]],[1]!Tabla1[[CODIGO CONCATENADO ]],[1]!Tabla1[COSTO],,0,-1),"")</f>
        <v/>
      </c>
      <c r="R2383" s="42" t="str">
        <f>+IFERROR(INVENTARIO[[#This Row],[STOCK (BALANCE)]]*INVENTARIO[[#This Row],[COSTO UNITARIO]],"")</f>
        <v/>
      </c>
    </row>
    <row r="2384" spans="1:18" hidden="1" x14ac:dyDescent="0.25">
      <c r="A2384" s="37" t="str">
        <f>+[1]DATA_PRODUCTO!A2384</f>
        <v xml:space="preserve">  ()</v>
      </c>
      <c r="B2384" s="38" t="str">
        <f>IFERROR(_xlfn.XLOOKUP(INVENTARIO[[#This Row],[CODIGO CONCATENADO]],[1]!Tabla1[[CODIGO CONCATENADO ]],[1]!Tabla1[FECHA],,0,-1),"")</f>
        <v/>
      </c>
      <c r="C2384" s="38" t="str">
        <f>IFERROR(_xlfn.XLOOKUP(INVENTARIO[[#This Row],[CODIGO CONCATENADO]],[1]!Tabla1[[CODIGO CONCATENADO ]],[1]!Tabla1[FECHA],,0,-1),"")</f>
        <v/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0</v>
      </c>
      <c r="N2384" s="44">
        <f>+SUMIF([1]!REQUISICIONES[CODIGO CONCATENADO],INVENTARIO[[#This Row],[CODIGO CONCATENADO]],[1]!REQUISICIONES[CANTIDAD])</f>
        <v>0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 t="str">
        <f>IFERROR(_xlfn.XLOOKUP(INVENTARIO[[#This Row],[CODIGO CONCATENADO]],[1]!Tabla1[[CODIGO CONCATENADO ]],[1]!Tabla1[COSTO],,0,-1),"")</f>
        <v/>
      </c>
      <c r="R2384" s="42" t="str">
        <f>+IFERROR(INVENTARIO[[#This Row],[STOCK (BALANCE)]]*INVENTARIO[[#This Row],[COSTO UNITARIO]],"")</f>
        <v/>
      </c>
    </row>
    <row r="2385" spans="1:18" hidden="1" x14ac:dyDescent="0.25">
      <c r="A2385" s="37" t="str">
        <f>+[1]DATA_PRODUCTO!A2385</f>
        <v xml:space="preserve">  ()</v>
      </c>
      <c r="B2385" s="38" t="str">
        <f>IFERROR(_xlfn.XLOOKUP(INVENTARIO[[#This Row],[CODIGO CONCATENADO]],[1]!Tabla1[[CODIGO CONCATENADO ]],[1]!Tabla1[FECHA],,0,-1),"")</f>
        <v/>
      </c>
      <c r="C2385" s="38" t="str">
        <f>IFERROR(_xlfn.XLOOKUP(INVENTARIO[[#This Row],[CODIGO CONCATENADO]],[1]!Tabla1[[CODIGO CONCATENADO ]],[1]!Tabla1[FECHA],,0,-1),"")</f>
        <v/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0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0</v>
      </c>
      <c r="Q2385" s="42" t="str">
        <f>IFERROR(_xlfn.XLOOKUP(INVENTARIO[[#This Row],[CODIGO CONCATENADO]],[1]!Tabla1[[CODIGO CONCATENADO ]],[1]!Tabla1[COSTO],,0,-1),"")</f>
        <v/>
      </c>
      <c r="R2385" s="42" t="str">
        <f>+IFERROR(INVENTARIO[[#This Row],[STOCK (BALANCE)]]*INVENTARIO[[#This Row],[COSTO UNITARIO]],"")</f>
        <v/>
      </c>
    </row>
    <row r="2386" spans="1:18" hidden="1" x14ac:dyDescent="0.25">
      <c r="A2386" s="37" t="str">
        <f>+[1]DATA_PRODUCTO!A2386</f>
        <v xml:space="preserve">  ()</v>
      </c>
      <c r="B2386" s="38" t="str">
        <f>IFERROR(_xlfn.XLOOKUP(INVENTARIO[[#This Row],[CODIGO CONCATENADO]],[1]!Tabla1[[CODIGO CONCATENADO ]],[1]!Tabla1[FECHA],,0,-1),"")</f>
        <v/>
      </c>
      <c r="C2386" s="38" t="str">
        <f>IFERROR(_xlfn.XLOOKUP(INVENTARIO[[#This Row],[CODIGO CONCATENADO]],[1]!Tabla1[[CODIGO CONCATENADO ]],[1]!Tabla1[FECHA],,0,-1),"")</f>
        <v/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0</v>
      </c>
      <c r="N2386" s="44">
        <f>+SUMIF([1]!REQUISICIONES[CODIGO CONCATENADO],INVENTARIO[[#This Row],[CODIGO CONCATENADO]],[1]!REQUISICIONES[CANTIDAD])</f>
        <v>0</v>
      </c>
      <c r="O2386" s="42"/>
      <c r="P2386" s="44">
        <f>+INVENTARIO[[#This Row],[CANTIDAD INICIAL]]+INVENTARIO[[#This Row],[ENTRADAS]]-INVENTARIO[[#This Row],[SALIDAS]]+INVENTARIO[[#This Row],[AJUSTES]]</f>
        <v>0</v>
      </c>
      <c r="Q2386" s="42" t="str">
        <f>IFERROR(_xlfn.XLOOKUP(INVENTARIO[[#This Row],[CODIGO CONCATENADO]],[1]!Tabla1[[CODIGO CONCATENADO ]],[1]!Tabla1[COSTO],,0,-1),"")</f>
        <v/>
      </c>
      <c r="R2386" s="42" t="str">
        <f>+IFERROR(INVENTARIO[[#This Row],[STOCK (BALANCE)]]*INVENTARIO[[#This Row],[COSTO UNITARIO]],"")</f>
        <v/>
      </c>
    </row>
    <row r="2387" spans="1:18" hidden="1" x14ac:dyDescent="0.25">
      <c r="A2387" s="37" t="str">
        <f>+[1]DATA_PRODUCTO!A2387</f>
        <v xml:space="preserve">  ()</v>
      </c>
      <c r="B2387" s="38" t="str">
        <f>IFERROR(_xlfn.XLOOKUP(INVENTARIO[[#This Row],[CODIGO CONCATENADO]],[1]!Tabla1[[CODIGO CONCATENADO ]],[1]!Tabla1[FECHA],,0,-1),"")</f>
        <v/>
      </c>
      <c r="C2387" s="38" t="str">
        <f>IFERROR(_xlfn.XLOOKUP(INVENTARIO[[#This Row],[CODIGO CONCATENADO]],[1]!Tabla1[[CODIGO CONCATENADO ]],[1]!Tabla1[FECHA],,0,-1),"")</f>
        <v/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0</v>
      </c>
      <c r="N2387" s="44">
        <f>+SUMIF([1]!REQUISICIONES[CODIGO CONCATENADO],INVENTARIO[[#This Row],[CODIGO CONCATENADO]],[1]!REQUISICIONES[CANTIDAD])</f>
        <v>0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 t="str">
        <f>IFERROR(_xlfn.XLOOKUP(INVENTARIO[[#This Row],[CODIGO CONCATENADO]],[1]!Tabla1[[CODIGO CONCATENADO ]],[1]!Tabla1[COSTO],,0,-1),"")</f>
        <v/>
      </c>
      <c r="R2387" s="42" t="str">
        <f>+IFERROR(INVENTARIO[[#This Row],[STOCK (BALANCE)]]*INVENTARIO[[#This Row],[COSTO UNITARIO]],"")</f>
        <v/>
      </c>
    </row>
    <row r="2388" spans="1:18" hidden="1" x14ac:dyDescent="0.25">
      <c r="A2388" s="37" t="str">
        <f>+[1]DATA_PRODUCTO!A2388</f>
        <v xml:space="preserve">  ()</v>
      </c>
      <c r="B2388" s="38" t="str">
        <f>IFERROR(_xlfn.XLOOKUP(INVENTARIO[[#This Row],[CODIGO CONCATENADO]],[1]!Tabla1[[CODIGO CONCATENADO ]],[1]!Tabla1[FECHA],,0,-1),"")</f>
        <v/>
      </c>
      <c r="C2388" s="38" t="str">
        <f>IFERROR(_xlfn.XLOOKUP(INVENTARIO[[#This Row],[CODIGO CONCATENADO]],[1]!Tabla1[[CODIGO CONCATENADO ]],[1]!Tabla1[FECHA],,0,-1),"")</f>
        <v/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0</v>
      </c>
      <c r="N2388" s="44">
        <f>+SUMIF([1]!REQUISICIONES[CODIGO CONCATENADO],INVENTARIO[[#This Row],[CODIGO CONCATENADO]],[1]!REQUISICIONES[CANTIDAD])</f>
        <v>0</v>
      </c>
      <c r="O2388" s="42"/>
      <c r="P2388" s="44">
        <f>+INVENTARIO[[#This Row],[CANTIDAD INICIAL]]+INVENTARIO[[#This Row],[ENTRADAS]]-INVENTARIO[[#This Row],[SALIDAS]]+INVENTARIO[[#This Row],[AJUSTES]]</f>
        <v>0</v>
      </c>
      <c r="Q2388" s="42" t="str">
        <f>IFERROR(_xlfn.XLOOKUP(INVENTARIO[[#This Row],[CODIGO CONCATENADO]],[1]!Tabla1[[CODIGO CONCATENADO ]],[1]!Tabla1[COSTO],,0,-1),"")</f>
        <v/>
      </c>
      <c r="R2388" s="42" t="str">
        <f>+IFERROR(INVENTARIO[[#This Row],[STOCK (BALANCE)]]*INVENTARIO[[#This Row],[COSTO UNITARIO]],"")</f>
        <v/>
      </c>
    </row>
    <row r="2389" spans="1:18" hidden="1" x14ac:dyDescent="0.25">
      <c r="A2389" s="37" t="str">
        <f>+[1]DATA_PRODUCTO!A2389</f>
        <v xml:space="preserve">  ()</v>
      </c>
      <c r="B2389" s="38" t="str">
        <f>IFERROR(_xlfn.XLOOKUP(INVENTARIO[[#This Row],[CODIGO CONCATENADO]],[1]!Tabla1[[CODIGO CONCATENADO ]],[1]!Tabla1[FECHA],,0,-1),"")</f>
        <v/>
      </c>
      <c r="C2389" s="38" t="str">
        <f>IFERROR(_xlfn.XLOOKUP(INVENTARIO[[#This Row],[CODIGO CONCATENADO]],[1]!Tabla1[[CODIGO CONCATENADO ]],[1]!Tabla1[FECHA],,0,-1),"")</f>
        <v/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0</v>
      </c>
      <c r="N2389" s="44">
        <f>+SUMIF([1]!REQUISICIONES[CODIGO CONCATENADO],INVENTARIO[[#This Row],[CODIGO CONCATENADO]],[1]!REQUISICIONES[CANTIDAD])</f>
        <v>0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 t="str">
        <f>IFERROR(_xlfn.XLOOKUP(INVENTARIO[[#This Row],[CODIGO CONCATENADO]],[1]!Tabla1[[CODIGO CONCATENADO ]],[1]!Tabla1[COSTO],,0,-1),"")</f>
        <v/>
      </c>
      <c r="R2389" s="42" t="str">
        <f>+IFERROR(INVENTARIO[[#This Row],[STOCK (BALANCE)]]*INVENTARIO[[#This Row],[COSTO UNITARIO]],"")</f>
        <v/>
      </c>
    </row>
    <row r="2390" spans="1:18" hidden="1" x14ac:dyDescent="0.25">
      <c r="A2390" s="37" t="str">
        <f>+[1]DATA_PRODUCTO!A2390</f>
        <v xml:space="preserve">  ()</v>
      </c>
      <c r="B2390" s="38" t="str">
        <f>IFERROR(_xlfn.XLOOKUP(INVENTARIO[[#This Row],[CODIGO CONCATENADO]],[1]!Tabla1[[CODIGO CONCATENADO ]],[1]!Tabla1[FECHA],,0,-1),"")</f>
        <v/>
      </c>
      <c r="C2390" s="38" t="str">
        <f>IFERROR(_xlfn.XLOOKUP(INVENTARIO[[#This Row],[CODIGO CONCATENADO]],[1]!Tabla1[[CODIGO CONCATENADO ]],[1]!Tabla1[FECHA],,0,-1),"")</f>
        <v/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0</v>
      </c>
      <c r="N2390" s="44">
        <f>+SUMIF([1]!REQUISICIONES[CODIGO CONCATENADO],INVENTARIO[[#This Row],[CODIGO CONCATENADO]],[1]!REQUISICIONES[CANTIDAD])</f>
        <v>0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 t="str">
        <f>IFERROR(_xlfn.XLOOKUP(INVENTARIO[[#This Row],[CODIGO CONCATENADO]],[1]!Tabla1[[CODIGO CONCATENADO ]],[1]!Tabla1[COSTO],,0,-1),"")</f>
        <v/>
      </c>
      <c r="R2390" s="42" t="str">
        <f>+IFERROR(INVENTARIO[[#This Row],[STOCK (BALANCE)]]*INVENTARIO[[#This Row],[COSTO UNITARIO]],"")</f>
        <v/>
      </c>
    </row>
    <row r="2391" spans="1:18" hidden="1" x14ac:dyDescent="0.25">
      <c r="A2391" s="37" t="str">
        <f>+[1]DATA_PRODUCTO!A2391</f>
        <v xml:space="preserve">  ()</v>
      </c>
      <c r="B2391" s="38" t="str">
        <f>IFERROR(_xlfn.XLOOKUP(INVENTARIO[[#This Row],[CODIGO CONCATENADO]],[1]!Tabla1[[CODIGO CONCATENADO ]],[1]!Tabla1[FECHA],,0,-1),"")</f>
        <v/>
      </c>
      <c r="C2391" s="38" t="str">
        <f>IFERROR(_xlfn.XLOOKUP(INVENTARIO[[#This Row],[CODIGO CONCATENADO]],[1]!Tabla1[[CODIGO CONCATENADO ]],[1]!Tabla1[FECHA],,0,-1),"")</f>
        <v/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0</v>
      </c>
      <c r="N2391" s="44">
        <f>+SUMIF([1]!REQUISICIONES[CODIGO CONCATENADO],INVENTARIO[[#This Row],[CODIGO CONCATENADO]],[1]!REQUISICIONES[CANTIDAD])</f>
        <v>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 t="str">
        <f>IFERROR(_xlfn.XLOOKUP(INVENTARIO[[#This Row],[CODIGO CONCATENADO]],[1]!Tabla1[[CODIGO CONCATENADO ]],[1]!Tabla1[COSTO],,0,-1),"")</f>
        <v/>
      </c>
      <c r="R2391" s="42" t="str">
        <f>+IFERROR(INVENTARIO[[#This Row],[STOCK (BALANCE)]]*INVENTARIO[[#This Row],[COSTO UNITARIO]],"")</f>
        <v/>
      </c>
    </row>
    <row r="2392" spans="1:18" hidden="1" x14ac:dyDescent="0.25">
      <c r="A2392" s="37" t="str">
        <f>+[1]DATA_PRODUCTO!A2392</f>
        <v xml:space="preserve">  ()</v>
      </c>
      <c r="B2392" s="38" t="str">
        <f>IFERROR(_xlfn.XLOOKUP(INVENTARIO[[#This Row],[CODIGO CONCATENADO]],[1]!Tabla1[[CODIGO CONCATENADO ]],[1]!Tabla1[FECHA],,0,-1),"")</f>
        <v/>
      </c>
      <c r="C2392" s="38" t="str">
        <f>IFERROR(_xlfn.XLOOKUP(INVENTARIO[[#This Row],[CODIGO CONCATENADO]],[1]!Tabla1[[CODIGO CONCATENADO ]],[1]!Tabla1[FECHA],,0,-1),"")</f>
        <v/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0</v>
      </c>
      <c r="N2392" s="44">
        <f>+SUMIF([1]!REQUISICIONES[CODIGO CONCATENADO],INVENTARIO[[#This Row],[CODIGO CONCATENADO]],[1]!REQUISICIONES[CANTIDAD])</f>
        <v>0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 t="str">
        <f>IFERROR(_xlfn.XLOOKUP(INVENTARIO[[#This Row],[CODIGO CONCATENADO]],[1]!Tabla1[[CODIGO CONCATENADO ]],[1]!Tabla1[COSTO],,0,-1),"")</f>
        <v/>
      </c>
      <c r="R2392" s="42" t="str">
        <f>+IFERROR(INVENTARIO[[#This Row],[STOCK (BALANCE)]]*INVENTARIO[[#This Row],[COSTO UNITARIO]],"")</f>
        <v/>
      </c>
    </row>
    <row r="2393" spans="1:18" hidden="1" x14ac:dyDescent="0.25">
      <c r="A2393" s="37" t="str">
        <f>+[1]DATA_PRODUCTO!A2393</f>
        <v xml:space="preserve">  ()</v>
      </c>
      <c r="B2393" s="38" t="str">
        <f>IFERROR(_xlfn.XLOOKUP(INVENTARIO[[#This Row],[CODIGO CONCATENADO]],[1]!Tabla1[[CODIGO CONCATENADO ]],[1]!Tabla1[FECHA],,0,-1),"")</f>
        <v/>
      </c>
      <c r="C2393" s="38" t="str">
        <f>IFERROR(_xlfn.XLOOKUP(INVENTARIO[[#This Row],[CODIGO CONCATENADO]],[1]!Tabla1[[CODIGO CONCATENADO ]],[1]!Tabla1[FECHA],,0,-1),"")</f>
        <v/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0</v>
      </c>
      <c r="N2393" s="44">
        <f>+SUMIF([1]!REQUISICIONES[CODIGO CONCATENADO],INVENTARIO[[#This Row],[CODIGO CONCATENADO]],[1]!REQUISICIONES[CANTIDAD])</f>
        <v>0</v>
      </c>
      <c r="O2393" s="42"/>
      <c r="P2393" s="44">
        <f>+INVENTARIO[[#This Row],[CANTIDAD INICIAL]]+INVENTARIO[[#This Row],[ENTRADAS]]-INVENTARIO[[#This Row],[SALIDAS]]+INVENTARIO[[#This Row],[AJUSTES]]</f>
        <v>0</v>
      </c>
      <c r="Q2393" s="42" t="str">
        <f>IFERROR(_xlfn.XLOOKUP(INVENTARIO[[#This Row],[CODIGO CONCATENADO]],[1]!Tabla1[[CODIGO CONCATENADO ]],[1]!Tabla1[COSTO],,0,-1),"")</f>
        <v/>
      </c>
      <c r="R2393" s="42" t="str">
        <f>+IFERROR(INVENTARIO[[#This Row],[STOCK (BALANCE)]]*INVENTARIO[[#This Row],[COSTO UNITARIO]],"")</f>
        <v/>
      </c>
    </row>
    <row r="2394" spans="1:18" hidden="1" x14ac:dyDescent="0.25">
      <c r="A2394" s="37" t="str">
        <f>+[1]DATA_PRODUCTO!A2394</f>
        <v xml:space="preserve">  ()</v>
      </c>
      <c r="B2394" s="38" t="str">
        <f>IFERROR(_xlfn.XLOOKUP(INVENTARIO[[#This Row],[CODIGO CONCATENADO]],[1]!Tabla1[[CODIGO CONCATENADO ]],[1]!Tabla1[FECHA],,0,-1),"")</f>
        <v/>
      </c>
      <c r="C2394" s="38" t="str">
        <f>IFERROR(_xlfn.XLOOKUP(INVENTARIO[[#This Row],[CODIGO CONCATENADO]],[1]!Tabla1[[CODIGO CONCATENADO ]],[1]!Tabla1[FECHA],,0,-1),"")</f>
        <v/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0</v>
      </c>
      <c r="N2394" s="44">
        <f>+SUMIF([1]!REQUISICIONES[CODIGO CONCATENADO],INVENTARIO[[#This Row],[CODIGO CONCATENADO]],[1]!REQUISICIONES[CANTIDAD])</f>
        <v>0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 t="str">
        <f>IFERROR(_xlfn.XLOOKUP(INVENTARIO[[#This Row],[CODIGO CONCATENADO]],[1]!Tabla1[[CODIGO CONCATENADO ]],[1]!Tabla1[COSTO],,0,-1),"")</f>
        <v/>
      </c>
      <c r="R2394" s="42" t="str">
        <f>+IFERROR(INVENTARIO[[#This Row],[STOCK (BALANCE)]]*INVENTARIO[[#This Row],[COSTO UNITARIO]],"")</f>
        <v/>
      </c>
    </row>
    <row r="2395" spans="1:18" hidden="1" x14ac:dyDescent="0.25">
      <c r="A2395" s="37" t="str">
        <f>+[1]DATA_PRODUCTO!A2395</f>
        <v xml:space="preserve">  ()</v>
      </c>
      <c r="B2395" s="38" t="str">
        <f>IFERROR(_xlfn.XLOOKUP(INVENTARIO[[#This Row],[CODIGO CONCATENADO]],[1]!Tabla1[[CODIGO CONCATENADO ]],[1]!Tabla1[FECHA],,0,-1),"")</f>
        <v/>
      </c>
      <c r="C2395" s="38" t="str">
        <f>IFERROR(_xlfn.XLOOKUP(INVENTARIO[[#This Row],[CODIGO CONCATENADO]],[1]!Tabla1[[CODIGO CONCATENADO ]],[1]!Tabla1[FECHA],,0,-1),"")</f>
        <v/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0</v>
      </c>
      <c r="N2395" s="44">
        <f>+SUMIF([1]!REQUISICIONES[CODIGO CONCATENADO],INVENTARIO[[#This Row],[CODIGO CONCATENADO]],[1]!REQUISICIONES[CANTIDAD])</f>
        <v>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 t="str">
        <f>IFERROR(_xlfn.XLOOKUP(INVENTARIO[[#This Row],[CODIGO CONCATENADO]],[1]!Tabla1[[CODIGO CONCATENADO ]],[1]!Tabla1[COSTO],,0,-1),"")</f>
        <v/>
      </c>
      <c r="R2395" s="42" t="str">
        <f>+IFERROR(INVENTARIO[[#This Row],[STOCK (BALANCE)]]*INVENTARIO[[#This Row],[COSTO UNITARIO]],"")</f>
        <v/>
      </c>
    </row>
    <row r="2396" spans="1:18" hidden="1" x14ac:dyDescent="0.25">
      <c r="A2396" s="37" t="str">
        <f>+[1]DATA_PRODUCTO!A2396</f>
        <v xml:space="preserve">  ()</v>
      </c>
      <c r="B2396" s="38" t="str">
        <f>IFERROR(_xlfn.XLOOKUP(INVENTARIO[[#This Row],[CODIGO CONCATENADO]],[1]!Tabla1[[CODIGO CONCATENADO ]],[1]!Tabla1[FECHA],,0,-1),"")</f>
        <v/>
      </c>
      <c r="C2396" s="38" t="str">
        <f>IFERROR(_xlfn.XLOOKUP(INVENTARIO[[#This Row],[CODIGO CONCATENADO]],[1]!Tabla1[[CODIGO CONCATENADO ]],[1]!Tabla1[FECHA],,0,-1),"")</f>
        <v/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0</v>
      </c>
      <c r="N2396" s="44">
        <f>+SUMIF([1]!REQUISICIONES[CODIGO CONCATENADO],INVENTARIO[[#This Row],[CODIGO CONCATENADO]],[1]!REQUISICIONES[CANTIDAD])</f>
        <v>0</v>
      </c>
      <c r="O2396" s="42"/>
      <c r="P2396" s="44">
        <f>+INVENTARIO[[#This Row],[CANTIDAD INICIAL]]+INVENTARIO[[#This Row],[ENTRADAS]]-INVENTARIO[[#This Row],[SALIDAS]]+INVENTARIO[[#This Row],[AJUSTES]]</f>
        <v>0</v>
      </c>
      <c r="Q2396" s="42" t="str">
        <f>IFERROR(_xlfn.XLOOKUP(INVENTARIO[[#This Row],[CODIGO CONCATENADO]],[1]!Tabla1[[CODIGO CONCATENADO ]],[1]!Tabla1[COSTO],,0,-1),"")</f>
        <v/>
      </c>
      <c r="R2396" s="42" t="str">
        <f>+IFERROR(INVENTARIO[[#This Row],[STOCK (BALANCE)]]*INVENTARIO[[#This Row],[COSTO UNITARIO]],"")</f>
        <v/>
      </c>
    </row>
    <row r="2397" spans="1:18" hidden="1" x14ac:dyDescent="0.25">
      <c r="A2397" s="37" t="str">
        <f>+[1]DATA_PRODUCTO!A2397</f>
        <v xml:space="preserve">  ()</v>
      </c>
      <c r="B2397" s="38" t="str">
        <f>IFERROR(_xlfn.XLOOKUP(INVENTARIO[[#This Row],[CODIGO CONCATENADO]],[1]!Tabla1[[CODIGO CONCATENADO ]],[1]!Tabla1[FECHA],,0,-1),"")</f>
        <v/>
      </c>
      <c r="C2397" s="38" t="str">
        <f>IFERROR(_xlfn.XLOOKUP(INVENTARIO[[#This Row],[CODIGO CONCATENADO]],[1]!Tabla1[[CODIGO CONCATENADO ]],[1]!Tabla1[FECHA],,0,-1),"")</f>
        <v/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0</v>
      </c>
      <c r="N2397" s="44">
        <f>+SUMIF([1]!REQUISICIONES[CODIGO CONCATENADO],INVENTARIO[[#This Row],[CODIGO CONCATENADO]],[1]!REQUISICIONES[CANTIDAD])</f>
        <v>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 t="str">
        <f>IFERROR(_xlfn.XLOOKUP(INVENTARIO[[#This Row],[CODIGO CONCATENADO]],[1]!Tabla1[[CODIGO CONCATENADO ]],[1]!Tabla1[COSTO],,0,-1),"")</f>
        <v/>
      </c>
      <c r="R2397" s="42" t="str">
        <f>+IFERROR(INVENTARIO[[#This Row],[STOCK (BALANCE)]]*INVENTARIO[[#This Row],[COSTO UNITARIO]],"")</f>
        <v/>
      </c>
    </row>
    <row r="2398" spans="1:18" hidden="1" x14ac:dyDescent="0.25">
      <c r="A2398" s="37" t="str">
        <f>+[1]DATA_PRODUCTO!A2398</f>
        <v xml:space="preserve">  ()</v>
      </c>
      <c r="B2398" s="38" t="str">
        <f>IFERROR(_xlfn.XLOOKUP(INVENTARIO[[#This Row],[CODIGO CONCATENADO]],[1]!Tabla1[[CODIGO CONCATENADO ]],[1]!Tabla1[FECHA],,0,-1),"")</f>
        <v/>
      </c>
      <c r="C2398" s="38" t="str">
        <f>IFERROR(_xlfn.XLOOKUP(INVENTARIO[[#This Row],[CODIGO CONCATENADO]],[1]!Tabla1[[CODIGO CONCATENADO ]],[1]!Tabla1[FECHA],,0,-1),"")</f>
        <v/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0</v>
      </c>
      <c r="N2398" s="44">
        <f>+SUMIF([1]!REQUISICIONES[CODIGO CONCATENADO],INVENTARIO[[#This Row],[CODIGO CONCATENADO]],[1]!REQUISICIONES[CANTIDAD])</f>
        <v>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 t="str">
        <f>IFERROR(_xlfn.XLOOKUP(INVENTARIO[[#This Row],[CODIGO CONCATENADO]],[1]!Tabla1[[CODIGO CONCATENADO ]],[1]!Tabla1[COSTO],,0,-1),"")</f>
        <v/>
      </c>
      <c r="R2398" s="42" t="str">
        <f>+IFERROR(INVENTARIO[[#This Row],[STOCK (BALANCE)]]*INVENTARIO[[#This Row],[COSTO UNITARIO]],"")</f>
        <v/>
      </c>
    </row>
    <row r="2399" spans="1:18" hidden="1" x14ac:dyDescent="0.25">
      <c r="A2399" s="37" t="str">
        <f>+[1]DATA_PRODUCTO!A2399</f>
        <v xml:space="preserve">  ()</v>
      </c>
      <c r="B2399" s="38" t="str">
        <f>IFERROR(_xlfn.XLOOKUP(INVENTARIO[[#This Row],[CODIGO CONCATENADO]],[1]!Tabla1[[CODIGO CONCATENADO ]],[1]!Tabla1[FECHA],,0,-1),"")</f>
        <v/>
      </c>
      <c r="C2399" s="38" t="str">
        <f>IFERROR(_xlfn.XLOOKUP(INVENTARIO[[#This Row],[CODIGO CONCATENADO]],[1]!Tabla1[[CODIGO CONCATENADO ]],[1]!Tabla1[FECHA],,0,-1),"")</f>
        <v/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0</v>
      </c>
      <c r="N2399" s="44">
        <f>+SUMIF([1]!REQUISICIONES[CODIGO CONCATENADO],INVENTARIO[[#This Row],[CODIGO CONCATENADO]],[1]!REQUISICIONES[CANTIDAD])</f>
        <v>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 t="str">
        <f>IFERROR(_xlfn.XLOOKUP(INVENTARIO[[#This Row],[CODIGO CONCATENADO]],[1]!Tabla1[[CODIGO CONCATENADO ]],[1]!Tabla1[COSTO],,0,-1),"")</f>
        <v/>
      </c>
      <c r="R2399" s="42" t="str">
        <f>+IFERROR(INVENTARIO[[#This Row],[STOCK (BALANCE)]]*INVENTARIO[[#This Row],[COSTO UNITARIO]],"")</f>
        <v/>
      </c>
    </row>
    <row r="2400" spans="1:18" hidden="1" x14ac:dyDescent="0.25">
      <c r="A2400" s="37" t="str">
        <f>+[1]DATA_PRODUCTO!A2400</f>
        <v xml:space="preserve">  ()</v>
      </c>
      <c r="B2400" s="38" t="str">
        <f>IFERROR(_xlfn.XLOOKUP(INVENTARIO[[#This Row],[CODIGO CONCATENADO]],[1]!Tabla1[[CODIGO CONCATENADO ]],[1]!Tabla1[FECHA],,0,-1),"")</f>
        <v/>
      </c>
      <c r="C2400" s="38" t="str">
        <f>IFERROR(_xlfn.XLOOKUP(INVENTARIO[[#This Row],[CODIGO CONCATENADO]],[1]!Tabla1[[CODIGO CONCATENADO ]],[1]!Tabla1[FECHA],,0,-1),"")</f>
        <v/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0</v>
      </c>
      <c r="N2400" s="44">
        <f>+SUMIF([1]!REQUISICIONES[CODIGO CONCATENADO],INVENTARIO[[#This Row],[CODIGO CONCATENADO]],[1]!REQUISICIONES[CANTIDAD])</f>
        <v>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 t="str">
        <f>IFERROR(_xlfn.XLOOKUP(INVENTARIO[[#This Row],[CODIGO CONCATENADO]],[1]!Tabla1[[CODIGO CONCATENADO ]],[1]!Tabla1[COSTO],,0,-1),"")</f>
        <v/>
      </c>
      <c r="R2400" s="42" t="str">
        <f>+IFERROR(INVENTARIO[[#This Row],[STOCK (BALANCE)]]*INVENTARIO[[#This Row],[COSTO UNITARIO]],"")</f>
        <v/>
      </c>
    </row>
    <row r="2401" spans="1:18" hidden="1" x14ac:dyDescent="0.25">
      <c r="A2401" s="37" t="str">
        <f>+[1]DATA_PRODUCTO!A2401</f>
        <v xml:space="preserve">  ()</v>
      </c>
      <c r="B2401" s="38" t="str">
        <f>IFERROR(_xlfn.XLOOKUP(INVENTARIO[[#This Row],[CODIGO CONCATENADO]],[1]!Tabla1[[CODIGO CONCATENADO ]],[1]!Tabla1[FECHA],,0,-1),"")</f>
        <v/>
      </c>
      <c r="C2401" s="38" t="str">
        <f>IFERROR(_xlfn.XLOOKUP(INVENTARIO[[#This Row],[CODIGO CONCATENADO]],[1]!Tabla1[[CODIGO CONCATENADO ]],[1]!Tabla1[FECHA],,0,-1),"")</f>
        <v/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0</v>
      </c>
      <c r="N2401" s="44">
        <f>+SUMIF([1]!REQUISICIONES[CODIGO CONCATENADO],INVENTARIO[[#This Row],[CODIGO CONCATENADO]],[1]!REQUISICIONES[CANTIDAD])</f>
        <v>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 t="str">
        <f>IFERROR(_xlfn.XLOOKUP(INVENTARIO[[#This Row],[CODIGO CONCATENADO]],[1]!Tabla1[[CODIGO CONCATENADO ]],[1]!Tabla1[COSTO],,0,-1),"")</f>
        <v/>
      </c>
      <c r="R2401" s="42" t="str">
        <f>+IFERROR(INVENTARIO[[#This Row],[STOCK (BALANCE)]]*INVENTARIO[[#This Row],[COSTO UNITARIO]],"")</f>
        <v/>
      </c>
    </row>
    <row r="2402" spans="1:18" hidden="1" x14ac:dyDescent="0.25">
      <c r="A2402" s="37" t="str">
        <f>+[1]DATA_PRODUCTO!A2402</f>
        <v xml:space="preserve">  ()</v>
      </c>
      <c r="B2402" s="38" t="str">
        <f>IFERROR(_xlfn.XLOOKUP(INVENTARIO[[#This Row],[CODIGO CONCATENADO]],[1]!Tabla1[[CODIGO CONCATENADO ]],[1]!Tabla1[FECHA],,0,-1),"")</f>
        <v/>
      </c>
      <c r="C2402" s="38" t="str">
        <f>IFERROR(_xlfn.XLOOKUP(INVENTARIO[[#This Row],[CODIGO CONCATENADO]],[1]!Tabla1[[CODIGO CONCATENADO ]],[1]!Tabla1[FECHA],,0,-1),"")</f>
        <v/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0</v>
      </c>
      <c r="N2402" s="44">
        <f>+SUMIF([1]!REQUISICIONES[CODIGO CONCATENADO],INVENTARIO[[#This Row],[CODIGO CONCATENADO]],[1]!REQUISICIONES[CANTIDAD])</f>
        <v>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 t="str">
        <f>IFERROR(_xlfn.XLOOKUP(INVENTARIO[[#This Row],[CODIGO CONCATENADO]],[1]!Tabla1[[CODIGO CONCATENADO ]],[1]!Tabla1[COSTO],,0,-1),"")</f>
        <v/>
      </c>
      <c r="R2402" s="42" t="str">
        <f>+IFERROR(INVENTARIO[[#This Row],[STOCK (BALANCE)]]*INVENTARIO[[#This Row],[COSTO UNITARIO]],"")</f>
        <v/>
      </c>
    </row>
    <row r="2403" spans="1:18" hidden="1" x14ac:dyDescent="0.25">
      <c r="A2403" s="37" t="str">
        <f>+[1]DATA_PRODUCTO!A2403</f>
        <v xml:space="preserve">  ()</v>
      </c>
      <c r="B2403" s="38" t="str">
        <f>IFERROR(_xlfn.XLOOKUP(INVENTARIO[[#This Row],[CODIGO CONCATENADO]],[1]!Tabla1[[CODIGO CONCATENADO ]],[1]!Tabla1[FECHA],,0,-1),"")</f>
        <v/>
      </c>
      <c r="C2403" s="38" t="str">
        <f>IFERROR(_xlfn.XLOOKUP(INVENTARIO[[#This Row],[CODIGO CONCATENADO]],[1]!Tabla1[[CODIGO CONCATENADO ]],[1]!Tabla1[FECHA],,0,-1),"")</f>
        <v/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0</v>
      </c>
      <c r="N2403" s="44">
        <f>+SUMIF([1]!REQUISICIONES[CODIGO CONCATENADO],INVENTARIO[[#This Row],[CODIGO CONCATENADO]],[1]!REQUISICIONES[CANTIDAD])</f>
        <v>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 t="str">
        <f>IFERROR(_xlfn.XLOOKUP(INVENTARIO[[#This Row],[CODIGO CONCATENADO]],[1]!Tabla1[[CODIGO CONCATENADO ]],[1]!Tabla1[COSTO],,0,-1),"")</f>
        <v/>
      </c>
      <c r="R2403" s="42" t="str">
        <f>+IFERROR(INVENTARIO[[#This Row],[STOCK (BALANCE)]]*INVENTARIO[[#This Row],[COSTO UNITARIO]],"")</f>
        <v/>
      </c>
    </row>
    <row r="2404" spans="1:18" hidden="1" x14ac:dyDescent="0.25">
      <c r="A2404" s="37" t="str">
        <f>+[1]DATA_PRODUCTO!A2404</f>
        <v xml:space="preserve">  ()</v>
      </c>
      <c r="B2404" s="38" t="str">
        <f>IFERROR(_xlfn.XLOOKUP(INVENTARIO[[#This Row],[CODIGO CONCATENADO]],[1]!Tabla1[[CODIGO CONCATENADO ]],[1]!Tabla1[FECHA],,0,-1),"")</f>
        <v/>
      </c>
      <c r="C2404" s="38" t="str">
        <f>IFERROR(_xlfn.XLOOKUP(INVENTARIO[[#This Row],[CODIGO CONCATENADO]],[1]!Tabla1[[CODIGO CONCATENADO ]],[1]!Tabla1[FECHA],,0,-1),"")</f>
        <v/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0</v>
      </c>
      <c r="Q2404" s="42" t="str">
        <f>IFERROR(_xlfn.XLOOKUP(INVENTARIO[[#This Row],[CODIGO CONCATENADO]],[1]!Tabla1[[CODIGO CONCATENADO ]],[1]!Tabla1[COSTO],,0,-1),"")</f>
        <v/>
      </c>
      <c r="R2404" s="42" t="str">
        <f>+IFERROR(INVENTARIO[[#This Row],[STOCK (BALANCE)]]*INVENTARIO[[#This Row],[COSTO UNITARIO]],"")</f>
        <v/>
      </c>
    </row>
    <row r="2405" spans="1:18" hidden="1" x14ac:dyDescent="0.25">
      <c r="A2405" s="37" t="str">
        <f>+[1]DATA_PRODUCTO!A2405</f>
        <v xml:space="preserve">  ()</v>
      </c>
      <c r="B2405" s="38" t="str">
        <f>IFERROR(_xlfn.XLOOKUP(INVENTARIO[[#This Row],[CODIGO CONCATENADO]],[1]!Tabla1[[CODIGO CONCATENADO ]],[1]!Tabla1[FECHA],,0,-1),"")</f>
        <v/>
      </c>
      <c r="C2405" s="38" t="str">
        <f>IFERROR(_xlfn.XLOOKUP(INVENTARIO[[#This Row],[CODIGO CONCATENADO]],[1]!Tabla1[[CODIGO CONCATENADO ]],[1]!Tabla1[FECHA],,0,-1),"")</f>
        <v/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0</v>
      </c>
      <c r="Q2405" s="42" t="str">
        <f>IFERROR(_xlfn.XLOOKUP(INVENTARIO[[#This Row],[CODIGO CONCATENADO]],[1]!Tabla1[[CODIGO CONCATENADO ]],[1]!Tabla1[COSTO],,0,-1),"")</f>
        <v/>
      </c>
      <c r="R2405" s="42" t="str">
        <f>+IFERROR(INVENTARIO[[#This Row],[STOCK (BALANCE)]]*INVENTARIO[[#This Row],[COSTO UNITARIO]],"")</f>
        <v/>
      </c>
    </row>
    <row r="2406" spans="1:18" hidden="1" x14ac:dyDescent="0.25">
      <c r="A2406" s="37" t="str">
        <f>+[1]DATA_PRODUCTO!A2406</f>
        <v xml:space="preserve">  ()</v>
      </c>
      <c r="B2406" s="38" t="str">
        <f>IFERROR(_xlfn.XLOOKUP(INVENTARIO[[#This Row],[CODIGO CONCATENADO]],[1]!Tabla1[[CODIGO CONCATENADO ]],[1]!Tabla1[FECHA],,0,-1),"")</f>
        <v/>
      </c>
      <c r="C2406" s="38" t="str">
        <f>IFERROR(_xlfn.XLOOKUP(INVENTARIO[[#This Row],[CODIGO CONCATENADO]],[1]!Tabla1[[CODIGO CONCATENADO ]],[1]!Tabla1[FECHA],,0,-1),"")</f>
        <v/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0</v>
      </c>
      <c r="Q2406" s="42" t="str">
        <f>IFERROR(_xlfn.XLOOKUP(INVENTARIO[[#This Row],[CODIGO CONCATENADO]],[1]!Tabla1[[CODIGO CONCATENADO ]],[1]!Tabla1[COSTO],,0,-1),"")</f>
        <v/>
      </c>
      <c r="R2406" s="42" t="str">
        <f>+IFERROR(INVENTARIO[[#This Row],[STOCK (BALANCE)]]*INVENTARIO[[#This Row],[COSTO UNITARIO]],"")</f>
        <v/>
      </c>
    </row>
    <row r="2407" spans="1:18" hidden="1" x14ac:dyDescent="0.25">
      <c r="A2407" s="37" t="str">
        <f>+[1]DATA_PRODUCTO!A2407</f>
        <v xml:space="preserve">  ()</v>
      </c>
      <c r="B2407" s="38" t="str">
        <f>IFERROR(_xlfn.XLOOKUP(INVENTARIO[[#This Row],[CODIGO CONCATENADO]],[1]!Tabla1[[CODIGO CONCATENADO ]],[1]!Tabla1[FECHA],,0,-1),"")</f>
        <v/>
      </c>
      <c r="C2407" s="38" t="str">
        <f>IFERROR(_xlfn.XLOOKUP(INVENTARIO[[#This Row],[CODIGO CONCATENADO]],[1]!Tabla1[[CODIGO CONCATENADO ]],[1]!Tabla1[FECHA],,0,-1),"")</f>
        <v/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0</v>
      </c>
      <c r="Q2407" s="42" t="str">
        <f>IFERROR(_xlfn.XLOOKUP(INVENTARIO[[#This Row],[CODIGO CONCATENADO]],[1]!Tabla1[[CODIGO CONCATENADO ]],[1]!Tabla1[COSTO],,0,-1),"")</f>
        <v/>
      </c>
      <c r="R2407" s="42" t="str">
        <f>+IFERROR(INVENTARIO[[#This Row],[STOCK (BALANCE)]]*INVENTARIO[[#This Row],[COSTO UNITARIO]],"")</f>
        <v/>
      </c>
    </row>
    <row r="2408" spans="1:18" hidden="1" x14ac:dyDescent="0.25">
      <c r="A2408" s="37" t="str">
        <f>+[1]DATA_PRODUCTO!A2408</f>
        <v xml:space="preserve">  ()</v>
      </c>
      <c r="B2408" s="38" t="str">
        <f>IFERROR(_xlfn.XLOOKUP(INVENTARIO[[#This Row],[CODIGO CONCATENADO]],[1]!Tabla1[[CODIGO CONCATENADO ]],[1]!Tabla1[FECHA],,0,-1),"")</f>
        <v/>
      </c>
      <c r="C2408" s="38" t="str">
        <f>IFERROR(_xlfn.XLOOKUP(INVENTARIO[[#This Row],[CODIGO CONCATENADO]],[1]!Tabla1[[CODIGO CONCATENADO ]],[1]!Tabla1[FECHA],,0,-1),"")</f>
        <v/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0</v>
      </c>
      <c r="Q2408" s="42" t="str">
        <f>IFERROR(_xlfn.XLOOKUP(INVENTARIO[[#This Row],[CODIGO CONCATENADO]],[1]!Tabla1[[CODIGO CONCATENADO ]],[1]!Tabla1[COSTO],,0,-1),"")</f>
        <v/>
      </c>
      <c r="R2408" s="42" t="str">
        <f>+IFERROR(INVENTARIO[[#This Row],[STOCK (BALANCE)]]*INVENTARIO[[#This Row],[COSTO UNITARIO]],"")</f>
        <v/>
      </c>
    </row>
    <row r="2409" spans="1:18" hidden="1" x14ac:dyDescent="0.25">
      <c r="A2409" s="37" t="str">
        <f>+[1]DATA_PRODUCTO!A2409</f>
        <v xml:space="preserve">  ()</v>
      </c>
      <c r="B2409" s="38" t="str">
        <f>IFERROR(_xlfn.XLOOKUP(INVENTARIO[[#This Row],[CODIGO CONCATENADO]],[1]!Tabla1[[CODIGO CONCATENADO ]],[1]!Tabla1[FECHA],,0,-1),"")</f>
        <v/>
      </c>
      <c r="C2409" s="38" t="str">
        <f>IFERROR(_xlfn.XLOOKUP(INVENTARIO[[#This Row],[CODIGO CONCATENADO]],[1]!Tabla1[[CODIGO CONCATENADO ]],[1]!Tabla1[FECHA],,0,-1),"")</f>
        <v/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0</v>
      </c>
      <c r="N2409" s="44">
        <f>+SUMIF([1]!REQUISICIONES[CODIGO CONCATENADO],INVENTARIO[[#This Row],[CODIGO CONCATENADO]],[1]!REQUISICIONES[CANTIDAD])</f>
        <v>0</v>
      </c>
      <c r="O2409" s="42"/>
      <c r="P2409" s="44">
        <f>+INVENTARIO[[#This Row],[CANTIDAD INICIAL]]+INVENTARIO[[#This Row],[ENTRADAS]]-INVENTARIO[[#This Row],[SALIDAS]]+INVENTARIO[[#This Row],[AJUSTES]]</f>
        <v>0</v>
      </c>
      <c r="Q2409" s="42" t="str">
        <f>IFERROR(_xlfn.XLOOKUP(INVENTARIO[[#This Row],[CODIGO CONCATENADO]],[1]!Tabla1[[CODIGO CONCATENADO ]],[1]!Tabla1[COSTO],,0,-1),"")</f>
        <v/>
      </c>
      <c r="R2409" s="42" t="str">
        <f>+IFERROR(INVENTARIO[[#This Row],[STOCK (BALANCE)]]*INVENTARIO[[#This Row],[COSTO UNITARIO]],"")</f>
        <v/>
      </c>
    </row>
    <row r="2410" spans="1:18" hidden="1" x14ac:dyDescent="0.25">
      <c r="A2410" s="37" t="str">
        <f>+[1]DATA_PRODUCTO!A2410</f>
        <v xml:space="preserve">  ()</v>
      </c>
      <c r="B2410" s="38" t="str">
        <f>IFERROR(_xlfn.XLOOKUP(INVENTARIO[[#This Row],[CODIGO CONCATENADO]],[1]!Tabla1[[CODIGO CONCATENADO ]],[1]!Tabla1[FECHA],,0,-1),"")</f>
        <v/>
      </c>
      <c r="C2410" s="38" t="str">
        <f>IFERROR(_xlfn.XLOOKUP(INVENTARIO[[#This Row],[CODIGO CONCATENADO]],[1]!Tabla1[[CODIGO CONCATENADO ]],[1]!Tabla1[FECHA],,0,-1),"")</f>
        <v/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0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0</v>
      </c>
      <c r="Q2410" s="42" t="str">
        <f>IFERROR(_xlfn.XLOOKUP(INVENTARIO[[#This Row],[CODIGO CONCATENADO]],[1]!Tabla1[[CODIGO CONCATENADO ]],[1]!Tabla1[COSTO],,0,-1),"")</f>
        <v/>
      </c>
      <c r="R2410" s="42" t="str">
        <f>+IFERROR(INVENTARIO[[#This Row],[STOCK (BALANCE)]]*INVENTARIO[[#This Row],[COSTO UNITARIO]],"")</f>
        <v/>
      </c>
    </row>
    <row r="2411" spans="1:18" hidden="1" x14ac:dyDescent="0.25">
      <c r="A2411" s="37" t="str">
        <f>+[1]DATA_PRODUCTO!A2411</f>
        <v xml:space="preserve">  ()</v>
      </c>
      <c r="B2411" s="38" t="str">
        <f>IFERROR(_xlfn.XLOOKUP(INVENTARIO[[#This Row],[CODIGO CONCATENADO]],[1]!Tabla1[[CODIGO CONCATENADO ]],[1]!Tabla1[FECHA],,0,-1),"")</f>
        <v/>
      </c>
      <c r="C2411" s="38" t="str">
        <f>IFERROR(_xlfn.XLOOKUP(INVENTARIO[[#This Row],[CODIGO CONCATENADO]],[1]!Tabla1[[CODIGO CONCATENADO ]],[1]!Tabla1[FECHA],,0,-1),"")</f>
        <v/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0</v>
      </c>
      <c r="Q2411" s="42" t="str">
        <f>IFERROR(_xlfn.XLOOKUP(INVENTARIO[[#This Row],[CODIGO CONCATENADO]],[1]!Tabla1[[CODIGO CONCATENADO ]],[1]!Tabla1[COSTO],,0,-1),"")</f>
        <v/>
      </c>
      <c r="R2411" s="42" t="str">
        <f>+IFERROR(INVENTARIO[[#This Row],[STOCK (BALANCE)]]*INVENTARIO[[#This Row],[COSTO UNITARIO]],"")</f>
        <v/>
      </c>
    </row>
    <row r="2412" spans="1:18" hidden="1" x14ac:dyDescent="0.25">
      <c r="A2412" s="37" t="str">
        <f>+[1]DATA_PRODUCTO!A2412</f>
        <v xml:space="preserve">  ()</v>
      </c>
      <c r="B2412" s="38" t="str">
        <f>IFERROR(_xlfn.XLOOKUP(INVENTARIO[[#This Row],[CODIGO CONCATENADO]],[1]!Tabla1[[CODIGO CONCATENADO ]],[1]!Tabla1[FECHA],,0,-1),"")</f>
        <v/>
      </c>
      <c r="C2412" s="38" t="str">
        <f>IFERROR(_xlfn.XLOOKUP(INVENTARIO[[#This Row],[CODIGO CONCATENADO]],[1]!Tabla1[[CODIGO CONCATENADO ]],[1]!Tabla1[FECHA],,0,-1),"")</f>
        <v/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0</v>
      </c>
      <c r="Q2412" s="42" t="str">
        <f>IFERROR(_xlfn.XLOOKUP(INVENTARIO[[#This Row],[CODIGO CONCATENADO]],[1]!Tabla1[[CODIGO CONCATENADO ]],[1]!Tabla1[COSTO],,0,-1),"")</f>
        <v/>
      </c>
      <c r="R2412" s="42" t="str">
        <f>+IFERROR(INVENTARIO[[#This Row],[STOCK (BALANCE)]]*INVENTARIO[[#This Row],[COSTO UNITARIO]],"")</f>
        <v/>
      </c>
    </row>
    <row r="2413" spans="1:18" hidden="1" x14ac:dyDescent="0.25">
      <c r="A2413" s="37" t="str">
        <f>+[1]DATA_PRODUCTO!A2413</f>
        <v xml:space="preserve">  ()</v>
      </c>
      <c r="B2413" s="38" t="str">
        <f>IFERROR(_xlfn.XLOOKUP(INVENTARIO[[#This Row],[CODIGO CONCATENADO]],[1]!Tabla1[[CODIGO CONCATENADO ]],[1]!Tabla1[FECHA],,0,-1),"")</f>
        <v/>
      </c>
      <c r="C2413" s="38" t="str">
        <f>IFERROR(_xlfn.XLOOKUP(INVENTARIO[[#This Row],[CODIGO CONCATENADO]],[1]!Tabla1[[CODIGO CONCATENADO ]],[1]!Tabla1[FECHA],,0,-1),"")</f>
        <v/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0</v>
      </c>
      <c r="Q2413" s="42" t="str">
        <f>IFERROR(_xlfn.XLOOKUP(INVENTARIO[[#This Row],[CODIGO CONCATENADO]],[1]!Tabla1[[CODIGO CONCATENADO ]],[1]!Tabla1[COSTO],,0,-1),"")</f>
        <v/>
      </c>
      <c r="R2413" s="42" t="str">
        <f>+IFERROR(INVENTARIO[[#This Row],[STOCK (BALANCE)]]*INVENTARIO[[#This Row],[COSTO UNITARIO]],"")</f>
        <v/>
      </c>
    </row>
    <row r="2414" spans="1:18" hidden="1" x14ac:dyDescent="0.25">
      <c r="A2414" s="37" t="str">
        <f>+[1]DATA_PRODUCTO!A2414</f>
        <v xml:space="preserve">  ()</v>
      </c>
      <c r="B2414" s="38" t="str">
        <f>IFERROR(_xlfn.XLOOKUP(INVENTARIO[[#This Row],[CODIGO CONCATENADO]],[1]!Tabla1[[CODIGO CONCATENADO ]],[1]!Tabla1[FECHA],,0,-1),"")</f>
        <v/>
      </c>
      <c r="C2414" s="38" t="str">
        <f>IFERROR(_xlfn.XLOOKUP(INVENTARIO[[#This Row],[CODIGO CONCATENADO]],[1]!Tabla1[[CODIGO CONCATENADO ]],[1]!Tabla1[FECHA],,0,-1),"")</f>
        <v/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0</v>
      </c>
      <c r="Q2414" s="42" t="str">
        <f>IFERROR(_xlfn.XLOOKUP(INVENTARIO[[#This Row],[CODIGO CONCATENADO]],[1]!Tabla1[[CODIGO CONCATENADO ]],[1]!Tabla1[COSTO],,0,-1),"")</f>
        <v/>
      </c>
      <c r="R2414" s="42" t="str">
        <f>+IFERROR(INVENTARIO[[#This Row],[STOCK (BALANCE)]]*INVENTARIO[[#This Row],[COSTO UNITARIO]],"")</f>
        <v/>
      </c>
    </row>
    <row r="2415" spans="1:18" hidden="1" x14ac:dyDescent="0.25">
      <c r="A2415" s="37" t="str">
        <f>+[1]DATA_PRODUCTO!A2415</f>
        <v xml:space="preserve">  ()</v>
      </c>
      <c r="B2415" s="38" t="str">
        <f>IFERROR(_xlfn.XLOOKUP(INVENTARIO[[#This Row],[CODIGO CONCATENADO]],[1]!Tabla1[[CODIGO CONCATENADO ]],[1]!Tabla1[FECHA],,0,-1),"")</f>
        <v/>
      </c>
      <c r="C2415" s="38" t="str">
        <f>IFERROR(_xlfn.XLOOKUP(INVENTARIO[[#This Row],[CODIGO CONCATENADO]],[1]!Tabla1[[CODIGO CONCATENADO ]],[1]!Tabla1[FECHA],,0,-1),"")</f>
        <v/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0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0</v>
      </c>
      <c r="Q2415" s="42" t="str">
        <f>IFERROR(_xlfn.XLOOKUP(INVENTARIO[[#This Row],[CODIGO CONCATENADO]],[1]!Tabla1[[CODIGO CONCATENADO ]],[1]!Tabla1[COSTO],,0,-1),"")</f>
        <v/>
      </c>
      <c r="R2415" s="42" t="str">
        <f>+IFERROR(INVENTARIO[[#This Row],[STOCK (BALANCE)]]*INVENTARIO[[#This Row],[COSTO UNITARIO]],"")</f>
        <v/>
      </c>
    </row>
    <row r="2416" spans="1:18" hidden="1" x14ac:dyDescent="0.25">
      <c r="A2416" s="37" t="str">
        <f>+[1]DATA_PRODUCTO!A2416</f>
        <v xml:space="preserve">  ()</v>
      </c>
      <c r="B2416" s="38" t="str">
        <f>IFERROR(_xlfn.XLOOKUP(INVENTARIO[[#This Row],[CODIGO CONCATENADO]],[1]!Tabla1[[CODIGO CONCATENADO ]],[1]!Tabla1[FECHA],,0,-1),"")</f>
        <v/>
      </c>
      <c r="C2416" s="38" t="str">
        <f>IFERROR(_xlfn.XLOOKUP(INVENTARIO[[#This Row],[CODIGO CONCATENADO]],[1]!Tabla1[[CODIGO CONCATENADO ]],[1]!Tabla1[FECHA],,0,-1),"")</f>
        <v/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0</v>
      </c>
      <c r="Q2416" s="42" t="str">
        <f>IFERROR(_xlfn.XLOOKUP(INVENTARIO[[#This Row],[CODIGO CONCATENADO]],[1]!Tabla1[[CODIGO CONCATENADO ]],[1]!Tabla1[COSTO],,0,-1),"")</f>
        <v/>
      </c>
      <c r="R2416" s="42" t="str">
        <f>+IFERROR(INVENTARIO[[#This Row],[STOCK (BALANCE)]]*INVENTARIO[[#This Row],[COSTO UNITARIO]],"")</f>
        <v/>
      </c>
    </row>
    <row r="2417" spans="1:18" hidden="1" x14ac:dyDescent="0.25">
      <c r="A2417" s="37" t="str">
        <f>+[1]DATA_PRODUCTO!A2417</f>
        <v xml:space="preserve">  ()</v>
      </c>
      <c r="B2417" s="38" t="str">
        <f>IFERROR(_xlfn.XLOOKUP(INVENTARIO[[#This Row],[CODIGO CONCATENADO]],[1]!Tabla1[[CODIGO CONCATENADO ]],[1]!Tabla1[FECHA],,0,-1),"")</f>
        <v/>
      </c>
      <c r="C2417" s="38" t="str">
        <f>IFERROR(_xlfn.XLOOKUP(INVENTARIO[[#This Row],[CODIGO CONCATENADO]],[1]!Tabla1[[CODIGO CONCATENADO ]],[1]!Tabla1[FECHA],,0,-1),"")</f>
        <v/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0</v>
      </c>
      <c r="Q2417" s="42" t="str">
        <f>IFERROR(_xlfn.XLOOKUP(INVENTARIO[[#This Row],[CODIGO CONCATENADO]],[1]!Tabla1[[CODIGO CONCATENADO ]],[1]!Tabla1[COSTO],,0,-1),"")</f>
        <v/>
      </c>
      <c r="R2417" s="42" t="str">
        <f>+IFERROR(INVENTARIO[[#This Row],[STOCK (BALANCE)]]*INVENTARIO[[#This Row],[COSTO UNITARIO]],"")</f>
        <v/>
      </c>
    </row>
    <row r="2418" spans="1:18" hidden="1" x14ac:dyDescent="0.25">
      <c r="A2418" s="37" t="str">
        <f>+[1]DATA_PRODUCTO!A2418</f>
        <v xml:space="preserve">  ()</v>
      </c>
      <c r="B2418" s="38" t="str">
        <f>IFERROR(_xlfn.XLOOKUP(INVENTARIO[[#This Row],[CODIGO CONCATENADO]],[1]!Tabla1[[CODIGO CONCATENADO ]],[1]!Tabla1[FECHA],,0,-1),"")</f>
        <v/>
      </c>
      <c r="C2418" s="38" t="str">
        <f>IFERROR(_xlfn.XLOOKUP(INVENTARIO[[#This Row],[CODIGO CONCATENADO]],[1]!Tabla1[[CODIGO CONCATENADO ]],[1]!Tabla1[FECHA],,0,-1),"")</f>
        <v/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0</v>
      </c>
      <c r="Q2418" s="42" t="str">
        <f>IFERROR(_xlfn.XLOOKUP(INVENTARIO[[#This Row],[CODIGO CONCATENADO]],[1]!Tabla1[[CODIGO CONCATENADO ]],[1]!Tabla1[COSTO],,0,-1),"")</f>
        <v/>
      </c>
      <c r="R2418" s="42" t="str">
        <f>+IFERROR(INVENTARIO[[#This Row],[STOCK (BALANCE)]]*INVENTARIO[[#This Row],[COSTO UNITARIO]],"")</f>
        <v/>
      </c>
    </row>
    <row r="2419" spans="1:18" hidden="1" x14ac:dyDescent="0.25">
      <c r="A2419" s="37" t="str">
        <f>+[1]DATA_PRODUCTO!A2419</f>
        <v xml:space="preserve">  ()</v>
      </c>
      <c r="B2419" s="38" t="str">
        <f>IFERROR(_xlfn.XLOOKUP(INVENTARIO[[#This Row],[CODIGO CONCATENADO]],[1]!Tabla1[[CODIGO CONCATENADO ]],[1]!Tabla1[FECHA],,0,-1),"")</f>
        <v/>
      </c>
      <c r="C2419" s="38" t="str">
        <f>IFERROR(_xlfn.XLOOKUP(INVENTARIO[[#This Row],[CODIGO CONCATENADO]],[1]!Tabla1[[CODIGO CONCATENADO ]],[1]!Tabla1[FECHA],,0,-1),"")</f>
        <v/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0</v>
      </c>
      <c r="Q2419" s="42" t="str">
        <f>IFERROR(_xlfn.XLOOKUP(INVENTARIO[[#This Row],[CODIGO CONCATENADO]],[1]!Tabla1[[CODIGO CONCATENADO ]],[1]!Tabla1[COSTO],,0,-1),"")</f>
        <v/>
      </c>
      <c r="R2419" s="42" t="str">
        <f>+IFERROR(INVENTARIO[[#This Row],[STOCK (BALANCE)]]*INVENTARIO[[#This Row],[COSTO UNITARIO]],"")</f>
        <v/>
      </c>
    </row>
    <row r="2420" spans="1:18" hidden="1" x14ac:dyDescent="0.25">
      <c r="A2420" s="37" t="str">
        <f>+[1]DATA_PRODUCTO!A2420</f>
        <v xml:space="preserve">  ()</v>
      </c>
      <c r="B2420" s="38" t="str">
        <f>IFERROR(_xlfn.XLOOKUP(INVENTARIO[[#This Row],[CODIGO CONCATENADO]],[1]!Tabla1[[CODIGO CONCATENADO ]],[1]!Tabla1[FECHA],,0,-1),"")</f>
        <v/>
      </c>
      <c r="C2420" s="38" t="str">
        <f>IFERROR(_xlfn.XLOOKUP(INVENTARIO[[#This Row],[CODIGO CONCATENADO]],[1]!Tabla1[[CODIGO CONCATENADO ]],[1]!Tabla1[FECHA],,0,-1),"")</f>
        <v/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0</v>
      </c>
      <c r="Q2420" s="42" t="str">
        <f>IFERROR(_xlfn.XLOOKUP(INVENTARIO[[#This Row],[CODIGO CONCATENADO]],[1]!Tabla1[[CODIGO CONCATENADO ]],[1]!Tabla1[COSTO],,0,-1),"")</f>
        <v/>
      </c>
      <c r="R2420" s="42" t="str">
        <f>+IFERROR(INVENTARIO[[#This Row],[STOCK (BALANCE)]]*INVENTARIO[[#This Row],[COSTO UNITARIO]],"")</f>
        <v/>
      </c>
    </row>
    <row r="2421" spans="1:18" hidden="1" x14ac:dyDescent="0.25">
      <c r="A2421" s="37" t="str">
        <f>+[1]DATA_PRODUCTO!A2421</f>
        <v xml:space="preserve">  ()</v>
      </c>
      <c r="B2421" s="38" t="str">
        <f>IFERROR(_xlfn.XLOOKUP(INVENTARIO[[#This Row],[CODIGO CONCATENADO]],[1]!Tabla1[[CODIGO CONCATENADO ]],[1]!Tabla1[FECHA],,0,-1),"")</f>
        <v/>
      </c>
      <c r="C2421" s="38" t="str">
        <f>IFERROR(_xlfn.XLOOKUP(INVENTARIO[[#This Row],[CODIGO CONCATENADO]],[1]!Tabla1[[CODIGO CONCATENADO ]],[1]!Tabla1[FECHA],,0,-1),"")</f>
        <v/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0</v>
      </c>
      <c r="Q2421" s="42" t="str">
        <f>IFERROR(_xlfn.XLOOKUP(INVENTARIO[[#This Row],[CODIGO CONCATENADO]],[1]!Tabla1[[CODIGO CONCATENADO ]],[1]!Tabla1[COSTO],,0,-1),"")</f>
        <v/>
      </c>
      <c r="R2421" s="42" t="str">
        <f>+IFERROR(INVENTARIO[[#This Row],[STOCK (BALANCE)]]*INVENTARIO[[#This Row],[COSTO UNITARIO]],"")</f>
        <v/>
      </c>
    </row>
    <row r="2422" spans="1:18" hidden="1" x14ac:dyDescent="0.25">
      <c r="A2422" s="37" t="str">
        <f>+[1]DATA_PRODUCTO!A2422</f>
        <v xml:space="preserve">  ()</v>
      </c>
      <c r="B2422" s="38" t="str">
        <f>IFERROR(_xlfn.XLOOKUP(INVENTARIO[[#This Row],[CODIGO CONCATENADO]],[1]!Tabla1[[CODIGO CONCATENADO ]],[1]!Tabla1[FECHA],,0,-1),"")</f>
        <v/>
      </c>
      <c r="C2422" s="38" t="str">
        <f>IFERROR(_xlfn.XLOOKUP(INVENTARIO[[#This Row],[CODIGO CONCATENADO]],[1]!Tabla1[[CODIGO CONCATENADO ]],[1]!Tabla1[FECHA],,0,-1),"")</f>
        <v/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0</v>
      </c>
      <c r="Q2422" s="42" t="str">
        <f>IFERROR(_xlfn.XLOOKUP(INVENTARIO[[#This Row],[CODIGO CONCATENADO]],[1]!Tabla1[[CODIGO CONCATENADO ]],[1]!Tabla1[COSTO],,0,-1),"")</f>
        <v/>
      </c>
      <c r="R2422" s="42" t="str">
        <f>+IFERROR(INVENTARIO[[#This Row],[STOCK (BALANCE)]]*INVENTARIO[[#This Row],[COSTO UNITARIO]],"")</f>
        <v/>
      </c>
    </row>
    <row r="2423" spans="1:18" hidden="1" x14ac:dyDescent="0.25">
      <c r="A2423" s="37" t="str">
        <f>+[1]DATA_PRODUCTO!A2423</f>
        <v xml:space="preserve">  ()</v>
      </c>
      <c r="B2423" s="38" t="str">
        <f>IFERROR(_xlfn.XLOOKUP(INVENTARIO[[#This Row],[CODIGO CONCATENADO]],[1]!Tabla1[[CODIGO CONCATENADO ]],[1]!Tabla1[FECHA],,0,-1),"")</f>
        <v/>
      </c>
      <c r="C2423" s="38" t="str">
        <f>IFERROR(_xlfn.XLOOKUP(INVENTARIO[[#This Row],[CODIGO CONCATENADO]],[1]!Tabla1[[CODIGO CONCATENADO ]],[1]!Tabla1[FECHA],,0,-1),"")</f>
        <v/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0</v>
      </c>
      <c r="Q2423" s="42" t="str">
        <f>IFERROR(_xlfn.XLOOKUP(INVENTARIO[[#This Row],[CODIGO CONCATENADO]],[1]!Tabla1[[CODIGO CONCATENADO ]],[1]!Tabla1[COSTO],,0,-1),"")</f>
        <v/>
      </c>
      <c r="R2423" s="42" t="str">
        <f>+IFERROR(INVENTARIO[[#This Row],[STOCK (BALANCE)]]*INVENTARIO[[#This Row],[COSTO UNITARIO]],"")</f>
        <v/>
      </c>
    </row>
    <row r="2424" spans="1:18" hidden="1" x14ac:dyDescent="0.25">
      <c r="A2424" s="37" t="str">
        <f>+[1]DATA_PRODUCTO!A2424</f>
        <v xml:space="preserve">  ()</v>
      </c>
      <c r="B2424" s="38" t="str">
        <f>IFERROR(_xlfn.XLOOKUP(INVENTARIO[[#This Row],[CODIGO CONCATENADO]],[1]!Tabla1[[CODIGO CONCATENADO ]],[1]!Tabla1[FECHA],,0,-1),"")</f>
        <v/>
      </c>
      <c r="C2424" s="38" t="str">
        <f>IFERROR(_xlfn.XLOOKUP(INVENTARIO[[#This Row],[CODIGO CONCATENADO]],[1]!Tabla1[[CODIGO CONCATENADO ]],[1]!Tabla1[FECHA],,0,-1),"")</f>
        <v/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0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0</v>
      </c>
      <c r="Q2424" s="42" t="str">
        <f>IFERROR(_xlfn.XLOOKUP(INVENTARIO[[#This Row],[CODIGO CONCATENADO]],[1]!Tabla1[[CODIGO CONCATENADO ]],[1]!Tabla1[COSTO],,0,-1),"")</f>
        <v/>
      </c>
      <c r="R2424" s="42" t="str">
        <f>+IFERROR(INVENTARIO[[#This Row],[STOCK (BALANCE)]]*INVENTARIO[[#This Row],[COSTO UNITARIO]],"")</f>
        <v/>
      </c>
    </row>
    <row r="2425" spans="1:18" hidden="1" x14ac:dyDescent="0.25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 x14ac:dyDescent="0.25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 x14ac:dyDescent="0.25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 x14ac:dyDescent="0.25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 x14ac:dyDescent="0.25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 x14ac:dyDescent="0.25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 x14ac:dyDescent="0.25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 x14ac:dyDescent="0.25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 x14ac:dyDescent="0.25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 x14ac:dyDescent="0.25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 x14ac:dyDescent="0.25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 x14ac:dyDescent="0.25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 x14ac:dyDescent="0.25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 x14ac:dyDescent="0.25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 x14ac:dyDescent="0.25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 x14ac:dyDescent="0.25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 x14ac:dyDescent="0.25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 x14ac:dyDescent="0.25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 x14ac:dyDescent="0.25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 x14ac:dyDescent="0.25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 x14ac:dyDescent="0.25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 x14ac:dyDescent="0.25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 x14ac:dyDescent="0.25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 x14ac:dyDescent="0.25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 x14ac:dyDescent="0.25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 x14ac:dyDescent="0.25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 x14ac:dyDescent="0.25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 x14ac:dyDescent="0.25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 x14ac:dyDescent="0.25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 x14ac:dyDescent="0.25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 x14ac:dyDescent="0.25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 x14ac:dyDescent="0.25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 x14ac:dyDescent="0.25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 x14ac:dyDescent="0.25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 x14ac:dyDescent="0.25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 x14ac:dyDescent="0.25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 x14ac:dyDescent="0.25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 x14ac:dyDescent="0.25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 x14ac:dyDescent="0.25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 x14ac:dyDescent="0.25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 x14ac:dyDescent="0.25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 x14ac:dyDescent="0.25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 x14ac:dyDescent="0.25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 x14ac:dyDescent="0.25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 x14ac:dyDescent="0.25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 x14ac:dyDescent="0.25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 x14ac:dyDescent="0.25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 x14ac:dyDescent="0.25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 x14ac:dyDescent="0.25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 x14ac:dyDescent="0.25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 x14ac:dyDescent="0.25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 x14ac:dyDescent="0.25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 x14ac:dyDescent="0.25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 x14ac:dyDescent="0.25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 x14ac:dyDescent="0.25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 x14ac:dyDescent="0.25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 x14ac:dyDescent="0.25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 x14ac:dyDescent="0.25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 x14ac:dyDescent="0.25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 x14ac:dyDescent="0.25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 x14ac:dyDescent="0.25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 x14ac:dyDescent="0.25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 x14ac:dyDescent="0.25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 x14ac:dyDescent="0.25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 x14ac:dyDescent="0.25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 x14ac:dyDescent="0.25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 x14ac:dyDescent="0.25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 x14ac:dyDescent="0.25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 x14ac:dyDescent="0.25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 x14ac:dyDescent="0.25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 x14ac:dyDescent="0.25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 x14ac:dyDescent="0.25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 x14ac:dyDescent="0.25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 x14ac:dyDescent="0.25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 x14ac:dyDescent="0.25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 x14ac:dyDescent="0.25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 x14ac:dyDescent="0.25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 x14ac:dyDescent="0.25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 x14ac:dyDescent="0.25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 x14ac:dyDescent="0.25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 x14ac:dyDescent="0.25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 x14ac:dyDescent="0.25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 x14ac:dyDescent="0.25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 x14ac:dyDescent="0.25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 x14ac:dyDescent="0.25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 x14ac:dyDescent="0.25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 x14ac:dyDescent="0.25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 x14ac:dyDescent="0.25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 x14ac:dyDescent="0.25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 x14ac:dyDescent="0.25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 x14ac:dyDescent="0.25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 x14ac:dyDescent="0.25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 x14ac:dyDescent="0.25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 x14ac:dyDescent="0.25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 x14ac:dyDescent="0.25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 x14ac:dyDescent="0.25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 x14ac:dyDescent="0.25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 x14ac:dyDescent="0.25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 x14ac:dyDescent="0.25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 x14ac:dyDescent="0.25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 x14ac:dyDescent="0.25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 x14ac:dyDescent="0.25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 x14ac:dyDescent="0.25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 x14ac:dyDescent="0.25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 x14ac:dyDescent="0.25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 x14ac:dyDescent="0.25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 x14ac:dyDescent="0.25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 x14ac:dyDescent="0.25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 x14ac:dyDescent="0.25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 x14ac:dyDescent="0.25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 x14ac:dyDescent="0.25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 x14ac:dyDescent="0.25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 x14ac:dyDescent="0.25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 x14ac:dyDescent="0.25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 x14ac:dyDescent="0.25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 x14ac:dyDescent="0.25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 x14ac:dyDescent="0.25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 x14ac:dyDescent="0.25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 x14ac:dyDescent="0.25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 x14ac:dyDescent="0.25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 x14ac:dyDescent="0.25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 x14ac:dyDescent="0.25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 x14ac:dyDescent="0.25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 x14ac:dyDescent="0.25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 x14ac:dyDescent="0.25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 x14ac:dyDescent="0.25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 x14ac:dyDescent="0.25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 x14ac:dyDescent="0.25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 x14ac:dyDescent="0.25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 x14ac:dyDescent="0.25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 x14ac:dyDescent="0.25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 x14ac:dyDescent="0.25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 x14ac:dyDescent="0.25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 x14ac:dyDescent="0.25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 x14ac:dyDescent="0.25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 x14ac:dyDescent="0.25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 x14ac:dyDescent="0.25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 x14ac:dyDescent="0.25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 x14ac:dyDescent="0.25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 x14ac:dyDescent="0.25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 x14ac:dyDescent="0.25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 x14ac:dyDescent="0.25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 x14ac:dyDescent="0.25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 x14ac:dyDescent="0.25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 x14ac:dyDescent="0.25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 x14ac:dyDescent="0.25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 x14ac:dyDescent="0.25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 x14ac:dyDescent="0.25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 x14ac:dyDescent="0.25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 x14ac:dyDescent="0.25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 x14ac:dyDescent="0.25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 x14ac:dyDescent="0.25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 x14ac:dyDescent="0.25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 x14ac:dyDescent="0.25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 x14ac:dyDescent="0.25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 x14ac:dyDescent="0.25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 x14ac:dyDescent="0.25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 x14ac:dyDescent="0.25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 x14ac:dyDescent="0.25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 x14ac:dyDescent="0.25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 x14ac:dyDescent="0.25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 x14ac:dyDescent="0.25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 x14ac:dyDescent="0.25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 x14ac:dyDescent="0.25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 x14ac:dyDescent="0.25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 x14ac:dyDescent="0.25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 x14ac:dyDescent="0.25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 x14ac:dyDescent="0.25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 x14ac:dyDescent="0.25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 x14ac:dyDescent="0.25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 x14ac:dyDescent="0.25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 x14ac:dyDescent="0.25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 x14ac:dyDescent="0.25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 x14ac:dyDescent="0.25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 x14ac:dyDescent="0.25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 x14ac:dyDescent="0.25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 x14ac:dyDescent="0.25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 x14ac:dyDescent="0.25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 x14ac:dyDescent="0.25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 x14ac:dyDescent="0.25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 x14ac:dyDescent="0.25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 x14ac:dyDescent="0.25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 x14ac:dyDescent="0.25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 x14ac:dyDescent="0.25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 x14ac:dyDescent="0.25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 x14ac:dyDescent="0.25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 x14ac:dyDescent="0.25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 x14ac:dyDescent="0.25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 x14ac:dyDescent="0.25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 x14ac:dyDescent="0.25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 x14ac:dyDescent="0.25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 x14ac:dyDescent="0.25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 x14ac:dyDescent="0.25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 x14ac:dyDescent="0.25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 x14ac:dyDescent="0.25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 x14ac:dyDescent="0.25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 x14ac:dyDescent="0.25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 x14ac:dyDescent="0.25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 x14ac:dyDescent="0.25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 x14ac:dyDescent="0.25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 x14ac:dyDescent="0.25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 x14ac:dyDescent="0.25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 x14ac:dyDescent="0.25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 x14ac:dyDescent="0.25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 x14ac:dyDescent="0.25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 x14ac:dyDescent="0.25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 x14ac:dyDescent="0.25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 x14ac:dyDescent="0.25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 x14ac:dyDescent="0.25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 x14ac:dyDescent="0.25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 x14ac:dyDescent="0.25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 x14ac:dyDescent="0.25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 x14ac:dyDescent="0.25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 x14ac:dyDescent="0.25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 x14ac:dyDescent="0.25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 x14ac:dyDescent="0.25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 x14ac:dyDescent="0.25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 x14ac:dyDescent="0.25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 x14ac:dyDescent="0.25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 x14ac:dyDescent="0.25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 x14ac:dyDescent="0.25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 x14ac:dyDescent="0.25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 x14ac:dyDescent="0.25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 x14ac:dyDescent="0.25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 x14ac:dyDescent="0.25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 x14ac:dyDescent="0.25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 x14ac:dyDescent="0.25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 x14ac:dyDescent="0.25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 x14ac:dyDescent="0.25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 x14ac:dyDescent="0.25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 x14ac:dyDescent="0.25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 x14ac:dyDescent="0.25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 x14ac:dyDescent="0.25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 x14ac:dyDescent="0.25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 x14ac:dyDescent="0.25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 x14ac:dyDescent="0.25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 x14ac:dyDescent="0.25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 x14ac:dyDescent="0.25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 x14ac:dyDescent="0.25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 x14ac:dyDescent="0.25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 x14ac:dyDescent="0.25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 x14ac:dyDescent="0.25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 x14ac:dyDescent="0.25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 x14ac:dyDescent="0.25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 x14ac:dyDescent="0.25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 x14ac:dyDescent="0.25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 x14ac:dyDescent="0.25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 x14ac:dyDescent="0.25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 x14ac:dyDescent="0.25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 x14ac:dyDescent="0.25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 x14ac:dyDescent="0.25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 x14ac:dyDescent="0.25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 x14ac:dyDescent="0.25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 x14ac:dyDescent="0.25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 x14ac:dyDescent="0.25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 x14ac:dyDescent="0.25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 x14ac:dyDescent="0.25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 x14ac:dyDescent="0.25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 x14ac:dyDescent="0.25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 x14ac:dyDescent="0.25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 x14ac:dyDescent="0.25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 x14ac:dyDescent="0.25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 x14ac:dyDescent="0.25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 x14ac:dyDescent="0.25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 x14ac:dyDescent="0.25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 x14ac:dyDescent="0.25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 x14ac:dyDescent="0.25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 x14ac:dyDescent="0.25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 x14ac:dyDescent="0.25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 x14ac:dyDescent="0.25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 x14ac:dyDescent="0.25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 x14ac:dyDescent="0.25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 x14ac:dyDescent="0.25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 x14ac:dyDescent="0.25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 x14ac:dyDescent="0.25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 x14ac:dyDescent="0.25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 x14ac:dyDescent="0.25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 x14ac:dyDescent="0.25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 x14ac:dyDescent="0.25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 x14ac:dyDescent="0.25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 x14ac:dyDescent="0.25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 x14ac:dyDescent="0.25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 x14ac:dyDescent="0.25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 x14ac:dyDescent="0.25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 x14ac:dyDescent="0.25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 x14ac:dyDescent="0.25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 x14ac:dyDescent="0.25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 x14ac:dyDescent="0.25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 x14ac:dyDescent="0.25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 x14ac:dyDescent="0.25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 x14ac:dyDescent="0.25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 x14ac:dyDescent="0.25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 x14ac:dyDescent="0.25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 x14ac:dyDescent="0.25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 x14ac:dyDescent="0.25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 x14ac:dyDescent="0.25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 x14ac:dyDescent="0.25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 x14ac:dyDescent="0.25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 x14ac:dyDescent="0.25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 x14ac:dyDescent="0.25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 x14ac:dyDescent="0.25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 x14ac:dyDescent="0.25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 x14ac:dyDescent="0.25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 x14ac:dyDescent="0.25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 x14ac:dyDescent="0.25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 x14ac:dyDescent="0.25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 x14ac:dyDescent="0.25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 x14ac:dyDescent="0.25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 x14ac:dyDescent="0.25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 x14ac:dyDescent="0.25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 x14ac:dyDescent="0.25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 x14ac:dyDescent="0.25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 x14ac:dyDescent="0.25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 x14ac:dyDescent="0.25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 x14ac:dyDescent="0.25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 x14ac:dyDescent="0.25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 x14ac:dyDescent="0.25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 x14ac:dyDescent="0.25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 x14ac:dyDescent="0.25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 x14ac:dyDescent="0.25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 x14ac:dyDescent="0.25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 x14ac:dyDescent="0.25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 x14ac:dyDescent="0.25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 x14ac:dyDescent="0.25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 x14ac:dyDescent="0.25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 x14ac:dyDescent="0.25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 x14ac:dyDescent="0.25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 x14ac:dyDescent="0.25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 x14ac:dyDescent="0.25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 x14ac:dyDescent="0.25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 x14ac:dyDescent="0.25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 x14ac:dyDescent="0.25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 x14ac:dyDescent="0.25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 x14ac:dyDescent="0.25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 x14ac:dyDescent="0.25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 x14ac:dyDescent="0.25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 x14ac:dyDescent="0.25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 x14ac:dyDescent="0.25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 x14ac:dyDescent="0.25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 x14ac:dyDescent="0.25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 x14ac:dyDescent="0.25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 x14ac:dyDescent="0.25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 x14ac:dyDescent="0.25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 x14ac:dyDescent="0.25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 x14ac:dyDescent="0.25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 x14ac:dyDescent="0.25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 x14ac:dyDescent="0.25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 x14ac:dyDescent="0.25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 x14ac:dyDescent="0.25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 x14ac:dyDescent="0.25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 x14ac:dyDescent="0.25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 x14ac:dyDescent="0.25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 x14ac:dyDescent="0.25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 x14ac:dyDescent="0.25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 x14ac:dyDescent="0.25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 x14ac:dyDescent="0.25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 x14ac:dyDescent="0.25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 x14ac:dyDescent="0.25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 x14ac:dyDescent="0.25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 x14ac:dyDescent="0.25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 x14ac:dyDescent="0.25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 x14ac:dyDescent="0.25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 x14ac:dyDescent="0.25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 x14ac:dyDescent="0.25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 x14ac:dyDescent="0.25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 x14ac:dyDescent="0.25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 x14ac:dyDescent="0.25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 x14ac:dyDescent="0.25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 x14ac:dyDescent="0.25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 x14ac:dyDescent="0.25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 x14ac:dyDescent="0.25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 x14ac:dyDescent="0.25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 x14ac:dyDescent="0.25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 x14ac:dyDescent="0.25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 x14ac:dyDescent="0.25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 x14ac:dyDescent="0.25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 x14ac:dyDescent="0.25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 x14ac:dyDescent="0.25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 x14ac:dyDescent="0.25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 x14ac:dyDescent="0.25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 x14ac:dyDescent="0.25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 x14ac:dyDescent="0.25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 x14ac:dyDescent="0.25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 x14ac:dyDescent="0.25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 x14ac:dyDescent="0.25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 x14ac:dyDescent="0.25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 x14ac:dyDescent="0.25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 x14ac:dyDescent="0.25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 x14ac:dyDescent="0.25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 x14ac:dyDescent="0.25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 x14ac:dyDescent="0.25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 x14ac:dyDescent="0.25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 x14ac:dyDescent="0.25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 x14ac:dyDescent="0.25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 x14ac:dyDescent="0.25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 x14ac:dyDescent="0.25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 x14ac:dyDescent="0.25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 x14ac:dyDescent="0.25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 x14ac:dyDescent="0.25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 x14ac:dyDescent="0.25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 x14ac:dyDescent="0.25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 x14ac:dyDescent="0.25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 x14ac:dyDescent="0.25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 x14ac:dyDescent="0.25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 x14ac:dyDescent="0.25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 x14ac:dyDescent="0.25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 x14ac:dyDescent="0.25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 x14ac:dyDescent="0.25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 x14ac:dyDescent="0.25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 x14ac:dyDescent="0.25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 x14ac:dyDescent="0.25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 x14ac:dyDescent="0.25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 x14ac:dyDescent="0.25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 x14ac:dyDescent="0.25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 x14ac:dyDescent="0.25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 x14ac:dyDescent="0.25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 x14ac:dyDescent="0.25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 x14ac:dyDescent="0.25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 x14ac:dyDescent="0.25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 x14ac:dyDescent="0.25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 x14ac:dyDescent="0.25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 x14ac:dyDescent="0.25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 x14ac:dyDescent="0.25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 x14ac:dyDescent="0.25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 x14ac:dyDescent="0.25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 x14ac:dyDescent="0.25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 x14ac:dyDescent="0.25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 x14ac:dyDescent="0.25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 x14ac:dyDescent="0.25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 x14ac:dyDescent="0.25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 x14ac:dyDescent="0.25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 x14ac:dyDescent="0.25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 x14ac:dyDescent="0.25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 x14ac:dyDescent="0.25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 x14ac:dyDescent="0.25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 x14ac:dyDescent="0.25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 x14ac:dyDescent="0.25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 x14ac:dyDescent="0.25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 x14ac:dyDescent="0.25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 x14ac:dyDescent="0.25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 x14ac:dyDescent="0.25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 x14ac:dyDescent="0.25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 x14ac:dyDescent="0.25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 x14ac:dyDescent="0.25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 x14ac:dyDescent="0.25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 x14ac:dyDescent="0.25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 x14ac:dyDescent="0.25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 x14ac:dyDescent="0.25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 x14ac:dyDescent="0.25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 x14ac:dyDescent="0.25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 x14ac:dyDescent="0.25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 x14ac:dyDescent="0.25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 x14ac:dyDescent="0.25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 x14ac:dyDescent="0.25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 x14ac:dyDescent="0.25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 x14ac:dyDescent="0.25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 x14ac:dyDescent="0.25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 x14ac:dyDescent="0.25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 x14ac:dyDescent="0.25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 x14ac:dyDescent="0.25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 x14ac:dyDescent="0.25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 x14ac:dyDescent="0.25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 x14ac:dyDescent="0.25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 x14ac:dyDescent="0.25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 x14ac:dyDescent="0.25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 x14ac:dyDescent="0.25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 x14ac:dyDescent="0.25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 x14ac:dyDescent="0.25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 x14ac:dyDescent="0.25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 x14ac:dyDescent="0.25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 x14ac:dyDescent="0.25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 x14ac:dyDescent="0.25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 x14ac:dyDescent="0.25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 x14ac:dyDescent="0.25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 x14ac:dyDescent="0.25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 x14ac:dyDescent="0.25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 x14ac:dyDescent="0.25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 x14ac:dyDescent="0.25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 x14ac:dyDescent="0.25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 x14ac:dyDescent="0.25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 x14ac:dyDescent="0.25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 x14ac:dyDescent="0.25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 x14ac:dyDescent="0.25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 x14ac:dyDescent="0.25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 x14ac:dyDescent="0.25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 x14ac:dyDescent="0.25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 x14ac:dyDescent="0.25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 x14ac:dyDescent="0.25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 x14ac:dyDescent="0.25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 x14ac:dyDescent="0.25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 x14ac:dyDescent="0.25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 x14ac:dyDescent="0.25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 x14ac:dyDescent="0.25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 x14ac:dyDescent="0.25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 x14ac:dyDescent="0.25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 x14ac:dyDescent="0.25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 x14ac:dyDescent="0.25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 x14ac:dyDescent="0.25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 x14ac:dyDescent="0.25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 x14ac:dyDescent="0.25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 x14ac:dyDescent="0.25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 x14ac:dyDescent="0.25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 x14ac:dyDescent="0.25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 x14ac:dyDescent="0.25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 x14ac:dyDescent="0.25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 x14ac:dyDescent="0.25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 x14ac:dyDescent="0.25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 x14ac:dyDescent="0.25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 x14ac:dyDescent="0.25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 x14ac:dyDescent="0.25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 x14ac:dyDescent="0.25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 x14ac:dyDescent="0.25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 x14ac:dyDescent="0.25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 x14ac:dyDescent="0.25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 x14ac:dyDescent="0.25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 x14ac:dyDescent="0.25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 x14ac:dyDescent="0.25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 x14ac:dyDescent="0.25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 x14ac:dyDescent="0.25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 x14ac:dyDescent="0.25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 x14ac:dyDescent="0.25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 x14ac:dyDescent="0.25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 x14ac:dyDescent="0.25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 x14ac:dyDescent="0.25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 x14ac:dyDescent="0.25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 x14ac:dyDescent="0.25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 x14ac:dyDescent="0.25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 x14ac:dyDescent="0.25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 x14ac:dyDescent="0.25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 x14ac:dyDescent="0.25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 x14ac:dyDescent="0.25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 x14ac:dyDescent="0.25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 x14ac:dyDescent="0.25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 x14ac:dyDescent="0.25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 x14ac:dyDescent="0.25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 x14ac:dyDescent="0.25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 x14ac:dyDescent="0.25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 x14ac:dyDescent="0.25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 x14ac:dyDescent="0.25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 x14ac:dyDescent="0.25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 x14ac:dyDescent="0.25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 x14ac:dyDescent="0.25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 x14ac:dyDescent="0.25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 x14ac:dyDescent="0.25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 x14ac:dyDescent="0.25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 x14ac:dyDescent="0.25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 x14ac:dyDescent="0.25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 x14ac:dyDescent="0.25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 x14ac:dyDescent="0.25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 x14ac:dyDescent="0.25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 x14ac:dyDescent="0.25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 x14ac:dyDescent="0.25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 x14ac:dyDescent="0.25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 x14ac:dyDescent="0.25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 x14ac:dyDescent="0.25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 x14ac:dyDescent="0.25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 x14ac:dyDescent="0.25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 x14ac:dyDescent="0.25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 x14ac:dyDescent="0.25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 x14ac:dyDescent="0.25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 x14ac:dyDescent="0.25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 x14ac:dyDescent="0.25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 x14ac:dyDescent="0.25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 x14ac:dyDescent="0.25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 x14ac:dyDescent="0.25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 x14ac:dyDescent="0.25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 x14ac:dyDescent="0.25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 x14ac:dyDescent="0.25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 x14ac:dyDescent="0.25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 x14ac:dyDescent="0.25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 x14ac:dyDescent="0.25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 x14ac:dyDescent="0.25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 x14ac:dyDescent="0.25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 x14ac:dyDescent="0.25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 x14ac:dyDescent="0.25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 x14ac:dyDescent="0.25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 x14ac:dyDescent="0.25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 x14ac:dyDescent="0.25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 x14ac:dyDescent="0.25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 x14ac:dyDescent="0.25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 x14ac:dyDescent="0.25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  <row r="36746" spans="12:12" x14ac:dyDescent="0.25"/>
    <row r="37661" spans="12:12" x14ac:dyDescent="0.25"/>
    <row r="41766" spans="12:12" x14ac:dyDescent="0.25"/>
  </sheetData>
  <sheetProtection algorithmName="SHA-512" hashValue="yaDlw/ybLCEPEpdnYBKIqk7YQtDjMA2tFJKw7dskiIltwQHCDn5Jsgl8cZDk0cOjKFocpRyQg2ejmry9xjTHhA==" saltValue="Chf35CNYUxwZHBwT3fswDA==" spinCount="100000" sheet="1" selectLockedCells="1" autoFilter="0" selectUnlockedCells="1"/>
  <conditionalFormatting sqref="F3">
    <cfRule type="duplicateValues" dxfId="39" priority="1"/>
  </conditionalFormatting>
  <conditionalFormatting sqref="A1:C1 A2 A3006:C1048576 A4:C5">
    <cfRule type="duplicateValues" dxfId="38" priority="2"/>
  </conditionalFormatting>
  <printOptions horizontalCentered="1"/>
  <pageMargins left="7.874015748031496E-2" right="7.874015748031496E-2" top="0.55118110236220474" bottom="0.35433070866141736" header="0.11811023622047245" footer="0.31496062992125984"/>
  <pageSetup scale="57" fitToHeight="0" orientation="landscape" r:id="rId1"/>
  <headerFooter>
    <oddHeader>&amp;C
&amp;R
&amp;P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ImprimePDF">
                <anchor>
                  <from>
                    <xdr:col>4</xdr:col>
                    <xdr:colOff>295275</xdr:colOff>
                    <xdr:row>1</xdr:row>
                    <xdr:rowOff>257175</xdr:rowOff>
                  </from>
                  <to>
                    <xdr:col>4</xdr:col>
                    <xdr:colOff>2000250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Entradas">
                <anchor moveWithCells="1">
                  <from>
                    <xdr:col>4</xdr:col>
                    <xdr:colOff>323850</xdr:colOff>
                    <xdr:row>1</xdr:row>
                    <xdr:rowOff>9525</xdr:rowOff>
                  </from>
                  <to>
                    <xdr:col>4</xdr:col>
                    <xdr:colOff>1123950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Requisicion">
                <anchor moveWithCells="1">
                  <from>
                    <xdr:col>4</xdr:col>
                    <xdr:colOff>1143000</xdr:colOff>
                    <xdr:row>0</xdr:row>
                    <xdr:rowOff>428625</xdr:rowOff>
                  </from>
                  <to>
                    <xdr:col>4</xdr:col>
                    <xdr:colOff>1962150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0]!CrearArticulo">
                <anchor moveWithCells="1">
                  <from>
                    <xdr:col>4</xdr:col>
                    <xdr:colOff>333375</xdr:colOff>
                    <xdr:row>0</xdr:row>
                    <xdr:rowOff>180975</xdr:rowOff>
                  </from>
                  <to>
                    <xdr:col>4</xdr:col>
                    <xdr:colOff>1962150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TRIMESTRAL OCTUBRE - DICIEMBRE </vt:lpstr>
      <vt:lpstr>'TRIMESTRAL OCTUBRE - DICIEMBRE '!Área_de_impresión</vt:lpstr>
      <vt:lpstr>'TRIMESTRAL OCTUBRE - DICIEMBRE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Suriel</dc:creator>
  <cp:lastModifiedBy>Sally Suriel</cp:lastModifiedBy>
  <dcterms:created xsi:type="dcterms:W3CDTF">2026-01-06T15:16:59Z</dcterms:created>
  <dcterms:modified xsi:type="dcterms:W3CDTF">2026-01-06T15:24:58Z</dcterms:modified>
</cp:coreProperties>
</file>