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FINANZAS\Estados Financieros - INTRANT 2025\Enero - Junio 2025\"/>
    </mc:Choice>
  </mc:AlternateContent>
  <bookViews>
    <workbookView xWindow="0" yWindow="0" windowWidth="28800" windowHeight="122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E39" i="1"/>
  <c r="D39" i="1"/>
  <c r="C39" i="1"/>
  <c r="F34" i="1"/>
  <c r="F35" i="1" s="1"/>
  <c r="E34" i="1"/>
  <c r="E35" i="1" s="1"/>
  <c r="D34" i="1"/>
  <c r="D35" i="1" s="1"/>
  <c r="C34" i="1"/>
  <c r="C35" i="1" s="1"/>
  <c r="F31" i="1"/>
  <c r="F32" i="1" s="1"/>
  <c r="F30" i="1" s="1"/>
  <c r="E31" i="1"/>
  <c r="E32" i="1" s="1"/>
  <c r="E30" i="1" s="1"/>
  <c r="D31" i="1"/>
  <c r="D32" i="1" s="1"/>
  <c r="D30" i="1" s="1"/>
  <c r="C31" i="1"/>
  <c r="C32" i="1" s="1"/>
  <c r="C30" i="1" s="1"/>
  <c r="F26" i="1"/>
  <c r="D25" i="1"/>
  <c r="C25" i="1"/>
  <c r="D24" i="1"/>
  <c r="C24" i="1"/>
  <c r="D23" i="1"/>
  <c r="C23" i="1"/>
  <c r="D22" i="1"/>
  <c r="C22" i="1"/>
  <c r="C26" i="1" s="1"/>
  <c r="D21" i="1"/>
  <c r="C21" i="1"/>
  <c r="F20" i="1"/>
  <c r="E20" i="1"/>
  <c r="E26" i="1" s="1"/>
  <c r="D20" i="1"/>
  <c r="D26" i="1" s="1"/>
  <c r="C20" i="1"/>
  <c r="F15" i="1"/>
  <c r="E15" i="1"/>
  <c r="D15" i="1"/>
  <c r="C15" i="1"/>
  <c r="D12" i="1"/>
  <c r="C12" i="1"/>
  <c r="D11" i="1"/>
  <c r="C11" i="1"/>
  <c r="D10" i="1"/>
  <c r="C10" i="1"/>
  <c r="D9" i="1"/>
  <c r="C9" i="1"/>
  <c r="F8" i="1"/>
  <c r="F13" i="1" s="1"/>
  <c r="F17" i="1" s="1"/>
  <c r="F28" i="1" s="1"/>
  <c r="E8" i="1"/>
  <c r="E13" i="1" s="1"/>
  <c r="E17" i="1" s="1"/>
  <c r="E28" i="1" s="1"/>
  <c r="D8" i="1"/>
  <c r="D13" i="1" s="1"/>
  <c r="D17" i="1" s="1"/>
  <c r="D28" i="1" s="1"/>
  <c r="D37" i="1" s="1"/>
  <c r="D41" i="1" s="1"/>
  <c r="C8" i="1"/>
  <c r="C13" i="1" s="1"/>
  <c r="C17" i="1" s="1"/>
  <c r="E6" i="1"/>
  <c r="D6" i="1"/>
  <c r="C6" i="1"/>
  <c r="B6" i="1"/>
  <c r="A6" i="1"/>
  <c r="C4" i="1"/>
  <c r="A1" i="1"/>
  <c r="E37" i="1" l="1"/>
  <c r="E41" i="1" s="1"/>
  <c r="F37" i="1"/>
  <c r="F41" i="1" s="1"/>
  <c r="C28" i="1"/>
  <c r="C37" i="1" s="1"/>
  <c r="C41" i="1" s="1"/>
</calcChain>
</file>

<file path=xl/sharedStrings.xml><?xml version="1.0" encoding="utf-8"?>
<sst xmlns="http://schemas.openxmlformats.org/spreadsheetml/2006/main" count="36" uniqueCount="36">
  <si>
    <t>ESTADO DE RENDIMIENTO FINANCIERO</t>
  </si>
  <si>
    <t>DEL 1RO. AL 30 DE JUNIO DEL 2025 Y 2024</t>
  </si>
  <si>
    <t>INGRESOS CORRIENTES</t>
  </si>
  <si>
    <t>Ingresos por ventas</t>
  </si>
  <si>
    <t>Ingresos por Transacciones con Contraprestación</t>
  </si>
  <si>
    <t>Transferencias y Donaciones</t>
  </si>
  <si>
    <t>Recargos, multas y otros ingresos</t>
  </si>
  <si>
    <t>Impuestos</t>
  </si>
  <si>
    <t>TOTAL INGRESOS</t>
  </si>
  <si>
    <t>COSTOS</t>
  </si>
  <si>
    <t xml:space="preserve">UTILIDAD BRUTA </t>
  </si>
  <si>
    <t>GASTOS CORRIENTES</t>
  </si>
  <si>
    <t>GASTOS DE VENTAS</t>
  </si>
  <si>
    <t>Sueldos, Salarios y Beneficios a Empleados</t>
  </si>
  <si>
    <t>Subvenciones y Otros Pagos por Transferencias</t>
  </si>
  <si>
    <t>Suministros y Materiales para Consumo</t>
  </si>
  <si>
    <t xml:space="preserve">Gastos de Depreciación y Amortización </t>
  </si>
  <si>
    <t>Otros Gastos</t>
  </si>
  <si>
    <t>TOTAL GASTOS</t>
  </si>
  <si>
    <t>UTILIDAD OPERATIVA</t>
  </si>
  <si>
    <t>OTROS INGRESOS (GASTOS):</t>
  </si>
  <si>
    <t>OTROS INGRESOS</t>
  </si>
  <si>
    <t>TOTAL OTROS INGRESOS</t>
  </si>
  <si>
    <t>GASTOS FINANCIEROS</t>
  </si>
  <si>
    <t>TOTAL OTROS GASTOS</t>
  </si>
  <si>
    <t>RESULTADO DEL PERÍODO (AHORRO / DESAHORRO)</t>
  </si>
  <si>
    <t>IMPUESTOS SORE LA RENTA</t>
  </si>
  <si>
    <t>UTILIDAD NETA ATRIBUIBLE A LOS ACCIONISTAS</t>
  </si>
  <si>
    <t xml:space="preserve">          Milton Morrison Ramiréz</t>
  </si>
  <si>
    <t>Cesar Bobadilla Peralta</t>
  </si>
  <si>
    <t xml:space="preserve">            Director Ejecutivo</t>
  </si>
  <si>
    <t xml:space="preserve">    Director Administrativo y Financiero                         </t>
  </si>
  <si>
    <t xml:space="preserve">     Rolando Moronta Santos</t>
  </si>
  <si>
    <t xml:space="preserve">         Benigno A. Barias</t>
  </si>
  <si>
    <t xml:space="preserve">         Encargado Financiero</t>
  </si>
  <si>
    <t xml:space="preserve">    Enc. Departamento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</si>
</sst>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;[Red]\(#,##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color theme="0"/>
      <name val="Century Gothic"/>
      <family val="2"/>
    </font>
    <font>
      <b/>
      <sz val="10"/>
      <name val="Arial"/>
      <family val="2"/>
    </font>
    <font>
      <b/>
      <sz val="9"/>
      <name val="Century Gothic"/>
      <family val="2"/>
    </font>
    <font>
      <b/>
      <sz val="6"/>
      <name val="Arial"/>
      <family val="2"/>
    </font>
    <font>
      <sz val="6"/>
      <name val="Arial"/>
      <family val="2"/>
    </font>
    <font>
      <b/>
      <sz val="11"/>
      <color rgb="FF002060"/>
      <name val="Times New Roman"/>
      <family val="1"/>
    </font>
    <font>
      <sz val="10"/>
      <name val="Arial"/>
    </font>
    <font>
      <sz val="11"/>
      <color rgb="FF002060"/>
      <name val="Times New Roman"/>
      <family val="1"/>
    </font>
    <font>
      <sz val="10"/>
      <color rgb="FF132F5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0" fillId="0" borderId="0" xfId="0" applyBorder="1"/>
    <xf numFmtId="0" fontId="0" fillId="0" borderId="0" xfId="0" applyAlignment="1"/>
    <xf numFmtId="49" fontId="3" fillId="0" borderId="0" xfId="0" applyNumberFormat="1" applyFont="1" applyFill="1" applyAlignment="1">
      <alignment shrinkToFit="1"/>
    </xf>
    <xf numFmtId="0" fontId="0" fillId="0" borderId="0" xfId="0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164" fontId="0" fillId="0" borderId="0" xfId="0" applyNumberFormat="1"/>
    <xf numFmtId="0" fontId="0" fillId="0" borderId="2" xfId="0" applyBorder="1"/>
    <xf numFmtId="164" fontId="0" fillId="0" borderId="0" xfId="0" applyNumberFormat="1" applyBorder="1"/>
    <xf numFmtId="164" fontId="0" fillId="3" borderId="0" xfId="0" applyNumberFormat="1" applyFill="1" applyBorder="1"/>
    <xf numFmtId="164" fontId="0" fillId="0" borderId="3" xfId="0" applyNumberFormat="1" applyBorder="1"/>
    <xf numFmtId="164" fontId="0" fillId="0" borderId="0" xfId="0" applyNumberFormat="1" applyFill="1" applyBorder="1"/>
    <xf numFmtId="164" fontId="5" fillId="0" borderId="4" xfId="0" applyNumberFormat="1" applyFont="1" applyBorder="1"/>
    <xf numFmtId="164" fontId="5" fillId="0" borderId="4" xfId="0" applyNumberFormat="1" applyFont="1" applyFill="1" applyBorder="1"/>
    <xf numFmtId="164" fontId="5" fillId="0" borderId="0" xfId="0" applyNumberFormat="1" applyFont="1"/>
    <xf numFmtId="0" fontId="0" fillId="0" borderId="0" xfId="0" applyFill="1" applyAlignment="1">
      <alignment horizontal="center"/>
    </xf>
    <xf numFmtId="0" fontId="6" fillId="0" borderId="2" xfId="0" applyFont="1" applyFill="1" applyBorder="1"/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0" fillId="0" borderId="5" xfId="0" applyNumberFormat="1" applyBorder="1"/>
    <xf numFmtId="164" fontId="0" fillId="0" borderId="5" xfId="0" applyNumberFormat="1" applyFill="1" applyBorder="1"/>
    <xf numFmtId="164" fontId="0" fillId="0" borderId="0" xfId="0" applyNumberFormat="1" applyFill="1"/>
    <xf numFmtId="0" fontId="3" fillId="0" borderId="2" xfId="0" applyFont="1" applyBorder="1"/>
    <xf numFmtId="0" fontId="3" fillId="0" borderId="2" xfId="0" applyFont="1" applyFill="1" applyBorder="1"/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5" fillId="0" borderId="3" xfId="0" applyNumberFormat="1" applyFont="1" applyBorder="1"/>
    <xf numFmtId="164" fontId="5" fillId="0" borderId="3" xfId="0" applyNumberFormat="1" applyFont="1" applyFill="1" applyBorder="1"/>
    <xf numFmtId="164" fontId="0" fillId="0" borderId="3" xfId="0" applyNumberFormat="1" applyFill="1" applyBorder="1"/>
    <xf numFmtId="0" fontId="5" fillId="0" borderId="2" xfId="0" applyFont="1" applyBorder="1" applyAlignment="1">
      <alignment horizontal="left"/>
    </xf>
    <xf numFmtId="164" fontId="7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wrapText="1"/>
    </xf>
    <xf numFmtId="164" fontId="5" fillId="4" borderId="6" xfId="0" applyNumberFormat="1" applyFont="1" applyFill="1" applyBorder="1"/>
    <xf numFmtId="164" fontId="5" fillId="0" borderId="6" xfId="0" applyNumberFormat="1" applyFont="1" applyFill="1" applyBorder="1"/>
    <xf numFmtId="0" fontId="3" fillId="0" borderId="0" xfId="0" applyFont="1"/>
    <xf numFmtId="0" fontId="5" fillId="0" borderId="0" xfId="0" applyFont="1" applyBorder="1"/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left" wrapText="1"/>
    </xf>
    <xf numFmtId="164" fontId="5" fillId="0" borderId="7" xfId="0" applyNumberFormat="1" applyFont="1" applyBorder="1"/>
    <xf numFmtId="0" fontId="9" fillId="0" borderId="0" xfId="0" applyFont="1" applyAlignment="1">
      <alignment vertical="center"/>
    </xf>
    <xf numFmtId="0" fontId="0" fillId="0" borderId="0" xfId="0" applyFill="1" applyBorder="1"/>
    <xf numFmtId="0" fontId="9" fillId="0" borderId="0" xfId="0" applyFont="1" applyAlignment="1">
      <alignment horizontal="center" vertical="center"/>
    </xf>
    <xf numFmtId="43" fontId="0" fillId="0" borderId="0" xfId="1" applyFont="1" applyAlignment="1">
      <alignment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Fill="1" applyBorder="1"/>
    <xf numFmtId="43" fontId="0" fillId="0" borderId="0" xfId="2" applyFont="1"/>
    <xf numFmtId="0" fontId="9" fillId="0" borderId="0" xfId="0" applyFo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</cellXfs>
  <cellStyles count="3">
    <cellStyle name="Millares" xfId="1" builtinId="3"/>
    <cellStyle name="Millares_Practica Curso 2006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46</xdr:row>
      <xdr:rowOff>9525</xdr:rowOff>
    </xdr:from>
    <xdr:to>
      <xdr:col>0</xdr:col>
      <xdr:colOff>2095500</xdr:colOff>
      <xdr:row>46</xdr:row>
      <xdr:rowOff>11781</xdr:rowOff>
    </xdr:to>
    <xdr:cxnSp macro="">
      <xdr:nvCxnSpPr>
        <xdr:cNvPr id="2" name="Conector recto 1"/>
        <xdr:cNvCxnSpPr/>
      </xdr:nvCxnSpPr>
      <xdr:spPr bwMode="auto">
        <a:xfrm flipV="1">
          <a:off x="104775" y="4514850"/>
          <a:ext cx="1990725" cy="2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3343275</xdr:colOff>
      <xdr:row>46</xdr:row>
      <xdr:rowOff>0</xdr:rowOff>
    </xdr:from>
    <xdr:to>
      <xdr:col>3</xdr:col>
      <xdr:colOff>866775</xdr:colOff>
      <xdr:row>46</xdr:row>
      <xdr:rowOff>28575</xdr:rowOff>
    </xdr:to>
    <xdr:cxnSp macro="">
      <xdr:nvCxnSpPr>
        <xdr:cNvPr id="3" name="Conector recto 2"/>
        <xdr:cNvCxnSpPr/>
      </xdr:nvCxnSpPr>
      <xdr:spPr bwMode="auto">
        <a:xfrm>
          <a:off x="3343275" y="4505325"/>
          <a:ext cx="2667000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</xdr:colOff>
      <xdr:row>55</xdr:row>
      <xdr:rowOff>9525</xdr:rowOff>
    </xdr:from>
    <xdr:to>
      <xdr:col>0</xdr:col>
      <xdr:colOff>2181225</xdr:colOff>
      <xdr:row>55</xdr:row>
      <xdr:rowOff>9525</xdr:rowOff>
    </xdr:to>
    <xdr:cxnSp macro="">
      <xdr:nvCxnSpPr>
        <xdr:cNvPr id="4" name="Conector recto 3"/>
        <xdr:cNvCxnSpPr/>
      </xdr:nvCxnSpPr>
      <xdr:spPr bwMode="auto">
        <a:xfrm>
          <a:off x="57150" y="6153150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3343275</xdr:colOff>
      <xdr:row>54</xdr:row>
      <xdr:rowOff>161925</xdr:rowOff>
    </xdr:from>
    <xdr:to>
      <xdr:col>3</xdr:col>
      <xdr:colOff>819150</xdr:colOff>
      <xdr:row>55</xdr:row>
      <xdr:rowOff>0</xdr:rowOff>
    </xdr:to>
    <xdr:cxnSp macro="">
      <xdr:nvCxnSpPr>
        <xdr:cNvPr id="5" name="Conector recto 4"/>
        <xdr:cNvCxnSpPr/>
      </xdr:nvCxnSpPr>
      <xdr:spPr bwMode="auto">
        <a:xfrm>
          <a:off x="3343275" y="6134100"/>
          <a:ext cx="26193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45</xdr:row>
      <xdr:rowOff>1</xdr:rowOff>
    </xdr:from>
    <xdr:to>
      <xdr:col>0</xdr:col>
      <xdr:colOff>2247900</xdr:colOff>
      <xdr:row>48</xdr:row>
      <xdr:rowOff>38100</xdr:rowOff>
    </xdr:to>
    <xdr:sp macro="" textlink="">
      <xdr:nvSpPr>
        <xdr:cNvPr id="6" name="Rectángulo 5"/>
        <xdr:cNvSpPr/>
      </xdr:nvSpPr>
      <xdr:spPr>
        <a:xfrm>
          <a:off x="0" y="4286251"/>
          <a:ext cx="2247900" cy="63817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3257551</xdr:colOff>
      <xdr:row>43</xdr:row>
      <xdr:rowOff>85725</xdr:rowOff>
    </xdr:from>
    <xdr:to>
      <xdr:col>3</xdr:col>
      <xdr:colOff>1276350</xdr:colOff>
      <xdr:row>50</xdr:row>
      <xdr:rowOff>180975</xdr:rowOff>
    </xdr:to>
    <xdr:sp macro="" textlink="">
      <xdr:nvSpPr>
        <xdr:cNvPr id="7" name="Rectángulo 6"/>
        <xdr:cNvSpPr/>
      </xdr:nvSpPr>
      <xdr:spPr>
        <a:xfrm>
          <a:off x="3257551" y="4038600"/>
          <a:ext cx="3162299" cy="1409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9525</xdr:colOff>
      <xdr:row>52</xdr:row>
      <xdr:rowOff>95251</xdr:rowOff>
    </xdr:from>
    <xdr:to>
      <xdr:col>0</xdr:col>
      <xdr:colOff>2209800</xdr:colOff>
      <xdr:row>56</xdr:row>
      <xdr:rowOff>47625</xdr:rowOff>
    </xdr:to>
    <xdr:sp macro="" textlink="">
      <xdr:nvSpPr>
        <xdr:cNvPr id="8" name="Rectángulo 7"/>
        <xdr:cNvSpPr/>
      </xdr:nvSpPr>
      <xdr:spPr>
        <a:xfrm>
          <a:off x="9525" y="5724526"/>
          <a:ext cx="2200275" cy="65722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1</xdr:col>
      <xdr:colOff>28576</xdr:colOff>
      <xdr:row>52</xdr:row>
      <xdr:rowOff>104775</xdr:rowOff>
    </xdr:from>
    <xdr:to>
      <xdr:col>3</xdr:col>
      <xdr:colOff>857251</xdr:colOff>
      <xdr:row>57</xdr:row>
      <xdr:rowOff>66675</xdr:rowOff>
    </xdr:to>
    <xdr:sp macro="" textlink="">
      <xdr:nvSpPr>
        <xdr:cNvPr id="9" name="Rectángulo 8"/>
        <xdr:cNvSpPr/>
      </xdr:nvSpPr>
      <xdr:spPr>
        <a:xfrm>
          <a:off x="3390901" y="5734050"/>
          <a:ext cx="2609850" cy="8286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0</xdr:colOff>
      <xdr:row>41</xdr:row>
      <xdr:rowOff>95250</xdr:rowOff>
    </xdr:from>
    <xdr:to>
      <xdr:col>6</xdr:col>
      <xdr:colOff>38099</xdr:colOff>
      <xdr:row>58</xdr:row>
      <xdr:rowOff>19050</xdr:rowOff>
    </xdr:to>
    <xdr:sp macro="" textlink="">
      <xdr:nvSpPr>
        <xdr:cNvPr id="10" name="Rectángulo 9"/>
        <xdr:cNvSpPr/>
      </xdr:nvSpPr>
      <xdr:spPr>
        <a:xfrm>
          <a:off x="0" y="3724275"/>
          <a:ext cx="6476999" cy="297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Estados%20Financieros\2025\ESTADOS%20FINANCIEROS%20AL%2030%20DE%20JUNIO%202025\Estados%20Financiero%20al%2030%20de%20Junio%202025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atula"/>
      <sheetName val="Indice"/>
      <sheetName val="situacion financiera"/>
      <sheetName val="Estado de rendimiento"/>
      <sheetName val="Estado de Cambio"/>
      <sheetName val="Estado Flujo"/>
      <sheetName val="Estado Flujo "/>
      <sheetName val="PORTADILLA-NOTAS"/>
      <sheetName val="Notas"/>
      <sheetName val="PORTADILLA-ANEXOS"/>
      <sheetName val="ACTIVOS FIJOS"/>
      <sheetName val="Activos Fijos.."/>
      <sheetName val="CxP"/>
      <sheetName val="Consolidado de Cuentas por Cobr"/>
      <sheetName val="Cuentas por Cobrar por Regiones"/>
      <sheetName val="Presupuesto"/>
      <sheetName val="Flujo"/>
      <sheetName val="DEPREC."/>
    </sheetNames>
    <sheetDataSet>
      <sheetData sheetId="0"/>
      <sheetData sheetId="1"/>
      <sheetData sheetId="2"/>
      <sheetData sheetId="3">
        <row r="1">
          <cell r="A1" t="str">
            <v>INSTITUTO NACIONAL DE TRÁNSITO Y TRANSPORTE TERRESTRE | INTRANT</v>
          </cell>
        </row>
        <row r="4">
          <cell r="C4" t="str">
            <v>VALORES EXPRESADOS EN RD$</v>
          </cell>
        </row>
        <row r="6">
          <cell r="A6" t="str">
            <v>Cuentas</v>
          </cell>
          <cell r="B6" t="str">
            <v>Notas</v>
          </cell>
          <cell r="C6" t="str">
            <v>Junio 2025</v>
          </cell>
          <cell r="D6" t="str">
            <v>Junio 2024</v>
          </cell>
        </row>
      </sheetData>
      <sheetData sheetId="4"/>
      <sheetData sheetId="5"/>
      <sheetData sheetId="6"/>
      <sheetData sheetId="7"/>
      <sheetData sheetId="8"/>
      <sheetData sheetId="9">
        <row r="386">
          <cell r="D386">
            <v>0</v>
          </cell>
          <cell r="E386">
            <v>0</v>
          </cell>
        </row>
        <row r="417">
          <cell r="D417">
            <v>0</v>
          </cell>
          <cell r="E417">
            <v>0</v>
          </cell>
        </row>
        <row r="418">
          <cell r="D418">
            <v>1107042335</v>
          </cell>
          <cell r="E418">
            <v>706820117.33000004</v>
          </cell>
        </row>
        <row r="419">
          <cell r="D419">
            <v>321798601.92000002</v>
          </cell>
          <cell r="E419">
            <v>344390206.67000002</v>
          </cell>
        </row>
        <row r="420">
          <cell r="D420">
            <v>0</v>
          </cell>
          <cell r="E420">
            <v>0</v>
          </cell>
        </row>
        <row r="421">
          <cell r="D421">
            <v>0</v>
          </cell>
          <cell r="E421">
            <v>0</v>
          </cell>
        </row>
        <row r="422">
          <cell r="D422">
            <v>250000000</v>
          </cell>
          <cell r="E422">
            <v>267250000</v>
          </cell>
        </row>
        <row r="496">
          <cell r="D496">
            <v>0</v>
          </cell>
          <cell r="E496">
            <v>0</v>
          </cell>
        </row>
        <row r="502">
          <cell r="D502">
            <v>0</v>
          </cell>
          <cell r="E502">
            <v>0</v>
          </cell>
        </row>
        <row r="515">
          <cell r="D515">
            <v>399248111.27000004</v>
          </cell>
          <cell r="E515">
            <v>332219530.75999999</v>
          </cell>
        </row>
        <row r="526">
          <cell r="D526">
            <v>330932374</v>
          </cell>
          <cell r="E526">
            <v>250000000</v>
          </cell>
        </row>
        <row r="540">
          <cell r="D540">
            <v>11771536.27</v>
          </cell>
          <cell r="E540">
            <v>6473049.0700000003</v>
          </cell>
        </row>
        <row r="551">
          <cell r="D551">
            <v>15411094.469999999</v>
          </cell>
          <cell r="E551">
            <v>17574338.559999999</v>
          </cell>
        </row>
        <row r="573">
          <cell r="D573">
            <v>979445169.88</v>
          </cell>
          <cell r="E573">
            <v>822732748.19000006</v>
          </cell>
        </row>
        <row r="584">
          <cell r="D584">
            <v>0</v>
          </cell>
          <cell r="E584">
            <v>0</v>
          </cell>
        </row>
        <row r="592">
          <cell r="D592">
            <v>0</v>
          </cell>
          <cell r="E592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workbookViewId="0">
      <selection activeCell="L46" sqref="L46"/>
    </sheetView>
  </sheetViews>
  <sheetFormatPr baseColWidth="10" defaultColWidth="9.140625" defaultRowHeight="15" x14ac:dyDescent="0.25"/>
  <cols>
    <col min="1" max="1" width="50.42578125" style="13" customWidth="1"/>
    <col min="2" max="2" width="7.28515625" style="5" customWidth="1"/>
    <col min="3" max="4" width="19.42578125" style="8" customWidth="1"/>
    <col min="5" max="5" width="15" hidden="1" customWidth="1"/>
    <col min="6" max="6" width="14.42578125" hidden="1" customWidth="1"/>
    <col min="8" max="8" width="12.7109375" bestFit="1" customWidth="1"/>
    <col min="14" max="14" width="12.7109375" bestFit="1" customWidth="1"/>
    <col min="257" max="257" width="50.42578125" customWidth="1"/>
    <col min="258" max="258" width="7.28515625" customWidth="1"/>
    <col min="259" max="260" width="19.42578125" customWidth="1"/>
    <col min="261" max="262" width="0" hidden="1" customWidth="1"/>
    <col min="264" max="264" width="12.7109375" bestFit="1" customWidth="1"/>
    <col min="270" max="270" width="12.7109375" bestFit="1" customWidth="1"/>
    <col min="513" max="513" width="50.42578125" customWidth="1"/>
    <col min="514" max="514" width="7.28515625" customWidth="1"/>
    <col min="515" max="516" width="19.42578125" customWidth="1"/>
    <col min="517" max="518" width="0" hidden="1" customWidth="1"/>
    <col min="520" max="520" width="12.7109375" bestFit="1" customWidth="1"/>
    <col min="526" max="526" width="12.7109375" bestFit="1" customWidth="1"/>
    <col min="769" max="769" width="50.42578125" customWidth="1"/>
    <col min="770" max="770" width="7.28515625" customWidth="1"/>
    <col min="771" max="772" width="19.42578125" customWidth="1"/>
    <col min="773" max="774" width="0" hidden="1" customWidth="1"/>
    <col min="776" max="776" width="12.7109375" bestFit="1" customWidth="1"/>
    <col min="782" max="782" width="12.7109375" bestFit="1" customWidth="1"/>
    <col min="1025" max="1025" width="50.42578125" customWidth="1"/>
    <col min="1026" max="1026" width="7.28515625" customWidth="1"/>
    <col min="1027" max="1028" width="19.42578125" customWidth="1"/>
    <col min="1029" max="1030" width="0" hidden="1" customWidth="1"/>
    <col min="1032" max="1032" width="12.7109375" bestFit="1" customWidth="1"/>
    <col min="1038" max="1038" width="12.7109375" bestFit="1" customWidth="1"/>
    <col min="1281" max="1281" width="50.42578125" customWidth="1"/>
    <col min="1282" max="1282" width="7.28515625" customWidth="1"/>
    <col min="1283" max="1284" width="19.42578125" customWidth="1"/>
    <col min="1285" max="1286" width="0" hidden="1" customWidth="1"/>
    <col min="1288" max="1288" width="12.7109375" bestFit="1" customWidth="1"/>
    <col min="1294" max="1294" width="12.7109375" bestFit="1" customWidth="1"/>
    <col min="1537" max="1537" width="50.42578125" customWidth="1"/>
    <col min="1538" max="1538" width="7.28515625" customWidth="1"/>
    <col min="1539" max="1540" width="19.42578125" customWidth="1"/>
    <col min="1541" max="1542" width="0" hidden="1" customWidth="1"/>
    <col min="1544" max="1544" width="12.7109375" bestFit="1" customWidth="1"/>
    <col min="1550" max="1550" width="12.7109375" bestFit="1" customWidth="1"/>
    <col min="1793" max="1793" width="50.42578125" customWidth="1"/>
    <col min="1794" max="1794" width="7.28515625" customWidth="1"/>
    <col min="1795" max="1796" width="19.42578125" customWidth="1"/>
    <col min="1797" max="1798" width="0" hidden="1" customWidth="1"/>
    <col min="1800" max="1800" width="12.7109375" bestFit="1" customWidth="1"/>
    <col min="1806" max="1806" width="12.7109375" bestFit="1" customWidth="1"/>
    <col min="2049" max="2049" width="50.42578125" customWidth="1"/>
    <col min="2050" max="2050" width="7.28515625" customWidth="1"/>
    <col min="2051" max="2052" width="19.42578125" customWidth="1"/>
    <col min="2053" max="2054" width="0" hidden="1" customWidth="1"/>
    <col min="2056" max="2056" width="12.7109375" bestFit="1" customWidth="1"/>
    <col min="2062" max="2062" width="12.7109375" bestFit="1" customWidth="1"/>
    <col min="2305" max="2305" width="50.42578125" customWidth="1"/>
    <col min="2306" max="2306" width="7.28515625" customWidth="1"/>
    <col min="2307" max="2308" width="19.42578125" customWidth="1"/>
    <col min="2309" max="2310" width="0" hidden="1" customWidth="1"/>
    <col min="2312" max="2312" width="12.7109375" bestFit="1" customWidth="1"/>
    <col min="2318" max="2318" width="12.7109375" bestFit="1" customWidth="1"/>
    <col min="2561" max="2561" width="50.42578125" customWidth="1"/>
    <col min="2562" max="2562" width="7.28515625" customWidth="1"/>
    <col min="2563" max="2564" width="19.42578125" customWidth="1"/>
    <col min="2565" max="2566" width="0" hidden="1" customWidth="1"/>
    <col min="2568" max="2568" width="12.7109375" bestFit="1" customWidth="1"/>
    <col min="2574" max="2574" width="12.7109375" bestFit="1" customWidth="1"/>
    <col min="2817" max="2817" width="50.42578125" customWidth="1"/>
    <col min="2818" max="2818" width="7.28515625" customWidth="1"/>
    <col min="2819" max="2820" width="19.42578125" customWidth="1"/>
    <col min="2821" max="2822" width="0" hidden="1" customWidth="1"/>
    <col min="2824" max="2824" width="12.7109375" bestFit="1" customWidth="1"/>
    <col min="2830" max="2830" width="12.7109375" bestFit="1" customWidth="1"/>
    <col min="3073" max="3073" width="50.42578125" customWidth="1"/>
    <col min="3074" max="3074" width="7.28515625" customWidth="1"/>
    <col min="3075" max="3076" width="19.42578125" customWidth="1"/>
    <col min="3077" max="3078" width="0" hidden="1" customWidth="1"/>
    <col min="3080" max="3080" width="12.7109375" bestFit="1" customWidth="1"/>
    <col min="3086" max="3086" width="12.7109375" bestFit="1" customWidth="1"/>
    <col min="3329" max="3329" width="50.42578125" customWidth="1"/>
    <col min="3330" max="3330" width="7.28515625" customWidth="1"/>
    <col min="3331" max="3332" width="19.42578125" customWidth="1"/>
    <col min="3333" max="3334" width="0" hidden="1" customWidth="1"/>
    <col min="3336" max="3336" width="12.7109375" bestFit="1" customWidth="1"/>
    <col min="3342" max="3342" width="12.7109375" bestFit="1" customWidth="1"/>
    <col min="3585" max="3585" width="50.42578125" customWidth="1"/>
    <col min="3586" max="3586" width="7.28515625" customWidth="1"/>
    <col min="3587" max="3588" width="19.42578125" customWidth="1"/>
    <col min="3589" max="3590" width="0" hidden="1" customWidth="1"/>
    <col min="3592" max="3592" width="12.7109375" bestFit="1" customWidth="1"/>
    <col min="3598" max="3598" width="12.7109375" bestFit="1" customWidth="1"/>
    <col min="3841" max="3841" width="50.42578125" customWidth="1"/>
    <col min="3842" max="3842" width="7.28515625" customWidth="1"/>
    <col min="3843" max="3844" width="19.42578125" customWidth="1"/>
    <col min="3845" max="3846" width="0" hidden="1" customWidth="1"/>
    <col min="3848" max="3848" width="12.7109375" bestFit="1" customWidth="1"/>
    <col min="3854" max="3854" width="12.7109375" bestFit="1" customWidth="1"/>
    <col min="4097" max="4097" width="50.42578125" customWidth="1"/>
    <col min="4098" max="4098" width="7.28515625" customWidth="1"/>
    <col min="4099" max="4100" width="19.42578125" customWidth="1"/>
    <col min="4101" max="4102" width="0" hidden="1" customWidth="1"/>
    <col min="4104" max="4104" width="12.7109375" bestFit="1" customWidth="1"/>
    <col min="4110" max="4110" width="12.7109375" bestFit="1" customWidth="1"/>
    <col min="4353" max="4353" width="50.42578125" customWidth="1"/>
    <col min="4354" max="4354" width="7.28515625" customWidth="1"/>
    <col min="4355" max="4356" width="19.42578125" customWidth="1"/>
    <col min="4357" max="4358" width="0" hidden="1" customWidth="1"/>
    <col min="4360" max="4360" width="12.7109375" bestFit="1" customWidth="1"/>
    <col min="4366" max="4366" width="12.7109375" bestFit="1" customWidth="1"/>
    <col min="4609" max="4609" width="50.42578125" customWidth="1"/>
    <col min="4610" max="4610" width="7.28515625" customWidth="1"/>
    <col min="4611" max="4612" width="19.42578125" customWidth="1"/>
    <col min="4613" max="4614" width="0" hidden="1" customWidth="1"/>
    <col min="4616" max="4616" width="12.7109375" bestFit="1" customWidth="1"/>
    <col min="4622" max="4622" width="12.7109375" bestFit="1" customWidth="1"/>
    <col min="4865" max="4865" width="50.42578125" customWidth="1"/>
    <col min="4866" max="4866" width="7.28515625" customWidth="1"/>
    <col min="4867" max="4868" width="19.42578125" customWidth="1"/>
    <col min="4869" max="4870" width="0" hidden="1" customWidth="1"/>
    <col min="4872" max="4872" width="12.7109375" bestFit="1" customWidth="1"/>
    <col min="4878" max="4878" width="12.7109375" bestFit="1" customWidth="1"/>
    <col min="5121" max="5121" width="50.42578125" customWidth="1"/>
    <col min="5122" max="5122" width="7.28515625" customWidth="1"/>
    <col min="5123" max="5124" width="19.42578125" customWidth="1"/>
    <col min="5125" max="5126" width="0" hidden="1" customWidth="1"/>
    <col min="5128" max="5128" width="12.7109375" bestFit="1" customWidth="1"/>
    <col min="5134" max="5134" width="12.7109375" bestFit="1" customWidth="1"/>
    <col min="5377" max="5377" width="50.42578125" customWidth="1"/>
    <col min="5378" max="5378" width="7.28515625" customWidth="1"/>
    <col min="5379" max="5380" width="19.42578125" customWidth="1"/>
    <col min="5381" max="5382" width="0" hidden="1" customWidth="1"/>
    <col min="5384" max="5384" width="12.7109375" bestFit="1" customWidth="1"/>
    <col min="5390" max="5390" width="12.7109375" bestFit="1" customWidth="1"/>
    <col min="5633" max="5633" width="50.42578125" customWidth="1"/>
    <col min="5634" max="5634" width="7.28515625" customWidth="1"/>
    <col min="5635" max="5636" width="19.42578125" customWidth="1"/>
    <col min="5637" max="5638" width="0" hidden="1" customWidth="1"/>
    <col min="5640" max="5640" width="12.7109375" bestFit="1" customWidth="1"/>
    <col min="5646" max="5646" width="12.7109375" bestFit="1" customWidth="1"/>
    <col min="5889" max="5889" width="50.42578125" customWidth="1"/>
    <col min="5890" max="5890" width="7.28515625" customWidth="1"/>
    <col min="5891" max="5892" width="19.42578125" customWidth="1"/>
    <col min="5893" max="5894" width="0" hidden="1" customWidth="1"/>
    <col min="5896" max="5896" width="12.7109375" bestFit="1" customWidth="1"/>
    <col min="5902" max="5902" width="12.7109375" bestFit="1" customWidth="1"/>
    <col min="6145" max="6145" width="50.42578125" customWidth="1"/>
    <col min="6146" max="6146" width="7.28515625" customWidth="1"/>
    <col min="6147" max="6148" width="19.42578125" customWidth="1"/>
    <col min="6149" max="6150" width="0" hidden="1" customWidth="1"/>
    <col min="6152" max="6152" width="12.7109375" bestFit="1" customWidth="1"/>
    <col min="6158" max="6158" width="12.7109375" bestFit="1" customWidth="1"/>
    <col min="6401" max="6401" width="50.42578125" customWidth="1"/>
    <col min="6402" max="6402" width="7.28515625" customWidth="1"/>
    <col min="6403" max="6404" width="19.42578125" customWidth="1"/>
    <col min="6405" max="6406" width="0" hidden="1" customWidth="1"/>
    <col min="6408" max="6408" width="12.7109375" bestFit="1" customWidth="1"/>
    <col min="6414" max="6414" width="12.7109375" bestFit="1" customWidth="1"/>
    <col min="6657" max="6657" width="50.42578125" customWidth="1"/>
    <col min="6658" max="6658" width="7.28515625" customWidth="1"/>
    <col min="6659" max="6660" width="19.42578125" customWidth="1"/>
    <col min="6661" max="6662" width="0" hidden="1" customWidth="1"/>
    <col min="6664" max="6664" width="12.7109375" bestFit="1" customWidth="1"/>
    <col min="6670" max="6670" width="12.7109375" bestFit="1" customWidth="1"/>
    <col min="6913" max="6913" width="50.42578125" customWidth="1"/>
    <col min="6914" max="6914" width="7.28515625" customWidth="1"/>
    <col min="6915" max="6916" width="19.42578125" customWidth="1"/>
    <col min="6917" max="6918" width="0" hidden="1" customWidth="1"/>
    <col min="6920" max="6920" width="12.7109375" bestFit="1" customWidth="1"/>
    <col min="6926" max="6926" width="12.7109375" bestFit="1" customWidth="1"/>
    <col min="7169" max="7169" width="50.42578125" customWidth="1"/>
    <col min="7170" max="7170" width="7.28515625" customWidth="1"/>
    <col min="7171" max="7172" width="19.42578125" customWidth="1"/>
    <col min="7173" max="7174" width="0" hidden="1" customWidth="1"/>
    <col min="7176" max="7176" width="12.7109375" bestFit="1" customWidth="1"/>
    <col min="7182" max="7182" width="12.7109375" bestFit="1" customWidth="1"/>
    <col min="7425" max="7425" width="50.42578125" customWidth="1"/>
    <col min="7426" max="7426" width="7.28515625" customWidth="1"/>
    <col min="7427" max="7428" width="19.42578125" customWidth="1"/>
    <col min="7429" max="7430" width="0" hidden="1" customWidth="1"/>
    <col min="7432" max="7432" width="12.7109375" bestFit="1" customWidth="1"/>
    <col min="7438" max="7438" width="12.7109375" bestFit="1" customWidth="1"/>
    <col min="7681" max="7681" width="50.42578125" customWidth="1"/>
    <col min="7682" max="7682" width="7.28515625" customWidth="1"/>
    <col min="7683" max="7684" width="19.42578125" customWidth="1"/>
    <col min="7685" max="7686" width="0" hidden="1" customWidth="1"/>
    <col min="7688" max="7688" width="12.7109375" bestFit="1" customWidth="1"/>
    <col min="7694" max="7694" width="12.7109375" bestFit="1" customWidth="1"/>
    <col min="7937" max="7937" width="50.42578125" customWidth="1"/>
    <col min="7938" max="7938" width="7.28515625" customWidth="1"/>
    <col min="7939" max="7940" width="19.42578125" customWidth="1"/>
    <col min="7941" max="7942" width="0" hidden="1" customWidth="1"/>
    <col min="7944" max="7944" width="12.7109375" bestFit="1" customWidth="1"/>
    <col min="7950" max="7950" width="12.7109375" bestFit="1" customWidth="1"/>
    <col min="8193" max="8193" width="50.42578125" customWidth="1"/>
    <col min="8194" max="8194" width="7.28515625" customWidth="1"/>
    <col min="8195" max="8196" width="19.42578125" customWidth="1"/>
    <col min="8197" max="8198" width="0" hidden="1" customWidth="1"/>
    <col min="8200" max="8200" width="12.7109375" bestFit="1" customWidth="1"/>
    <col min="8206" max="8206" width="12.7109375" bestFit="1" customWidth="1"/>
    <col min="8449" max="8449" width="50.42578125" customWidth="1"/>
    <col min="8450" max="8450" width="7.28515625" customWidth="1"/>
    <col min="8451" max="8452" width="19.42578125" customWidth="1"/>
    <col min="8453" max="8454" width="0" hidden="1" customWidth="1"/>
    <col min="8456" max="8456" width="12.7109375" bestFit="1" customWidth="1"/>
    <col min="8462" max="8462" width="12.7109375" bestFit="1" customWidth="1"/>
    <col min="8705" max="8705" width="50.42578125" customWidth="1"/>
    <col min="8706" max="8706" width="7.28515625" customWidth="1"/>
    <col min="8707" max="8708" width="19.42578125" customWidth="1"/>
    <col min="8709" max="8710" width="0" hidden="1" customWidth="1"/>
    <col min="8712" max="8712" width="12.7109375" bestFit="1" customWidth="1"/>
    <col min="8718" max="8718" width="12.7109375" bestFit="1" customWidth="1"/>
    <col min="8961" max="8961" width="50.42578125" customWidth="1"/>
    <col min="8962" max="8962" width="7.28515625" customWidth="1"/>
    <col min="8963" max="8964" width="19.42578125" customWidth="1"/>
    <col min="8965" max="8966" width="0" hidden="1" customWidth="1"/>
    <col min="8968" max="8968" width="12.7109375" bestFit="1" customWidth="1"/>
    <col min="8974" max="8974" width="12.7109375" bestFit="1" customWidth="1"/>
    <col min="9217" max="9217" width="50.42578125" customWidth="1"/>
    <col min="9218" max="9218" width="7.28515625" customWidth="1"/>
    <col min="9219" max="9220" width="19.42578125" customWidth="1"/>
    <col min="9221" max="9222" width="0" hidden="1" customWidth="1"/>
    <col min="9224" max="9224" width="12.7109375" bestFit="1" customWidth="1"/>
    <col min="9230" max="9230" width="12.7109375" bestFit="1" customWidth="1"/>
    <col min="9473" max="9473" width="50.42578125" customWidth="1"/>
    <col min="9474" max="9474" width="7.28515625" customWidth="1"/>
    <col min="9475" max="9476" width="19.42578125" customWidth="1"/>
    <col min="9477" max="9478" width="0" hidden="1" customWidth="1"/>
    <col min="9480" max="9480" width="12.7109375" bestFit="1" customWidth="1"/>
    <col min="9486" max="9486" width="12.7109375" bestFit="1" customWidth="1"/>
    <col min="9729" max="9729" width="50.42578125" customWidth="1"/>
    <col min="9730" max="9730" width="7.28515625" customWidth="1"/>
    <col min="9731" max="9732" width="19.42578125" customWidth="1"/>
    <col min="9733" max="9734" width="0" hidden="1" customWidth="1"/>
    <col min="9736" max="9736" width="12.7109375" bestFit="1" customWidth="1"/>
    <col min="9742" max="9742" width="12.7109375" bestFit="1" customWidth="1"/>
    <col min="9985" max="9985" width="50.42578125" customWidth="1"/>
    <col min="9986" max="9986" width="7.28515625" customWidth="1"/>
    <col min="9987" max="9988" width="19.42578125" customWidth="1"/>
    <col min="9989" max="9990" width="0" hidden="1" customWidth="1"/>
    <col min="9992" max="9992" width="12.7109375" bestFit="1" customWidth="1"/>
    <col min="9998" max="9998" width="12.7109375" bestFit="1" customWidth="1"/>
    <col min="10241" max="10241" width="50.42578125" customWidth="1"/>
    <col min="10242" max="10242" width="7.28515625" customWidth="1"/>
    <col min="10243" max="10244" width="19.42578125" customWidth="1"/>
    <col min="10245" max="10246" width="0" hidden="1" customWidth="1"/>
    <col min="10248" max="10248" width="12.7109375" bestFit="1" customWidth="1"/>
    <col min="10254" max="10254" width="12.7109375" bestFit="1" customWidth="1"/>
    <col min="10497" max="10497" width="50.42578125" customWidth="1"/>
    <col min="10498" max="10498" width="7.28515625" customWidth="1"/>
    <col min="10499" max="10500" width="19.42578125" customWidth="1"/>
    <col min="10501" max="10502" width="0" hidden="1" customWidth="1"/>
    <col min="10504" max="10504" width="12.7109375" bestFit="1" customWidth="1"/>
    <col min="10510" max="10510" width="12.7109375" bestFit="1" customWidth="1"/>
    <col min="10753" max="10753" width="50.42578125" customWidth="1"/>
    <col min="10754" max="10754" width="7.28515625" customWidth="1"/>
    <col min="10755" max="10756" width="19.42578125" customWidth="1"/>
    <col min="10757" max="10758" width="0" hidden="1" customWidth="1"/>
    <col min="10760" max="10760" width="12.7109375" bestFit="1" customWidth="1"/>
    <col min="10766" max="10766" width="12.7109375" bestFit="1" customWidth="1"/>
    <col min="11009" max="11009" width="50.42578125" customWidth="1"/>
    <col min="11010" max="11010" width="7.28515625" customWidth="1"/>
    <col min="11011" max="11012" width="19.42578125" customWidth="1"/>
    <col min="11013" max="11014" width="0" hidden="1" customWidth="1"/>
    <col min="11016" max="11016" width="12.7109375" bestFit="1" customWidth="1"/>
    <col min="11022" max="11022" width="12.7109375" bestFit="1" customWidth="1"/>
    <col min="11265" max="11265" width="50.42578125" customWidth="1"/>
    <col min="11266" max="11266" width="7.28515625" customWidth="1"/>
    <col min="11267" max="11268" width="19.42578125" customWidth="1"/>
    <col min="11269" max="11270" width="0" hidden="1" customWidth="1"/>
    <col min="11272" max="11272" width="12.7109375" bestFit="1" customWidth="1"/>
    <col min="11278" max="11278" width="12.7109375" bestFit="1" customWidth="1"/>
    <col min="11521" max="11521" width="50.42578125" customWidth="1"/>
    <col min="11522" max="11522" width="7.28515625" customWidth="1"/>
    <col min="11523" max="11524" width="19.42578125" customWidth="1"/>
    <col min="11525" max="11526" width="0" hidden="1" customWidth="1"/>
    <col min="11528" max="11528" width="12.7109375" bestFit="1" customWidth="1"/>
    <col min="11534" max="11534" width="12.7109375" bestFit="1" customWidth="1"/>
    <col min="11777" max="11777" width="50.42578125" customWidth="1"/>
    <col min="11778" max="11778" width="7.28515625" customWidth="1"/>
    <col min="11779" max="11780" width="19.42578125" customWidth="1"/>
    <col min="11781" max="11782" width="0" hidden="1" customWidth="1"/>
    <col min="11784" max="11784" width="12.7109375" bestFit="1" customWidth="1"/>
    <col min="11790" max="11790" width="12.7109375" bestFit="1" customWidth="1"/>
    <col min="12033" max="12033" width="50.42578125" customWidth="1"/>
    <col min="12034" max="12034" width="7.28515625" customWidth="1"/>
    <col min="12035" max="12036" width="19.42578125" customWidth="1"/>
    <col min="12037" max="12038" width="0" hidden="1" customWidth="1"/>
    <col min="12040" max="12040" width="12.7109375" bestFit="1" customWidth="1"/>
    <col min="12046" max="12046" width="12.7109375" bestFit="1" customWidth="1"/>
    <col min="12289" max="12289" width="50.42578125" customWidth="1"/>
    <col min="12290" max="12290" width="7.28515625" customWidth="1"/>
    <col min="12291" max="12292" width="19.42578125" customWidth="1"/>
    <col min="12293" max="12294" width="0" hidden="1" customWidth="1"/>
    <col min="12296" max="12296" width="12.7109375" bestFit="1" customWidth="1"/>
    <col min="12302" max="12302" width="12.7109375" bestFit="1" customWidth="1"/>
    <col min="12545" max="12545" width="50.42578125" customWidth="1"/>
    <col min="12546" max="12546" width="7.28515625" customWidth="1"/>
    <col min="12547" max="12548" width="19.42578125" customWidth="1"/>
    <col min="12549" max="12550" width="0" hidden="1" customWidth="1"/>
    <col min="12552" max="12552" width="12.7109375" bestFit="1" customWidth="1"/>
    <col min="12558" max="12558" width="12.7109375" bestFit="1" customWidth="1"/>
    <col min="12801" max="12801" width="50.42578125" customWidth="1"/>
    <col min="12802" max="12802" width="7.28515625" customWidth="1"/>
    <col min="12803" max="12804" width="19.42578125" customWidth="1"/>
    <col min="12805" max="12806" width="0" hidden="1" customWidth="1"/>
    <col min="12808" max="12808" width="12.7109375" bestFit="1" customWidth="1"/>
    <col min="12814" max="12814" width="12.7109375" bestFit="1" customWidth="1"/>
    <col min="13057" max="13057" width="50.42578125" customWidth="1"/>
    <col min="13058" max="13058" width="7.28515625" customWidth="1"/>
    <col min="13059" max="13060" width="19.42578125" customWidth="1"/>
    <col min="13061" max="13062" width="0" hidden="1" customWidth="1"/>
    <col min="13064" max="13064" width="12.7109375" bestFit="1" customWidth="1"/>
    <col min="13070" max="13070" width="12.7109375" bestFit="1" customWidth="1"/>
    <col min="13313" max="13313" width="50.42578125" customWidth="1"/>
    <col min="13314" max="13314" width="7.28515625" customWidth="1"/>
    <col min="13315" max="13316" width="19.42578125" customWidth="1"/>
    <col min="13317" max="13318" width="0" hidden="1" customWidth="1"/>
    <col min="13320" max="13320" width="12.7109375" bestFit="1" customWidth="1"/>
    <col min="13326" max="13326" width="12.7109375" bestFit="1" customWidth="1"/>
    <col min="13569" max="13569" width="50.42578125" customWidth="1"/>
    <col min="13570" max="13570" width="7.28515625" customWidth="1"/>
    <col min="13571" max="13572" width="19.42578125" customWidth="1"/>
    <col min="13573" max="13574" width="0" hidden="1" customWidth="1"/>
    <col min="13576" max="13576" width="12.7109375" bestFit="1" customWidth="1"/>
    <col min="13582" max="13582" width="12.7109375" bestFit="1" customWidth="1"/>
    <col min="13825" max="13825" width="50.42578125" customWidth="1"/>
    <col min="13826" max="13826" width="7.28515625" customWidth="1"/>
    <col min="13827" max="13828" width="19.42578125" customWidth="1"/>
    <col min="13829" max="13830" width="0" hidden="1" customWidth="1"/>
    <col min="13832" max="13832" width="12.7109375" bestFit="1" customWidth="1"/>
    <col min="13838" max="13838" width="12.7109375" bestFit="1" customWidth="1"/>
    <col min="14081" max="14081" width="50.42578125" customWidth="1"/>
    <col min="14082" max="14082" width="7.28515625" customWidth="1"/>
    <col min="14083" max="14084" width="19.42578125" customWidth="1"/>
    <col min="14085" max="14086" width="0" hidden="1" customWidth="1"/>
    <col min="14088" max="14088" width="12.7109375" bestFit="1" customWidth="1"/>
    <col min="14094" max="14094" width="12.7109375" bestFit="1" customWidth="1"/>
    <col min="14337" max="14337" width="50.42578125" customWidth="1"/>
    <col min="14338" max="14338" width="7.28515625" customWidth="1"/>
    <col min="14339" max="14340" width="19.42578125" customWidth="1"/>
    <col min="14341" max="14342" width="0" hidden="1" customWidth="1"/>
    <col min="14344" max="14344" width="12.7109375" bestFit="1" customWidth="1"/>
    <col min="14350" max="14350" width="12.7109375" bestFit="1" customWidth="1"/>
    <col min="14593" max="14593" width="50.42578125" customWidth="1"/>
    <col min="14594" max="14594" width="7.28515625" customWidth="1"/>
    <col min="14595" max="14596" width="19.42578125" customWidth="1"/>
    <col min="14597" max="14598" width="0" hidden="1" customWidth="1"/>
    <col min="14600" max="14600" width="12.7109375" bestFit="1" customWidth="1"/>
    <col min="14606" max="14606" width="12.7109375" bestFit="1" customWidth="1"/>
    <col min="14849" max="14849" width="50.42578125" customWidth="1"/>
    <col min="14850" max="14850" width="7.28515625" customWidth="1"/>
    <col min="14851" max="14852" width="19.42578125" customWidth="1"/>
    <col min="14853" max="14854" width="0" hidden="1" customWidth="1"/>
    <col min="14856" max="14856" width="12.7109375" bestFit="1" customWidth="1"/>
    <col min="14862" max="14862" width="12.7109375" bestFit="1" customWidth="1"/>
    <col min="15105" max="15105" width="50.42578125" customWidth="1"/>
    <col min="15106" max="15106" width="7.28515625" customWidth="1"/>
    <col min="15107" max="15108" width="19.42578125" customWidth="1"/>
    <col min="15109" max="15110" width="0" hidden="1" customWidth="1"/>
    <col min="15112" max="15112" width="12.7109375" bestFit="1" customWidth="1"/>
    <col min="15118" max="15118" width="12.7109375" bestFit="1" customWidth="1"/>
    <col min="15361" max="15361" width="50.42578125" customWidth="1"/>
    <col min="15362" max="15362" width="7.28515625" customWidth="1"/>
    <col min="15363" max="15364" width="19.42578125" customWidth="1"/>
    <col min="15365" max="15366" width="0" hidden="1" customWidth="1"/>
    <col min="15368" max="15368" width="12.7109375" bestFit="1" customWidth="1"/>
    <col min="15374" max="15374" width="12.7109375" bestFit="1" customWidth="1"/>
    <col min="15617" max="15617" width="50.42578125" customWidth="1"/>
    <col min="15618" max="15618" width="7.28515625" customWidth="1"/>
    <col min="15619" max="15620" width="19.42578125" customWidth="1"/>
    <col min="15621" max="15622" width="0" hidden="1" customWidth="1"/>
    <col min="15624" max="15624" width="12.7109375" bestFit="1" customWidth="1"/>
    <col min="15630" max="15630" width="12.7109375" bestFit="1" customWidth="1"/>
    <col min="15873" max="15873" width="50.42578125" customWidth="1"/>
    <col min="15874" max="15874" width="7.28515625" customWidth="1"/>
    <col min="15875" max="15876" width="19.42578125" customWidth="1"/>
    <col min="15877" max="15878" width="0" hidden="1" customWidth="1"/>
    <col min="15880" max="15880" width="12.7109375" bestFit="1" customWidth="1"/>
    <col min="15886" max="15886" width="12.7109375" bestFit="1" customWidth="1"/>
    <col min="16129" max="16129" width="50.42578125" customWidth="1"/>
    <col min="16130" max="16130" width="7.28515625" customWidth="1"/>
    <col min="16131" max="16132" width="19.42578125" customWidth="1"/>
    <col min="16133" max="16134" width="0" hidden="1" customWidth="1"/>
    <col min="16136" max="16136" width="12.7109375" bestFit="1" customWidth="1"/>
    <col min="16142" max="16142" width="12.7109375" bestFit="1" customWidth="1"/>
  </cols>
  <sheetData>
    <row r="1" spans="1:6" ht="15.75" x14ac:dyDescent="0.25">
      <c r="A1" s="1" t="str">
        <f>+'[1]situacion financiera'!A1</f>
        <v>INSTITUTO NACIONAL DE TRÁNSITO Y TRANSPORTE TERRESTRE | INTRANT</v>
      </c>
      <c r="B1" s="2"/>
      <c r="C1" s="3"/>
      <c r="D1" s="3"/>
      <c r="E1" s="3"/>
      <c r="F1" s="3"/>
    </row>
    <row r="2" spans="1:6" x14ac:dyDescent="0.25">
      <c r="A2" s="4" t="s">
        <v>0</v>
      </c>
      <c r="C2" s="6"/>
      <c r="D2" s="6"/>
      <c r="E2" s="6"/>
      <c r="F2" s="6"/>
    </row>
    <row r="3" spans="1:6" x14ac:dyDescent="0.25">
      <c r="A3" s="4" t="s">
        <v>1</v>
      </c>
      <c r="C3" s="7"/>
      <c r="D3" s="7"/>
      <c r="E3" s="7"/>
      <c r="F3" s="7"/>
    </row>
    <row r="4" spans="1:6" x14ac:dyDescent="0.25">
      <c r="A4" s="5"/>
      <c r="C4" s="60" t="str">
        <f>+'[1]situacion financiera'!C4</f>
        <v>VALORES EXPRESADOS EN RD$</v>
      </c>
      <c r="D4" s="60"/>
    </row>
    <row r="5" spans="1:6" x14ac:dyDescent="0.25">
      <c r="A5" s="5"/>
    </row>
    <row r="6" spans="1:6" x14ac:dyDescent="0.25">
      <c r="A6" s="9" t="str">
        <f>+'[1]situacion financiera'!A6</f>
        <v>Cuentas</v>
      </c>
      <c r="B6" s="9" t="str">
        <f>+'[1]situacion financiera'!B6</f>
        <v>Notas</v>
      </c>
      <c r="C6" s="9" t="str">
        <f>+'[1]situacion financiera'!C6</f>
        <v>Junio 2025</v>
      </c>
      <c r="D6" s="9" t="str">
        <f>+'[1]situacion financiera'!D6</f>
        <v>Junio 2024</v>
      </c>
      <c r="E6" s="10" t="e">
        <f>'[1]situacion financiera'!#REF!</f>
        <v>#REF!</v>
      </c>
      <c r="F6" s="10">
        <v>2001</v>
      </c>
    </row>
    <row r="7" spans="1:6" x14ac:dyDescent="0.25">
      <c r="A7" s="11" t="s">
        <v>2</v>
      </c>
      <c r="B7" s="8"/>
      <c r="E7" s="12"/>
    </row>
    <row r="8" spans="1:6" hidden="1" x14ac:dyDescent="0.25">
      <c r="A8" s="13" t="s">
        <v>3</v>
      </c>
      <c r="B8" s="8">
        <v>19</v>
      </c>
      <c r="C8" s="14">
        <f>+[1]Notas!D417</f>
        <v>0</v>
      </c>
      <c r="D8" s="15">
        <f>+[1]Notas!E417</f>
        <v>0</v>
      </c>
      <c r="E8" s="16" t="e">
        <f>+[1]Notas!#REF!</f>
        <v>#REF!</v>
      </c>
      <c r="F8" s="16" t="e">
        <f>+[1]Notas!#REF!</f>
        <v>#REF!</v>
      </c>
    </row>
    <row r="9" spans="1:6" x14ac:dyDescent="0.25">
      <c r="A9" s="13" t="s">
        <v>4</v>
      </c>
      <c r="B9" s="8">
        <v>17</v>
      </c>
      <c r="C9" s="14">
        <f>+[1]Notas!D418</f>
        <v>1107042335</v>
      </c>
      <c r="D9" s="17">
        <f>+[1]Notas!E418</f>
        <v>706820117.33000004</v>
      </c>
      <c r="E9" s="14"/>
      <c r="F9" s="14"/>
    </row>
    <row r="10" spans="1:6" x14ac:dyDescent="0.25">
      <c r="A10" s="13" t="s">
        <v>5</v>
      </c>
      <c r="B10" s="8">
        <v>18</v>
      </c>
      <c r="C10" s="14">
        <f>+[1]Notas!D419+[1]Notas!D422</f>
        <v>571798601.92000008</v>
      </c>
      <c r="D10" s="17">
        <f>+[1]Notas!E419+[1]Notas!E422</f>
        <v>611640206.67000008</v>
      </c>
      <c r="E10" s="14"/>
      <c r="F10" s="14"/>
    </row>
    <row r="11" spans="1:6" hidden="1" x14ac:dyDescent="0.25">
      <c r="A11" s="13" t="s">
        <v>6</v>
      </c>
      <c r="B11" s="8">
        <v>22</v>
      </c>
      <c r="C11" s="14">
        <f>+[1]Notas!D420</f>
        <v>0</v>
      </c>
      <c r="D11" s="17">
        <f>+[1]Notas!E420</f>
        <v>0</v>
      </c>
      <c r="E11" s="14"/>
      <c r="F11" s="14"/>
    </row>
    <row r="12" spans="1:6" hidden="1" x14ac:dyDescent="0.25">
      <c r="A12" s="13" t="s">
        <v>7</v>
      </c>
      <c r="B12" s="8">
        <v>23</v>
      </c>
      <c r="C12" s="14">
        <f>+[1]Notas!D421</f>
        <v>0</v>
      </c>
      <c r="D12" s="17">
        <f>+[1]Notas!E421</f>
        <v>0</v>
      </c>
      <c r="E12" s="14"/>
      <c r="F12" s="14"/>
    </row>
    <row r="13" spans="1:6" x14ac:dyDescent="0.25">
      <c r="A13" s="11" t="s">
        <v>8</v>
      </c>
      <c r="B13" s="8"/>
      <c r="C13" s="18">
        <f>SUM(C8:C12)</f>
        <v>1678840936.9200001</v>
      </c>
      <c r="D13" s="19">
        <f>SUM(D8:D12)</f>
        <v>1318460324</v>
      </c>
      <c r="E13" s="20" t="e">
        <f>SUM(E8:E8)</f>
        <v>#REF!</v>
      </c>
      <c r="F13" s="20" t="e">
        <f>SUM(F8:F8)</f>
        <v>#REF!</v>
      </c>
    </row>
    <row r="14" spans="1:6" x14ac:dyDescent="0.25">
      <c r="B14" s="8"/>
      <c r="D14" s="21"/>
      <c r="E14" s="14"/>
      <c r="F14" s="14"/>
    </row>
    <row r="15" spans="1:6" hidden="1" x14ac:dyDescent="0.25">
      <c r="A15" s="22" t="s">
        <v>9</v>
      </c>
      <c r="B15" s="8">
        <v>24</v>
      </c>
      <c r="C15" s="23">
        <f>[1]Notas!D496</f>
        <v>0</v>
      </c>
      <c r="D15" s="24">
        <f>[1]Notas!E496</f>
        <v>0</v>
      </c>
      <c r="E15" s="23" t="e">
        <f>[1]Notas!#REF!</f>
        <v>#REF!</v>
      </c>
      <c r="F15" s="23" t="e">
        <f>[1]Notas!#REF!</f>
        <v>#REF!</v>
      </c>
    </row>
    <row r="16" spans="1:6" ht="15.75" hidden="1" thickBot="1" x14ac:dyDescent="0.3">
      <c r="B16" s="8"/>
      <c r="C16" s="25"/>
      <c r="D16" s="26"/>
      <c r="E16" s="25"/>
      <c r="F16" s="25"/>
    </row>
    <row r="17" spans="1:6" hidden="1" x14ac:dyDescent="0.25">
      <c r="A17" s="11" t="s">
        <v>10</v>
      </c>
      <c r="B17" s="8"/>
      <c r="C17" s="23">
        <f>C13-C15</f>
        <v>1678840936.9200001</v>
      </c>
      <c r="D17" s="24">
        <f>D13-D15</f>
        <v>1318460324</v>
      </c>
      <c r="E17" s="23" t="e">
        <f>E13-E15</f>
        <v>#REF!</v>
      </c>
      <c r="F17" s="23" t="e">
        <f>F13-F15</f>
        <v>#REF!</v>
      </c>
    </row>
    <row r="18" spans="1:6" x14ac:dyDescent="0.25">
      <c r="B18" s="8"/>
      <c r="D18" s="21"/>
      <c r="E18" s="14"/>
      <c r="F18" s="14"/>
    </row>
    <row r="19" spans="1:6" x14ac:dyDescent="0.25">
      <c r="A19" s="11" t="s">
        <v>11</v>
      </c>
      <c r="B19" s="8"/>
      <c r="D19" s="21"/>
    </row>
    <row r="20" spans="1:6" hidden="1" x14ac:dyDescent="0.25">
      <c r="A20" s="13" t="s">
        <v>12</v>
      </c>
      <c r="B20" s="8">
        <v>20</v>
      </c>
      <c r="C20" s="12">
        <f>[1]Notas!D502</f>
        <v>0</v>
      </c>
      <c r="D20" s="27">
        <f>[1]Notas!E502</f>
        <v>0</v>
      </c>
      <c r="E20" s="12" t="e">
        <f>[1]Notas!#REF!</f>
        <v>#REF!</v>
      </c>
      <c r="F20" s="12" t="e">
        <f>[1]Notas!#REF!</f>
        <v>#REF!</v>
      </c>
    </row>
    <row r="21" spans="1:6" x14ac:dyDescent="0.25">
      <c r="A21" s="28" t="s">
        <v>13</v>
      </c>
      <c r="B21" s="8">
        <v>19</v>
      </c>
      <c r="C21" s="12">
        <f>[1]Notas!D515</f>
        <v>399248111.27000004</v>
      </c>
      <c r="D21" s="27">
        <f>[1]Notas!E515</f>
        <v>332219530.75999999</v>
      </c>
      <c r="E21" s="12"/>
      <c r="F21" s="12"/>
    </row>
    <row r="22" spans="1:6" x14ac:dyDescent="0.25">
      <c r="A22" s="28" t="s">
        <v>14</v>
      </c>
      <c r="B22" s="8">
        <v>20</v>
      </c>
      <c r="C22" s="12">
        <f>[1]Notas!D526</f>
        <v>330932374</v>
      </c>
      <c r="D22" s="27">
        <f>[1]Notas!E526</f>
        <v>250000000</v>
      </c>
      <c r="E22" s="12"/>
      <c r="F22" s="12"/>
    </row>
    <row r="23" spans="1:6" x14ac:dyDescent="0.25">
      <c r="A23" s="28" t="s">
        <v>15</v>
      </c>
      <c r="B23" s="8">
        <v>21</v>
      </c>
      <c r="C23" s="12">
        <f>+[1]Notas!D540</f>
        <v>11771536.27</v>
      </c>
      <c r="D23" s="27">
        <f>+[1]Notas!E540</f>
        <v>6473049.0700000003</v>
      </c>
      <c r="E23" s="12"/>
      <c r="F23" s="12"/>
    </row>
    <row r="24" spans="1:6" x14ac:dyDescent="0.25">
      <c r="A24" s="29" t="s">
        <v>16</v>
      </c>
      <c r="B24" s="21">
        <v>22</v>
      </c>
      <c r="C24" s="27">
        <f>+[1]Notas!D551</f>
        <v>15411094.469999999</v>
      </c>
      <c r="D24" s="27">
        <f>+[1]Notas!E551</f>
        <v>17574338.559999999</v>
      </c>
      <c r="E24" s="12"/>
      <c r="F24" s="12"/>
    </row>
    <row r="25" spans="1:6" x14ac:dyDescent="0.25">
      <c r="A25" s="28" t="s">
        <v>17</v>
      </c>
      <c r="B25" s="8">
        <v>23</v>
      </c>
      <c r="C25" s="12">
        <f>+[1]Notas!D573</f>
        <v>979445169.88</v>
      </c>
      <c r="D25" s="27">
        <f>+[1]Notas!E573</f>
        <v>822732748.19000006</v>
      </c>
      <c r="E25" s="12"/>
      <c r="F25" s="12"/>
    </row>
    <row r="26" spans="1:6" x14ac:dyDescent="0.25">
      <c r="A26" s="11" t="s">
        <v>18</v>
      </c>
      <c r="B26" s="30"/>
      <c r="C26" s="18">
        <f>SUM(C20:C25)</f>
        <v>1736808285.8899999</v>
      </c>
      <c r="D26" s="19">
        <f>SUM(D20:D25)</f>
        <v>1428999666.5799999</v>
      </c>
      <c r="E26" s="18" t="e">
        <f>SUM(E20:E25)</f>
        <v>#REF!</v>
      </c>
      <c r="F26" s="18" t="e">
        <f>SUM(F20:F25)</f>
        <v>#REF!</v>
      </c>
    </row>
    <row r="27" spans="1:6" ht="15.75" hidden="1" thickBot="1" x14ac:dyDescent="0.3">
      <c r="B27" s="31"/>
      <c r="C27" s="25"/>
      <c r="D27" s="26"/>
      <c r="E27" s="25"/>
      <c r="F27" s="25"/>
    </row>
    <row r="28" spans="1:6" hidden="1" x14ac:dyDescent="0.25">
      <c r="A28" s="11" t="s">
        <v>19</v>
      </c>
      <c r="B28" s="23"/>
      <c r="C28" s="23">
        <f>+C17-C26</f>
        <v>-57967348.96999979</v>
      </c>
      <c r="D28" s="24">
        <f>+D17-D26</f>
        <v>-110539342.57999992</v>
      </c>
      <c r="E28" s="23" t="e">
        <f>+E17-E26</f>
        <v>#REF!</v>
      </c>
      <c r="F28" s="23" t="e">
        <f>+F17-F26</f>
        <v>#REF!</v>
      </c>
    </row>
    <row r="29" spans="1:6" hidden="1" x14ac:dyDescent="0.25">
      <c r="B29" s="31"/>
      <c r="C29" s="31"/>
      <c r="D29" s="32"/>
      <c r="E29" s="14"/>
      <c r="F29" s="14"/>
    </row>
    <row r="30" spans="1:6" hidden="1" x14ac:dyDescent="0.25">
      <c r="A30" s="11" t="s">
        <v>20</v>
      </c>
      <c r="B30" s="8"/>
      <c r="C30" s="33">
        <f>+C32+C35</f>
        <v>0</v>
      </c>
      <c r="D30" s="34">
        <f>+D32+D35</f>
        <v>0</v>
      </c>
      <c r="E30" s="33" t="e">
        <f>+E32+E35</f>
        <v>#REF!</v>
      </c>
      <c r="F30" s="33" t="e">
        <f>+F32+F35</f>
        <v>#REF!</v>
      </c>
    </row>
    <row r="31" spans="1:6" hidden="1" x14ac:dyDescent="0.25">
      <c r="A31" s="13" t="s">
        <v>21</v>
      </c>
      <c r="B31" s="8">
        <v>22</v>
      </c>
      <c r="C31" s="16">
        <f>+[1]Notas!D584</f>
        <v>0</v>
      </c>
      <c r="D31" s="35">
        <f>+[1]Notas!E584</f>
        <v>0</v>
      </c>
      <c r="E31" s="16" t="e">
        <f>+[1]Notas!#REF!</f>
        <v>#REF!</v>
      </c>
      <c r="F31" s="16" t="e">
        <f>+[1]Notas!#REF!</f>
        <v>#REF!</v>
      </c>
    </row>
    <row r="32" spans="1:6" hidden="1" x14ac:dyDescent="0.25">
      <c r="A32" s="36" t="s">
        <v>22</v>
      </c>
      <c r="B32" s="37"/>
      <c r="C32" s="23">
        <f>SUM(C31:C31)</f>
        <v>0</v>
      </c>
      <c r="D32" s="24">
        <f>SUM(D31:D31)</f>
        <v>0</v>
      </c>
      <c r="E32" s="23" t="e">
        <f>SUM(E31:E31)</f>
        <v>#REF!</v>
      </c>
      <c r="F32" s="23" t="e">
        <f>SUM(F31:F31)</f>
        <v>#REF!</v>
      </c>
    </row>
    <row r="33" spans="1:14" hidden="1" x14ac:dyDescent="0.25">
      <c r="B33" s="38"/>
      <c r="C33" s="14"/>
      <c r="D33" s="17"/>
      <c r="E33" s="14"/>
      <c r="F33" s="14"/>
    </row>
    <row r="34" spans="1:14" hidden="1" x14ac:dyDescent="0.25">
      <c r="A34" s="13" t="s">
        <v>23</v>
      </c>
      <c r="B34" s="8">
        <v>23</v>
      </c>
      <c r="C34" s="12">
        <f>-[1]Notas!D592</f>
        <v>0</v>
      </c>
      <c r="D34" s="27">
        <f>-[1]Notas!E592</f>
        <v>0</v>
      </c>
      <c r="E34" s="12" t="e">
        <f>-[1]Notas!#REF!</f>
        <v>#REF!</v>
      </c>
      <c r="F34" s="12" t="e">
        <f>-[1]Notas!#REF!</f>
        <v>#REF!</v>
      </c>
    </row>
    <row r="35" spans="1:14" hidden="1" x14ac:dyDescent="0.25">
      <c r="A35" s="36" t="s">
        <v>24</v>
      </c>
      <c r="B35" s="30"/>
      <c r="C35" s="18">
        <f>SUM(C34:C34)</f>
        <v>0</v>
      </c>
      <c r="D35" s="19">
        <f>SUM(D34:D34)</f>
        <v>0</v>
      </c>
      <c r="E35" s="18" t="e">
        <f>SUM(E34:E34)</f>
        <v>#REF!</v>
      </c>
      <c r="F35" s="18" t="e">
        <f>SUM(F34:F34)</f>
        <v>#REF!</v>
      </c>
    </row>
    <row r="36" spans="1:14" ht="15.75" thickBot="1" x14ac:dyDescent="0.3">
      <c r="A36" s="39"/>
      <c r="B36" s="8"/>
      <c r="C36" s="14"/>
      <c r="D36" s="17"/>
      <c r="E36" s="25"/>
      <c r="F36" s="25"/>
      <c r="N36" s="12"/>
    </row>
    <row r="37" spans="1:14" ht="15.75" thickBot="1" x14ac:dyDescent="0.3">
      <c r="A37" s="40" t="s">
        <v>25</v>
      </c>
      <c r="B37" s="8"/>
      <c r="C37" s="41">
        <f>+C28+C30</f>
        <v>-57967348.96999979</v>
      </c>
      <c r="D37" s="42">
        <f>+D28+D30</f>
        <v>-110539342.57999992</v>
      </c>
      <c r="E37" s="20" t="e">
        <f>+E28+E30</f>
        <v>#REF!</v>
      </c>
      <c r="F37" s="20" t="e">
        <f>+F28+F30</f>
        <v>#REF!</v>
      </c>
      <c r="G37" s="43"/>
    </row>
    <row r="38" spans="1:14" ht="15.75" thickTop="1" x14ac:dyDescent="0.25">
      <c r="A38" s="5"/>
      <c r="B38" s="8"/>
      <c r="E38" s="12"/>
      <c r="F38" s="12"/>
    </row>
    <row r="39" spans="1:14" hidden="1" x14ac:dyDescent="0.25">
      <c r="A39" s="44" t="s">
        <v>26</v>
      </c>
      <c r="B39" s="45">
        <v>17</v>
      </c>
      <c r="C39" s="20">
        <f>+[1]Notas!D386</f>
        <v>0</v>
      </c>
      <c r="D39" s="20">
        <f>+[1]Notas!E386</f>
        <v>0</v>
      </c>
      <c r="E39" s="20" t="e">
        <f>+[1]Notas!#REF!</f>
        <v>#REF!</v>
      </c>
      <c r="F39" s="20" t="e">
        <f>+[1]Notas!#REF!</f>
        <v>#REF!</v>
      </c>
    </row>
    <row r="40" spans="1:14" ht="15.75" hidden="1" thickBot="1" x14ac:dyDescent="0.3">
      <c r="A40" s="5"/>
      <c r="B40"/>
      <c r="C40" s="25"/>
      <c r="D40" s="25"/>
      <c r="E40" s="25"/>
      <c r="F40" s="25"/>
    </row>
    <row r="41" spans="1:14" ht="26.25" hidden="1" customHeight="1" x14ac:dyDescent="0.25">
      <c r="A41" s="46" t="s">
        <v>27</v>
      </c>
      <c r="B41"/>
      <c r="C41" s="47">
        <f>+C37-C39</f>
        <v>-57967348.96999979</v>
      </c>
      <c r="D41" s="47">
        <f>+D37-D39</f>
        <v>-110539342.57999992</v>
      </c>
      <c r="E41" s="47" t="e">
        <f>+E37-E39</f>
        <v>#REF!</v>
      </c>
      <c r="F41" s="47" t="e">
        <f>+F37-F39</f>
        <v>#REF!</v>
      </c>
    </row>
    <row r="42" spans="1:14" x14ac:dyDescent="0.25">
      <c r="A42" s="5"/>
    </row>
    <row r="43" spans="1:14" x14ac:dyDescent="0.25">
      <c r="A43" s="5"/>
    </row>
    <row r="44" spans="1:14" ht="13.5" customHeight="1" x14ac:dyDescent="0.25">
      <c r="A44" s="5"/>
      <c r="E44" s="12"/>
      <c r="H44" s="12"/>
    </row>
    <row r="45" spans="1:14" x14ac:dyDescent="0.25">
      <c r="A45" s="5"/>
      <c r="E45" s="12"/>
    </row>
    <row r="46" spans="1:14" s="52" customFormat="1" ht="17.25" customHeight="1" x14ac:dyDescent="0.25">
      <c r="A46" s="48" t="s">
        <v>28</v>
      </c>
      <c r="B46" s="49"/>
      <c r="C46" s="50" t="s">
        <v>29</v>
      </c>
      <c r="D46" s="49"/>
      <c r="E46" s="51"/>
    </row>
    <row r="47" spans="1:14" s="52" customFormat="1" x14ac:dyDescent="0.25">
      <c r="A47" s="53" t="s">
        <v>30</v>
      </c>
      <c r="B47" s="54" t="s">
        <v>31</v>
      </c>
      <c r="C47" s="5"/>
      <c r="D47" s="49"/>
    </row>
    <row r="48" spans="1:14" s="52" customFormat="1" x14ac:dyDescent="0.25">
      <c r="A48" s="53"/>
      <c r="B48" s="55"/>
      <c r="C48" s="5"/>
      <c r="D48" s="49"/>
    </row>
    <row r="49" spans="1:7" s="52" customFormat="1" x14ac:dyDescent="0.25">
      <c r="A49" s="53"/>
      <c r="B49" s="55"/>
      <c r="C49" s="5"/>
      <c r="D49" s="49"/>
    </row>
    <row r="50" spans="1:7" s="52" customFormat="1" x14ac:dyDescent="0.25">
      <c r="A50" s="53"/>
      <c r="B50" s="55"/>
      <c r="C50" s="5"/>
      <c r="D50" s="49"/>
    </row>
    <row r="51" spans="1:7" s="52" customFormat="1" x14ac:dyDescent="0.25">
      <c r="A51" s="53"/>
      <c r="B51" s="55"/>
      <c r="C51" s="5"/>
      <c r="D51" s="49"/>
    </row>
    <row r="52" spans="1:7" s="52" customFormat="1" ht="13.5" customHeight="1" x14ac:dyDescent="0.25">
      <c r="A52" s="56"/>
      <c r="B52" s="54"/>
      <c r="C52" s="5"/>
      <c r="D52" s="49"/>
    </row>
    <row r="53" spans="1:7" ht="13.5" customHeight="1" x14ac:dyDescent="0.25">
      <c r="A53" s="49"/>
      <c r="B53" s="57"/>
      <c r="C53" s="49"/>
      <c r="D53" s="32"/>
    </row>
    <row r="54" spans="1:7" ht="13.5" customHeight="1" x14ac:dyDescent="0.25">
      <c r="A54" s="49"/>
      <c r="B54" s="49"/>
      <c r="C54" s="49"/>
      <c r="D54" s="49"/>
      <c r="G54" s="58"/>
    </row>
    <row r="55" spans="1:7" ht="13.5" customHeight="1" x14ac:dyDescent="0.25">
      <c r="A55" s="59" t="s">
        <v>32</v>
      </c>
      <c r="B55" s="61" t="s">
        <v>33</v>
      </c>
      <c r="C55" s="61"/>
      <c r="D55"/>
    </row>
    <row r="56" spans="1:7" x14ac:dyDescent="0.25">
      <c r="A56" s="53" t="s">
        <v>34</v>
      </c>
      <c r="B56" s="62" t="s">
        <v>35</v>
      </c>
      <c r="C56" s="62"/>
      <c r="D56" s="62"/>
    </row>
    <row r="57" spans="1:7" x14ac:dyDescent="0.25">
      <c r="A57"/>
      <c r="B57"/>
      <c r="C57"/>
      <c r="D57"/>
    </row>
    <row r="58" spans="1:7" x14ac:dyDescent="0.25">
      <c r="A58" s="59"/>
      <c r="B58"/>
      <c r="C58"/>
      <c r="D58"/>
    </row>
    <row r="59" spans="1:7" x14ac:dyDescent="0.25">
      <c r="A59" s="53"/>
      <c r="B59"/>
      <c r="C59"/>
      <c r="D59"/>
    </row>
    <row r="60" spans="1:7" x14ac:dyDescent="0.25">
      <c r="A60" s="5"/>
      <c r="C60" s="5"/>
    </row>
  </sheetData>
  <mergeCells count="3">
    <mergeCell ref="C4:D4"/>
    <mergeCell ref="B55:C55"/>
    <mergeCell ref="B56:D5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dcterms:created xsi:type="dcterms:W3CDTF">2025-07-15T17:18:12Z</dcterms:created>
  <dcterms:modified xsi:type="dcterms:W3CDTF">2025-07-18T13:15:01Z</dcterms:modified>
</cp:coreProperties>
</file>