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Estados Financieros - INTRANT 2025\Enero - Junio 2025\"/>
    </mc:Choice>
  </mc:AlternateContent>
  <bookViews>
    <workbookView xWindow="0" yWindow="0" windowWidth="28800" windowHeight="122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49" i="1" s="1"/>
  <c r="C48" i="1"/>
  <c r="C49" i="1" s="1"/>
  <c r="D47" i="1"/>
  <c r="C47" i="1"/>
  <c r="D46" i="1"/>
  <c r="C46" i="1"/>
  <c r="D45" i="1"/>
  <c r="C45" i="1"/>
  <c r="D40" i="1"/>
  <c r="C40" i="1"/>
  <c r="D39" i="1"/>
  <c r="C39" i="1"/>
  <c r="D35" i="1"/>
  <c r="C35" i="1"/>
  <c r="D33" i="1"/>
  <c r="C33" i="1"/>
  <c r="D32" i="1"/>
  <c r="C32" i="1"/>
  <c r="D31" i="1"/>
  <c r="C31" i="1"/>
  <c r="D30" i="1"/>
  <c r="C30" i="1"/>
  <c r="D29" i="1"/>
  <c r="C29" i="1"/>
  <c r="C36" i="1" s="1"/>
  <c r="E28" i="1"/>
  <c r="E27" i="1"/>
  <c r="E24" i="1"/>
  <c r="D22" i="1"/>
  <c r="C22" i="1"/>
  <c r="E21" i="1"/>
  <c r="D21" i="1"/>
  <c r="C21" i="1"/>
  <c r="D20" i="1"/>
  <c r="C20" i="1"/>
  <c r="D19" i="1"/>
  <c r="C19" i="1"/>
  <c r="C23" i="1" s="1"/>
  <c r="D18" i="1"/>
  <c r="C18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E15" i="1" s="1"/>
  <c r="D9" i="1"/>
  <c r="D15" i="1" s="1"/>
  <c r="C9" i="1"/>
  <c r="E34" i="1" l="1"/>
  <c r="C42" i="1"/>
  <c r="D36" i="1"/>
  <c r="D42" i="1" s="1"/>
  <c r="D53" i="1" s="1"/>
  <c r="C51" i="1"/>
  <c r="C53" i="1" s="1"/>
  <c r="C15" i="1"/>
  <c r="C25" i="1" s="1"/>
  <c r="D23" i="1"/>
  <c r="D25" i="1" s="1"/>
  <c r="D51" i="1"/>
</calcChain>
</file>

<file path=xl/sharedStrings.xml><?xml version="1.0" encoding="utf-8"?>
<sst xmlns="http://schemas.openxmlformats.org/spreadsheetml/2006/main" count="59" uniqueCount="57">
  <si>
    <t>INSTITUTO NACIONAL DE TRÁNSITO Y TRANSPORTE TERRESTRE | INTRANT</t>
  </si>
  <si>
    <t>ESTADO DE SITUACION FINANCIERA</t>
  </si>
  <si>
    <t>AL 30 DE JUNIO 2025 Y 2024</t>
  </si>
  <si>
    <t>VALORES EXPRESADOS EN RD$</t>
  </si>
  <si>
    <t>Cuentas</t>
  </si>
  <si>
    <t>Notas</t>
  </si>
  <si>
    <t>Junio 2025</t>
  </si>
  <si>
    <t>Junio 2024</t>
  </si>
  <si>
    <t>ACTIVOS:</t>
  </si>
  <si>
    <t>ACTIVOS CORRIENTES:</t>
  </si>
  <si>
    <t>Efectivo y equivalentes de efectivo</t>
  </si>
  <si>
    <t>Inversiones Temporales</t>
  </si>
  <si>
    <t>Cuentas por Cobrar y Otras Cuentas</t>
  </si>
  <si>
    <t>Cuentas por Cobrar Relacionadas</t>
  </si>
  <si>
    <t>Inventarios</t>
  </si>
  <si>
    <t>Pagos Anticipados</t>
  </si>
  <si>
    <t>8-a</t>
  </si>
  <si>
    <t>TOTAL ACTIVOS CORRIENTES</t>
  </si>
  <si>
    <t>ACTIVOS NO CORRIENTES:</t>
  </si>
  <si>
    <t>Cuentas por Cobrar a Largo Plazo</t>
  </si>
  <si>
    <t>Propiedad, Planta y Equipos</t>
  </si>
  <si>
    <t>Activos Intangibles</t>
  </si>
  <si>
    <t>Inversiones</t>
  </si>
  <si>
    <t>Otros Activos</t>
  </si>
  <si>
    <t>TOTAL ACTIVOS NO CORRIENTES</t>
  </si>
  <si>
    <t>TOTAL ACTIVOS</t>
  </si>
  <si>
    <t>PASIVOS Y PATRIMONIO:</t>
  </si>
  <si>
    <t>PASIVOS CORRIENTES:</t>
  </si>
  <si>
    <t xml:space="preserve">                                                                                                                                                                                                       </t>
  </si>
  <si>
    <t>Sobregiros Bancarios</t>
  </si>
  <si>
    <t>Prestamos Bancarios a Corto Plazo</t>
  </si>
  <si>
    <t>Cuentas por Pagar Corto Plazo</t>
  </si>
  <si>
    <t>Cuentas por Pagar Relacionadas</t>
  </si>
  <si>
    <t>Retenciones y Acumulaciones por Pagar</t>
  </si>
  <si>
    <t>Impuesto sobre la Renta por Pagar</t>
  </si>
  <si>
    <t>Parte Corriente Deudas a Largo Plazo</t>
  </si>
  <si>
    <t>TOTAL PASIVOS CORRIENTES</t>
  </si>
  <si>
    <t>PASIVOS NO CORRIENTES:</t>
  </si>
  <si>
    <t>Deudas por Pagar a Largo Plazo</t>
  </si>
  <si>
    <t>TOTAL PASIVO NO CORRIENTES</t>
  </si>
  <si>
    <t>TOTAL PASIVOS</t>
  </si>
  <si>
    <t xml:space="preserve">ACTIVOS NETOS/PATRIMONIO </t>
  </si>
  <si>
    <t>Capital Institucional</t>
  </si>
  <si>
    <t>16-a</t>
  </si>
  <si>
    <t>Reservas</t>
  </si>
  <si>
    <t>16-b</t>
  </si>
  <si>
    <t xml:space="preserve">Patrimonio por Revaluación </t>
  </si>
  <si>
    <t>16-c</t>
  </si>
  <si>
    <t>Anticipos para Ventas Acciones</t>
  </si>
  <si>
    <t xml:space="preserve">TOTAL ACTIVOS NETOS/PATRIMONIO </t>
  </si>
  <si>
    <t xml:space="preserve">TOTAL PASIVOS Y ACTIVOS NETOS/PATRIMONIO </t>
  </si>
  <si>
    <t xml:space="preserve">                     Director Ejecutivo</t>
  </si>
  <si>
    <t xml:space="preserve">Director Administrativo y Financiero </t>
  </si>
  <si>
    <t xml:space="preserve">             Rolando Moronta Santos</t>
  </si>
  <si>
    <t xml:space="preserve">                   Encargado Financiera</t>
  </si>
  <si>
    <t>Resultados Positivos (Ahorro)/Negativo (Desahorro) Actual</t>
  </si>
  <si>
    <t>Resultado Acumulado Años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</si>
</sst>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 ;[Red]\-#,##0.00\ "/>
    <numFmt numFmtId="165" formatCode="#,##0_ ;[Red]\-#,##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theme="0"/>
      <name val="Century Gothic"/>
      <family val="2"/>
    </font>
    <font>
      <sz val="11"/>
      <color rgb="FF002060"/>
      <name val="Times New Roman"/>
      <family val="1"/>
    </font>
    <font>
      <sz val="10"/>
      <name val="Ti."/>
    </font>
    <font>
      <b/>
      <sz val="11"/>
      <color rgb="FF00206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5" fillId="2" borderId="0" xfId="0" applyFont="1" applyFill="1" applyBorder="1" applyAlignment="1">
      <alignment horizontal="center" vertical="center"/>
    </xf>
    <xf numFmtId="0" fontId="5" fillId="2" borderId="0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164" fontId="4" fillId="0" borderId="0" xfId="0" applyNumberFormat="1" applyFont="1"/>
    <xf numFmtId="0" fontId="4" fillId="0" borderId="2" xfId="0" applyFont="1" applyBorder="1"/>
    <xf numFmtId="0" fontId="4" fillId="0" borderId="0" xfId="0" applyFont="1" applyAlignment="1">
      <alignment horizontal="center"/>
    </xf>
    <xf numFmtId="165" fontId="4" fillId="0" borderId="0" xfId="1" applyNumberFormat="1" applyFont="1" applyBorder="1" applyAlignment="1"/>
    <xf numFmtId="165" fontId="4" fillId="0" borderId="0" xfId="1" applyNumberFormat="1" applyFont="1" applyFill="1" applyBorder="1" applyAlignment="1"/>
    <xf numFmtId="165" fontId="3" fillId="0" borderId="3" xfId="1" applyNumberFormat="1" applyFont="1" applyBorder="1" applyAlignment="1"/>
    <xf numFmtId="165" fontId="3" fillId="0" borderId="3" xfId="1" applyNumberFormat="1" applyFont="1" applyFill="1" applyBorder="1" applyAlignment="1"/>
    <xf numFmtId="165" fontId="3" fillId="0" borderId="0" xfId="1" applyNumberFormat="1" applyFont="1" applyBorder="1" applyAlignment="1"/>
    <xf numFmtId="165" fontId="4" fillId="0" borderId="0" xfId="0" applyNumberFormat="1" applyFont="1"/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4" xfId="1" applyNumberFormat="1" applyFont="1" applyBorder="1" applyAlignment="1"/>
    <xf numFmtId="0" fontId="4" fillId="0" borderId="0" xfId="0" applyFont="1" applyFill="1"/>
    <xf numFmtId="165" fontId="3" fillId="0" borderId="5" xfId="1" applyNumberFormat="1" applyFont="1" applyBorder="1" applyAlignment="1"/>
    <xf numFmtId="165" fontId="3" fillId="0" borderId="5" xfId="1" applyNumberFormat="1" applyFont="1" applyFill="1" applyBorder="1" applyAlignment="1"/>
    <xf numFmtId="164" fontId="3" fillId="0" borderId="2" xfId="0" applyNumberFormat="1" applyFont="1" applyBorder="1"/>
    <xf numFmtId="164" fontId="4" fillId="0" borderId="0" xfId="0" applyNumberFormat="1" applyFont="1" applyFill="1"/>
    <xf numFmtId="164" fontId="4" fillId="0" borderId="2" xfId="0" applyNumberFormat="1" applyFont="1" applyBorder="1"/>
    <xf numFmtId="165" fontId="4" fillId="0" borderId="0" xfId="0" applyNumberFormat="1" applyFont="1" applyBorder="1"/>
    <xf numFmtId="165" fontId="4" fillId="0" borderId="4" xfId="1" applyNumberFormat="1" applyFont="1" applyFill="1" applyBorder="1" applyAlignment="1"/>
    <xf numFmtId="165" fontId="4" fillId="0" borderId="0" xfId="0" applyNumberFormat="1" applyFont="1" applyFill="1"/>
    <xf numFmtId="164" fontId="4" fillId="0" borderId="0" xfId="0" applyNumberFormat="1" applyFont="1" applyAlignment="1">
      <alignment horizontal="center"/>
    </xf>
    <xf numFmtId="165" fontId="3" fillId="0" borderId="0" xfId="1" applyNumberFormat="1" applyFont="1" applyFill="1" applyBorder="1" applyAlignment="1"/>
    <xf numFmtId="165" fontId="3" fillId="0" borderId="6" xfId="1" applyNumberFormat="1" applyFont="1" applyBorder="1" applyAlignment="1"/>
    <xf numFmtId="165" fontId="3" fillId="0" borderId="6" xfId="1" applyNumberFormat="1" applyFont="1" applyFill="1" applyBorder="1" applyAlignment="1"/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Fill="1" applyBorder="1"/>
    <xf numFmtId="164" fontId="3" fillId="3" borderId="0" xfId="0" applyNumberFormat="1" applyFont="1" applyFill="1" applyBorder="1"/>
    <xf numFmtId="165" fontId="3" fillId="0" borderId="0" xfId="0" applyNumberFormat="1" applyFont="1" applyBorder="1"/>
    <xf numFmtId="165" fontId="3" fillId="4" borderId="0" xfId="1" applyNumberFormat="1" applyFont="1" applyFill="1" applyBorder="1" applyAlignment="1"/>
    <xf numFmtId="0" fontId="0" fillId="0" borderId="0" xfId="0" applyFill="1" applyBorder="1"/>
    <xf numFmtId="43" fontId="0" fillId="0" borderId="0" xfId="1" applyFont="1" applyFill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Fill="1" applyBorder="1"/>
    <xf numFmtId="0" fontId="0" fillId="0" borderId="0" xfId="0" applyFill="1" applyBorder="1" applyAlignment="1">
      <alignment horizontal="centerContinuous"/>
    </xf>
    <xf numFmtId="0" fontId="8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57</xdr:row>
      <xdr:rowOff>66675</xdr:rowOff>
    </xdr:from>
    <xdr:to>
      <xdr:col>19</xdr:col>
      <xdr:colOff>371475</xdr:colOff>
      <xdr:row>61</xdr:row>
      <xdr:rowOff>47625</xdr:rowOff>
    </xdr:to>
    <xdr:grpSp>
      <xdr:nvGrpSpPr>
        <xdr:cNvPr id="2" name="Grupo 1"/>
        <xdr:cNvGrpSpPr>
          <a:grpSpLocks/>
        </xdr:cNvGrpSpPr>
      </xdr:nvGrpSpPr>
      <xdr:grpSpPr bwMode="auto">
        <a:xfrm>
          <a:off x="13535025" y="7610475"/>
          <a:ext cx="2619375" cy="666750"/>
          <a:chOff x="3813419" y="1374432"/>
          <a:chExt cx="10007355" cy="2216493"/>
        </a:xfrm>
      </xdr:grpSpPr>
      <xdr:sp macro="" textlink="">
        <xdr:nvSpPr>
          <xdr:cNvPr id="3" name="CuadroTexto 2"/>
          <xdr:cNvSpPr txBox="1"/>
        </xdr:nvSpPr>
        <xdr:spPr bwMode="auto">
          <a:xfrm>
            <a:off x="7925532" y="2419350"/>
            <a:ext cx="1892300" cy="4749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US" sz="1100" b="1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                  </a:t>
            </a:r>
            <a:r>
              <a:rPr lang="en-US" sz="110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                </a:t>
            </a:r>
            <a:endParaRPr lang="es-DO" sz="1100"/>
          </a:p>
        </xdr:txBody>
      </xdr:sp>
      <xdr:sp macro="" textlink="">
        <xdr:nvSpPr>
          <xdr:cNvPr id="4" name="CuadroTexto 3"/>
          <xdr:cNvSpPr txBox="1"/>
        </xdr:nvSpPr>
        <xdr:spPr bwMode="auto">
          <a:xfrm>
            <a:off x="11673741" y="3115962"/>
            <a:ext cx="2147033" cy="4749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endParaRPr lang="es-DO" sz="1100"/>
          </a:p>
        </xdr:txBody>
      </xdr:sp>
      <xdr:sp macro="" textlink="">
        <xdr:nvSpPr>
          <xdr:cNvPr id="5" name="CuadroTexto 4"/>
          <xdr:cNvSpPr txBox="1"/>
        </xdr:nvSpPr>
        <xdr:spPr bwMode="auto">
          <a:xfrm flipH="1" flipV="1">
            <a:off x="3813419" y="1374432"/>
            <a:ext cx="4803530" cy="664948"/>
          </a:xfrm>
          <a:prstGeom prst="rect">
            <a:avLst/>
          </a:prstGeom>
          <a:noFill/>
          <a:ln>
            <a:noFill/>
          </a:ln>
          <a:effectLst>
            <a:outerShdw blurRad="225425" dist="50800" dir="5220000" algn="ctr">
              <a:srgbClr val="000000">
                <a:alpha val="33000"/>
              </a:srgbClr>
            </a:outerShdw>
          </a:effectLst>
          <a:scene3d>
            <a:camera prst="perspectiveFront" fov="3300000">
              <a:rot lat="486000" lon="19530000" rev="174000"/>
            </a:camera>
            <a:lightRig rig="harsh" dir="t">
              <a:rot lat="0" lon="0" rev="3000000"/>
            </a:lightRig>
          </a:scene3d>
          <a:sp3d extrusionH="254000" contourW="19050">
            <a:bevelT w="82550" h="44450" prst="angle"/>
            <a:bevelB w="82550" h="44450" prst="angle"/>
            <a:contourClr>
              <a:srgbClr val="FFFFFF"/>
            </a:contourClr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endParaRPr lang="es-DO" sz="1100"/>
          </a:p>
        </xdr:txBody>
      </xdr:sp>
    </xdr:grpSp>
    <xdr:clientData/>
  </xdr:twoCellAnchor>
  <xdr:twoCellAnchor>
    <xdr:from>
      <xdr:col>0</xdr:col>
      <xdr:colOff>38100</xdr:colOff>
      <xdr:row>56</xdr:row>
      <xdr:rowOff>76200</xdr:rowOff>
    </xdr:from>
    <xdr:to>
      <xdr:col>6</xdr:col>
      <xdr:colOff>409575</xdr:colOff>
      <xdr:row>69</xdr:row>
      <xdr:rowOff>47625</xdr:rowOff>
    </xdr:to>
    <xdr:grpSp>
      <xdr:nvGrpSpPr>
        <xdr:cNvPr id="6" name="Grupo 20"/>
        <xdr:cNvGrpSpPr>
          <a:grpSpLocks/>
        </xdr:cNvGrpSpPr>
      </xdr:nvGrpSpPr>
      <xdr:grpSpPr bwMode="auto">
        <a:xfrm>
          <a:off x="38100" y="7372350"/>
          <a:ext cx="7705725" cy="2390775"/>
          <a:chOff x="8022340" y="1615427"/>
          <a:chExt cx="5957396" cy="1770733"/>
        </a:xfrm>
      </xdr:grpSpPr>
      <xdr:grpSp>
        <xdr:nvGrpSpPr>
          <xdr:cNvPr id="7" name="Grupo 6"/>
          <xdr:cNvGrpSpPr>
            <a:grpSpLocks/>
          </xdr:cNvGrpSpPr>
        </xdr:nvGrpSpPr>
        <xdr:grpSpPr bwMode="auto">
          <a:xfrm>
            <a:off x="8022340" y="1615427"/>
            <a:ext cx="2128206" cy="809693"/>
            <a:chOff x="7288915" y="1472552"/>
            <a:chExt cx="2128206" cy="809693"/>
          </a:xfrm>
        </xdr:grpSpPr>
        <xdr:sp macro="" textlink="">
          <xdr:nvSpPr>
            <xdr:cNvPr id="14" name="CuadroTexto 13"/>
            <xdr:cNvSpPr txBox="1"/>
          </xdr:nvSpPr>
          <xdr:spPr>
            <a:xfrm>
              <a:off x="7288915" y="1472552"/>
              <a:ext cx="2128196" cy="8088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Milton Morrison</a:t>
              </a:r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Ramiréz</a:t>
              </a:r>
              <a:endParaRPr lang="es-DO" sz="110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5" name="Conector recto 14"/>
            <xdr:cNvCxnSpPr/>
          </xdr:nvCxnSpPr>
          <xdr:spPr>
            <a:xfrm>
              <a:off x="7459792" y="1989926"/>
              <a:ext cx="1957319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8" name="Grupo 8"/>
          <xdr:cNvGrpSpPr>
            <a:grpSpLocks/>
          </xdr:cNvGrpSpPr>
        </xdr:nvGrpSpPr>
        <xdr:grpSpPr bwMode="auto">
          <a:xfrm>
            <a:off x="10736000" y="2924558"/>
            <a:ext cx="2816512" cy="461602"/>
            <a:chOff x="8288076" y="2124457"/>
            <a:chExt cx="2816512" cy="461602"/>
          </a:xfrm>
        </xdr:grpSpPr>
        <xdr:sp macro="" textlink="">
          <xdr:nvSpPr>
            <xdr:cNvPr id="12" name="CuadroTexto 11"/>
            <xdr:cNvSpPr txBox="1"/>
          </xdr:nvSpPr>
          <xdr:spPr>
            <a:xfrm>
              <a:off x="8285148" y="2126980"/>
              <a:ext cx="2819471" cy="4590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Benigno</a:t>
              </a:r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A. Barias</a:t>
              </a:r>
              <a:endParaRPr lang="en-US" sz="1100" b="1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Enc. Departamento Contabilidad</a:t>
              </a:r>
              <a:endParaRPr lang="es-DO" sz="1100"/>
            </a:p>
          </xdr:txBody>
        </xdr:sp>
        <xdr:cxnSp macro="">
          <xdr:nvCxnSpPr>
            <xdr:cNvPr id="13" name="Conector recto 12"/>
            <xdr:cNvCxnSpPr/>
          </xdr:nvCxnSpPr>
          <xdr:spPr>
            <a:xfrm>
              <a:off x="8774477" y="2272719"/>
              <a:ext cx="2081593" cy="7287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9" name="Grupo 19"/>
          <xdr:cNvGrpSpPr>
            <a:grpSpLocks/>
          </xdr:cNvGrpSpPr>
        </xdr:nvGrpSpPr>
        <xdr:grpSpPr bwMode="auto">
          <a:xfrm>
            <a:off x="10419538" y="1936053"/>
            <a:ext cx="3560198" cy="473652"/>
            <a:chOff x="10667188" y="1897953"/>
            <a:chExt cx="3560198" cy="473652"/>
          </a:xfrm>
        </xdr:grpSpPr>
        <xdr:sp macro="" textlink="">
          <xdr:nvSpPr>
            <xdr:cNvPr id="10" name="CuadroTexto 9"/>
            <xdr:cNvSpPr txBox="1"/>
          </xdr:nvSpPr>
          <xdr:spPr>
            <a:xfrm>
              <a:off x="10670036" y="1897954"/>
              <a:ext cx="3557350" cy="473653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Cesar Bobadilla Peralta</a:t>
              </a:r>
              <a:endParaRPr lang="en-US" sz="1100" b="1" baseline="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1" name="Conector recto 10"/>
            <xdr:cNvCxnSpPr/>
          </xdr:nvCxnSpPr>
          <xdr:spPr>
            <a:xfrm flipV="1">
              <a:off x="11470052" y="2080128"/>
              <a:ext cx="2135963" cy="7287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114300</xdr:colOff>
      <xdr:row>66</xdr:row>
      <xdr:rowOff>171450</xdr:rowOff>
    </xdr:from>
    <xdr:to>
      <xdr:col>0</xdr:col>
      <xdr:colOff>2619375</xdr:colOff>
      <xdr:row>66</xdr:row>
      <xdr:rowOff>171450</xdr:rowOff>
    </xdr:to>
    <xdr:cxnSp macro="">
      <xdr:nvCxnSpPr>
        <xdr:cNvPr id="16" name="Conector recto 15"/>
        <xdr:cNvCxnSpPr/>
      </xdr:nvCxnSpPr>
      <xdr:spPr bwMode="auto">
        <a:xfrm>
          <a:off x="114300" y="9258300"/>
          <a:ext cx="2505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161925</xdr:colOff>
      <xdr:row>63</xdr:row>
      <xdr:rowOff>114300</xdr:rowOff>
    </xdr:from>
    <xdr:ext cx="184731" cy="264560"/>
    <xdr:sp macro="" textlink="">
      <xdr:nvSpPr>
        <xdr:cNvPr id="17" name="CuadroTexto 16"/>
        <xdr:cNvSpPr txBox="1"/>
      </xdr:nvSpPr>
      <xdr:spPr>
        <a:xfrm>
          <a:off x="6153150" y="868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>
    <xdr:from>
      <xdr:col>0</xdr:col>
      <xdr:colOff>0</xdr:colOff>
      <xdr:row>63</xdr:row>
      <xdr:rowOff>114300</xdr:rowOff>
    </xdr:from>
    <xdr:to>
      <xdr:col>0</xdr:col>
      <xdr:colOff>2790824</xdr:colOff>
      <xdr:row>68</xdr:row>
      <xdr:rowOff>123825</xdr:rowOff>
    </xdr:to>
    <xdr:sp macro="" textlink="">
      <xdr:nvSpPr>
        <xdr:cNvPr id="18" name="Rectángulo 17"/>
        <xdr:cNvSpPr/>
      </xdr:nvSpPr>
      <xdr:spPr>
        <a:xfrm>
          <a:off x="0" y="8686800"/>
          <a:ext cx="2790824" cy="9048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2025\ESTADOS%20FINANCIEROS%20AL%2030%20DE%20JUNIO%202025\Estados%20Financiero%20al%2030%20de%20Junio%202025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"/>
      <sheetName val="PORTADILLA-NOTAS"/>
      <sheetName val="Notas"/>
      <sheetName val="PORTADILLA-ANEXOS"/>
      <sheetName val="ACTIVOS FIJOS"/>
      <sheetName val="Activos Fijos.."/>
      <sheetName val="CxP"/>
      <sheetName val="Consolidado de Cuentas por Cobr"/>
      <sheetName val="Cuentas por Cobrar por Regiones"/>
      <sheetName val="Presupuesto"/>
      <sheetName val="Flujo"/>
      <sheetName val="DEPRE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4">
          <cell r="D114">
            <v>1015493166.1300001</v>
          </cell>
          <cell r="E114">
            <v>1046527783.4599999</v>
          </cell>
        </row>
        <row r="123">
          <cell r="D123">
            <v>0</v>
          </cell>
          <cell r="E123">
            <v>0</v>
          </cell>
        </row>
        <row r="132">
          <cell r="D132">
            <v>0</v>
          </cell>
          <cell r="E132">
            <v>0</v>
          </cell>
        </row>
        <row r="138">
          <cell r="D138">
            <v>16792481.09</v>
          </cell>
          <cell r="E138">
            <v>16904011.890000001</v>
          </cell>
        </row>
        <row r="159">
          <cell r="D159">
            <v>26395630.649999999</v>
          </cell>
          <cell r="E159">
            <v>10964768.59</v>
          </cell>
        </row>
        <row r="168">
          <cell r="E168">
            <v>1575081006.95</v>
          </cell>
        </row>
        <row r="177">
          <cell r="D177">
            <v>1594423887.1099999</v>
          </cell>
        </row>
        <row r="230">
          <cell r="D230">
            <v>142431664.28999999</v>
          </cell>
          <cell r="E230">
            <v>171091625.69</v>
          </cell>
        </row>
        <row r="250">
          <cell r="D250">
            <v>1897025.2399999984</v>
          </cell>
          <cell r="E250">
            <v>5691065.2399999984</v>
          </cell>
        </row>
        <row r="256">
          <cell r="D256">
            <v>0</v>
          </cell>
          <cell r="E256">
            <v>0</v>
          </cell>
        </row>
        <row r="263">
          <cell r="D263">
            <v>7465903.9199999999</v>
          </cell>
          <cell r="E263">
            <v>22397711.920000002</v>
          </cell>
        </row>
        <row r="270">
          <cell r="D270">
            <v>0</v>
          </cell>
          <cell r="E270">
            <v>0</v>
          </cell>
        </row>
        <row r="286">
          <cell r="D286">
            <v>125951019.65000001</v>
          </cell>
          <cell r="E286">
            <v>39256.120000000003</v>
          </cell>
        </row>
        <row r="293">
          <cell r="D293">
            <v>701788485.61000001</v>
          </cell>
          <cell r="E293">
            <v>517613227.25</v>
          </cell>
        </row>
        <row r="320">
          <cell r="D320">
            <v>39004.94</v>
          </cell>
          <cell r="E320">
            <v>26919956.760000002</v>
          </cell>
        </row>
        <row r="325">
          <cell r="D325">
            <v>0</v>
          </cell>
          <cell r="E325">
            <v>0</v>
          </cell>
        </row>
        <row r="327">
          <cell r="D327">
            <v>0</v>
          </cell>
          <cell r="E327">
            <v>0</v>
          </cell>
        </row>
        <row r="336">
          <cell r="D336">
            <v>0</v>
          </cell>
          <cell r="E336">
            <v>0</v>
          </cell>
        </row>
        <row r="337">
          <cell r="D337">
            <v>0</v>
          </cell>
          <cell r="E337">
            <v>0</v>
          </cell>
        </row>
        <row r="345">
          <cell r="D345">
            <v>1379691187.8800001</v>
          </cell>
          <cell r="E345">
            <v>1379691187.8800001</v>
          </cell>
        </row>
        <row r="349">
          <cell r="D349">
            <v>0</v>
          </cell>
          <cell r="E349">
            <v>0</v>
          </cell>
        </row>
        <row r="361">
          <cell r="D361">
            <v>0</v>
          </cell>
          <cell r="E361">
            <v>0</v>
          </cell>
        </row>
        <row r="369">
          <cell r="D369">
            <v>-57967348.96999979</v>
          </cell>
          <cell r="E369">
            <v>-110539342.57999992</v>
          </cell>
        </row>
        <row r="372">
          <cell r="D372">
            <v>597430060.24000025</v>
          </cell>
          <cell r="E372">
            <v>924394345.72000015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5"/>
  <sheetViews>
    <sheetView tabSelected="1" workbookViewId="0">
      <selection activeCell="K42" sqref="K42"/>
    </sheetView>
  </sheetViews>
  <sheetFormatPr baseColWidth="10" defaultColWidth="9.140625" defaultRowHeight="13.5"/>
  <cols>
    <col min="1" max="1" width="54.140625" style="3" customWidth="1"/>
    <col min="2" max="2" width="6.28515625" style="3" bestFit="1" customWidth="1"/>
    <col min="3" max="3" width="19.7109375" style="3" customWidth="1"/>
    <col min="4" max="4" width="18.140625" style="3" customWidth="1"/>
    <col min="5" max="5" width="2.85546875" style="3" hidden="1" customWidth="1"/>
    <col min="6" max="6" width="11.7109375" style="3" bestFit="1" customWidth="1"/>
    <col min="7" max="7" width="13.28515625" style="3" bestFit="1" customWidth="1"/>
    <col min="8" max="8" width="10.7109375" style="3" bestFit="1" customWidth="1"/>
    <col min="9" max="9" width="11.28515625" style="3" bestFit="1" customWidth="1"/>
    <col min="10" max="256" width="9.140625" style="3"/>
    <col min="257" max="257" width="48.140625" style="3" customWidth="1"/>
    <col min="258" max="258" width="6.28515625" style="3" bestFit="1" customWidth="1"/>
    <col min="259" max="259" width="19.7109375" style="3" customWidth="1"/>
    <col min="260" max="260" width="18.140625" style="3" customWidth="1"/>
    <col min="261" max="261" width="0" style="3" hidden="1" customWidth="1"/>
    <col min="262" max="262" width="11.7109375" style="3" bestFit="1" customWidth="1"/>
    <col min="263" max="263" width="13.28515625" style="3" bestFit="1" customWidth="1"/>
    <col min="264" max="264" width="10.7109375" style="3" bestFit="1" customWidth="1"/>
    <col min="265" max="265" width="11.28515625" style="3" bestFit="1" customWidth="1"/>
    <col min="266" max="512" width="9.140625" style="3"/>
    <col min="513" max="513" width="48.140625" style="3" customWidth="1"/>
    <col min="514" max="514" width="6.28515625" style="3" bestFit="1" customWidth="1"/>
    <col min="515" max="515" width="19.7109375" style="3" customWidth="1"/>
    <col min="516" max="516" width="18.140625" style="3" customWidth="1"/>
    <col min="517" max="517" width="0" style="3" hidden="1" customWidth="1"/>
    <col min="518" max="518" width="11.7109375" style="3" bestFit="1" customWidth="1"/>
    <col min="519" max="519" width="13.28515625" style="3" bestFit="1" customWidth="1"/>
    <col min="520" max="520" width="10.7109375" style="3" bestFit="1" customWidth="1"/>
    <col min="521" max="521" width="11.28515625" style="3" bestFit="1" customWidth="1"/>
    <col min="522" max="768" width="9.140625" style="3"/>
    <col min="769" max="769" width="48.140625" style="3" customWidth="1"/>
    <col min="770" max="770" width="6.28515625" style="3" bestFit="1" customWidth="1"/>
    <col min="771" max="771" width="19.7109375" style="3" customWidth="1"/>
    <col min="772" max="772" width="18.140625" style="3" customWidth="1"/>
    <col min="773" max="773" width="0" style="3" hidden="1" customWidth="1"/>
    <col min="774" max="774" width="11.7109375" style="3" bestFit="1" customWidth="1"/>
    <col min="775" max="775" width="13.28515625" style="3" bestFit="1" customWidth="1"/>
    <col min="776" max="776" width="10.7109375" style="3" bestFit="1" customWidth="1"/>
    <col min="777" max="777" width="11.28515625" style="3" bestFit="1" customWidth="1"/>
    <col min="778" max="1024" width="9.140625" style="3"/>
    <col min="1025" max="1025" width="48.140625" style="3" customWidth="1"/>
    <col min="1026" max="1026" width="6.28515625" style="3" bestFit="1" customWidth="1"/>
    <col min="1027" max="1027" width="19.7109375" style="3" customWidth="1"/>
    <col min="1028" max="1028" width="18.140625" style="3" customWidth="1"/>
    <col min="1029" max="1029" width="0" style="3" hidden="1" customWidth="1"/>
    <col min="1030" max="1030" width="11.7109375" style="3" bestFit="1" customWidth="1"/>
    <col min="1031" max="1031" width="13.28515625" style="3" bestFit="1" customWidth="1"/>
    <col min="1032" max="1032" width="10.7109375" style="3" bestFit="1" customWidth="1"/>
    <col min="1033" max="1033" width="11.28515625" style="3" bestFit="1" customWidth="1"/>
    <col min="1034" max="1280" width="9.140625" style="3"/>
    <col min="1281" max="1281" width="48.140625" style="3" customWidth="1"/>
    <col min="1282" max="1282" width="6.28515625" style="3" bestFit="1" customWidth="1"/>
    <col min="1283" max="1283" width="19.7109375" style="3" customWidth="1"/>
    <col min="1284" max="1284" width="18.140625" style="3" customWidth="1"/>
    <col min="1285" max="1285" width="0" style="3" hidden="1" customWidth="1"/>
    <col min="1286" max="1286" width="11.7109375" style="3" bestFit="1" customWidth="1"/>
    <col min="1287" max="1287" width="13.28515625" style="3" bestFit="1" customWidth="1"/>
    <col min="1288" max="1288" width="10.7109375" style="3" bestFit="1" customWidth="1"/>
    <col min="1289" max="1289" width="11.28515625" style="3" bestFit="1" customWidth="1"/>
    <col min="1290" max="1536" width="9.140625" style="3"/>
    <col min="1537" max="1537" width="48.140625" style="3" customWidth="1"/>
    <col min="1538" max="1538" width="6.28515625" style="3" bestFit="1" customWidth="1"/>
    <col min="1539" max="1539" width="19.7109375" style="3" customWidth="1"/>
    <col min="1540" max="1540" width="18.140625" style="3" customWidth="1"/>
    <col min="1541" max="1541" width="0" style="3" hidden="1" customWidth="1"/>
    <col min="1542" max="1542" width="11.7109375" style="3" bestFit="1" customWidth="1"/>
    <col min="1543" max="1543" width="13.28515625" style="3" bestFit="1" customWidth="1"/>
    <col min="1544" max="1544" width="10.7109375" style="3" bestFit="1" customWidth="1"/>
    <col min="1545" max="1545" width="11.28515625" style="3" bestFit="1" customWidth="1"/>
    <col min="1546" max="1792" width="9.140625" style="3"/>
    <col min="1793" max="1793" width="48.140625" style="3" customWidth="1"/>
    <col min="1794" max="1794" width="6.28515625" style="3" bestFit="1" customWidth="1"/>
    <col min="1795" max="1795" width="19.7109375" style="3" customWidth="1"/>
    <col min="1796" max="1796" width="18.140625" style="3" customWidth="1"/>
    <col min="1797" max="1797" width="0" style="3" hidden="1" customWidth="1"/>
    <col min="1798" max="1798" width="11.7109375" style="3" bestFit="1" customWidth="1"/>
    <col min="1799" max="1799" width="13.28515625" style="3" bestFit="1" customWidth="1"/>
    <col min="1800" max="1800" width="10.7109375" style="3" bestFit="1" customWidth="1"/>
    <col min="1801" max="1801" width="11.28515625" style="3" bestFit="1" customWidth="1"/>
    <col min="1802" max="2048" width="9.140625" style="3"/>
    <col min="2049" max="2049" width="48.140625" style="3" customWidth="1"/>
    <col min="2050" max="2050" width="6.28515625" style="3" bestFit="1" customWidth="1"/>
    <col min="2051" max="2051" width="19.7109375" style="3" customWidth="1"/>
    <col min="2052" max="2052" width="18.140625" style="3" customWidth="1"/>
    <col min="2053" max="2053" width="0" style="3" hidden="1" customWidth="1"/>
    <col min="2054" max="2054" width="11.7109375" style="3" bestFit="1" customWidth="1"/>
    <col min="2055" max="2055" width="13.28515625" style="3" bestFit="1" customWidth="1"/>
    <col min="2056" max="2056" width="10.7109375" style="3" bestFit="1" customWidth="1"/>
    <col min="2057" max="2057" width="11.28515625" style="3" bestFit="1" customWidth="1"/>
    <col min="2058" max="2304" width="9.140625" style="3"/>
    <col min="2305" max="2305" width="48.140625" style="3" customWidth="1"/>
    <col min="2306" max="2306" width="6.28515625" style="3" bestFit="1" customWidth="1"/>
    <col min="2307" max="2307" width="19.7109375" style="3" customWidth="1"/>
    <col min="2308" max="2308" width="18.140625" style="3" customWidth="1"/>
    <col min="2309" max="2309" width="0" style="3" hidden="1" customWidth="1"/>
    <col min="2310" max="2310" width="11.7109375" style="3" bestFit="1" customWidth="1"/>
    <col min="2311" max="2311" width="13.28515625" style="3" bestFit="1" customWidth="1"/>
    <col min="2312" max="2312" width="10.7109375" style="3" bestFit="1" customWidth="1"/>
    <col min="2313" max="2313" width="11.28515625" style="3" bestFit="1" customWidth="1"/>
    <col min="2314" max="2560" width="9.140625" style="3"/>
    <col min="2561" max="2561" width="48.140625" style="3" customWidth="1"/>
    <col min="2562" max="2562" width="6.28515625" style="3" bestFit="1" customWidth="1"/>
    <col min="2563" max="2563" width="19.7109375" style="3" customWidth="1"/>
    <col min="2564" max="2564" width="18.140625" style="3" customWidth="1"/>
    <col min="2565" max="2565" width="0" style="3" hidden="1" customWidth="1"/>
    <col min="2566" max="2566" width="11.7109375" style="3" bestFit="1" customWidth="1"/>
    <col min="2567" max="2567" width="13.28515625" style="3" bestFit="1" customWidth="1"/>
    <col min="2568" max="2568" width="10.7109375" style="3" bestFit="1" customWidth="1"/>
    <col min="2569" max="2569" width="11.28515625" style="3" bestFit="1" customWidth="1"/>
    <col min="2570" max="2816" width="9.140625" style="3"/>
    <col min="2817" max="2817" width="48.140625" style="3" customWidth="1"/>
    <col min="2818" max="2818" width="6.28515625" style="3" bestFit="1" customWidth="1"/>
    <col min="2819" max="2819" width="19.7109375" style="3" customWidth="1"/>
    <col min="2820" max="2820" width="18.140625" style="3" customWidth="1"/>
    <col min="2821" max="2821" width="0" style="3" hidden="1" customWidth="1"/>
    <col min="2822" max="2822" width="11.7109375" style="3" bestFit="1" customWidth="1"/>
    <col min="2823" max="2823" width="13.28515625" style="3" bestFit="1" customWidth="1"/>
    <col min="2824" max="2824" width="10.7109375" style="3" bestFit="1" customWidth="1"/>
    <col min="2825" max="2825" width="11.28515625" style="3" bestFit="1" customWidth="1"/>
    <col min="2826" max="3072" width="9.140625" style="3"/>
    <col min="3073" max="3073" width="48.140625" style="3" customWidth="1"/>
    <col min="3074" max="3074" width="6.28515625" style="3" bestFit="1" customWidth="1"/>
    <col min="3075" max="3075" width="19.7109375" style="3" customWidth="1"/>
    <col min="3076" max="3076" width="18.140625" style="3" customWidth="1"/>
    <col min="3077" max="3077" width="0" style="3" hidden="1" customWidth="1"/>
    <col min="3078" max="3078" width="11.7109375" style="3" bestFit="1" customWidth="1"/>
    <col min="3079" max="3079" width="13.28515625" style="3" bestFit="1" customWidth="1"/>
    <col min="3080" max="3080" width="10.7109375" style="3" bestFit="1" customWidth="1"/>
    <col min="3081" max="3081" width="11.28515625" style="3" bestFit="1" customWidth="1"/>
    <col min="3082" max="3328" width="9.140625" style="3"/>
    <col min="3329" max="3329" width="48.140625" style="3" customWidth="1"/>
    <col min="3330" max="3330" width="6.28515625" style="3" bestFit="1" customWidth="1"/>
    <col min="3331" max="3331" width="19.7109375" style="3" customWidth="1"/>
    <col min="3332" max="3332" width="18.140625" style="3" customWidth="1"/>
    <col min="3333" max="3333" width="0" style="3" hidden="1" customWidth="1"/>
    <col min="3334" max="3334" width="11.7109375" style="3" bestFit="1" customWidth="1"/>
    <col min="3335" max="3335" width="13.28515625" style="3" bestFit="1" customWidth="1"/>
    <col min="3336" max="3336" width="10.7109375" style="3" bestFit="1" customWidth="1"/>
    <col min="3337" max="3337" width="11.28515625" style="3" bestFit="1" customWidth="1"/>
    <col min="3338" max="3584" width="9.140625" style="3"/>
    <col min="3585" max="3585" width="48.140625" style="3" customWidth="1"/>
    <col min="3586" max="3586" width="6.28515625" style="3" bestFit="1" customWidth="1"/>
    <col min="3587" max="3587" width="19.7109375" style="3" customWidth="1"/>
    <col min="3588" max="3588" width="18.140625" style="3" customWidth="1"/>
    <col min="3589" max="3589" width="0" style="3" hidden="1" customWidth="1"/>
    <col min="3590" max="3590" width="11.7109375" style="3" bestFit="1" customWidth="1"/>
    <col min="3591" max="3591" width="13.28515625" style="3" bestFit="1" customWidth="1"/>
    <col min="3592" max="3592" width="10.7109375" style="3" bestFit="1" customWidth="1"/>
    <col min="3593" max="3593" width="11.28515625" style="3" bestFit="1" customWidth="1"/>
    <col min="3594" max="3840" width="9.140625" style="3"/>
    <col min="3841" max="3841" width="48.140625" style="3" customWidth="1"/>
    <col min="3842" max="3842" width="6.28515625" style="3" bestFit="1" customWidth="1"/>
    <col min="3843" max="3843" width="19.7109375" style="3" customWidth="1"/>
    <col min="3844" max="3844" width="18.140625" style="3" customWidth="1"/>
    <col min="3845" max="3845" width="0" style="3" hidden="1" customWidth="1"/>
    <col min="3846" max="3846" width="11.7109375" style="3" bestFit="1" customWidth="1"/>
    <col min="3847" max="3847" width="13.28515625" style="3" bestFit="1" customWidth="1"/>
    <col min="3848" max="3848" width="10.7109375" style="3" bestFit="1" customWidth="1"/>
    <col min="3849" max="3849" width="11.28515625" style="3" bestFit="1" customWidth="1"/>
    <col min="3850" max="4096" width="9.140625" style="3"/>
    <col min="4097" max="4097" width="48.140625" style="3" customWidth="1"/>
    <col min="4098" max="4098" width="6.28515625" style="3" bestFit="1" customWidth="1"/>
    <col min="4099" max="4099" width="19.7109375" style="3" customWidth="1"/>
    <col min="4100" max="4100" width="18.140625" style="3" customWidth="1"/>
    <col min="4101" max="4101" width="0" style="3" hidden="1" customWidth="1"/>
    <col min="4102" max="4102" width="11.7109375" style="3" bestFit="1" customWidth="1"/>
    <col min="4103" max="4103" width="13.28515625" style="3" bestFit="1" customWidth="1"/>
    <col min="4104" max="4104" width="10.7109375" style="3" bestFit="1" customWidth="1"/>
    <col min="4105" max="4105" width="11.28515625" style="3" bestFit="1" customWidth="1"/>
    <col min="4106" max="4352" width="9.140625" style="3"/>
    <col min="4353" max="4353" width="48.140625" style="3" customWidth="1"/>
    <col min="4354" max="4354" width="6.28515625" style="3" bestFit="1" customWidth="1"/>
    <col min="4355" max="4355" width="19.7109375" style="3" customWidth="1"/>
    <col min="4356" max="4356" width="18.140625" style="3" customWidth="1"/>
    <col min="4357" max="4357" width="0" style="3" hidden="1" customWidth="1"/>
    <col min="4358" max="4358" width="11.7109375" style="3" bestFit="1" customWidth="1"/>
    <col min="4359" max="4359" width="13.28515625" style="3" bestFit="1" customWidth="1"/>
    <col min="4360" max="4360" width="10.7109375" style="3" bestFit="1" customWidth="1"/>
    <col min="4361" max="4361" width="11.28515625" style="3" bestFit="1" customWidth="1"/>
    <col min="4362" max="4608" width="9.140625" style="3"/>
    <col min="4609" max="4609" width="48.140625" style="3" customWidth="1"/>
    <col min="4610" max="4610" width="6.28515625" style="3" bestFit="1" customWidth="1"/>
    <col min="4611" max="4611" width="19.7109375" style="3" customWidth="1"/>
    <col min="4612" max="4612" width="18.140625" style="3" customWidth="1"/>
    <col min="4613" max="4613" width="0" style="3" hidden="1" customWidth="1"/>
    <col min="4614" max="4614" width="11.7109375" style="3" bestFit="1" customWidth="1"/>
    <col min="4615" max="4615" width="13.28515625" style="3" bestFit="1" customWidth="1"/>
    <col min="4616" max="4616" width="10.7109375" style="3" bestFit="1" customWidth="1"/>
    <col min="4617" max="4617" width="11.28515625" style="3" bestFit="1" customWidth="1"/>
    <col min="4618" max="4864" width="9.140625" style="3"/>
    <col min="4865" max="4865" width="48.140625" style="3" customWidth="1"/>
    <col min="4866" max="4866" width="6.28515625" style="3" bestFit="1" customWidth="1"/>
    <col min="4867" max="4867" width="19.7109375" style="3" customWidth="1"/>
    <col min="4868" max="4868" width="18.140625" style="3" customWidth="1"/>
    <col min="4869" max="4869" width="0" style="3" hidden="1" customWidth="1"/>
    <col min="4870" max="4870" width="11.7109375" style="3" bestFit="1" customWidth="1"/>
    <col min="4871" max="4871" width="13.28515625" style="3" bestFit="1" customWidth="1"/>
    <col min="4872" max="4872" width="10.7109375" style="3" bestFit="1" customWidth="1"/>
    <col min="4873" max="4873" width="11.28515625" style="3" bestFit="1" customWidth="1"/>
    <col min="4874" max="5120" width="9.140625" style="3"/>
    <col min="5121" max="5121" width="48.140625" style="3" customWidth="1"/>
    <col min="5122" max="5122" width="6.28515625" style="3" bestFit="1" customWidth="1"/>
    <col min="5123" max="5123" width="19.7109375" style="3" customWidth="1"/>
    <col min="5124" max="5124" width="18.140625" style="3" customWidth="1"/>
    <col min="5125" max="5125" width="0" style="3" hidden="1" customWidth="1"/>
    <col min="5126" max="5126" width="11.7109375" style="3" bestFit="1" customWidth="1"/>
    <col min="5127" max="5127" width="13.28515625" style="3" bestFit="1" customWidth="1"/>
    <col min="5128" max="5128" width="10.7109375" style="3" bestFit="1" customWidth="1"/>
    <col min="5129" max="5129" width="11.28515625" style="3" bestFit="1" customWidth="1"/>
    <col min="5130" max="5376" width="9.140625" style="3"/>
    <col min="5377" max="5377" width="48.140625" style="3" customWidth="1"/>
    <col min="5378" max="5378" width="6.28515625" style="3" bestFit="1" customWidth="1"/>
    <col min="5379" max="5379" width="19.7109375" style="3" customWidth="1"/>
    <col min="5380" max="5380" width="18.140625" style="3" customWidth="1"/>
    <col min="5381" max="5381" width="0" style="3" hidden="1" customWidth="1"/>
    <col min="5382" max="5382" width="11.7109375" style="3" bestFit="1" customWidth="1"/>
    <col min="5383" max="5383" width="13.28515625" style="3" bestFit="1" customWidth="1"/>
    <col min="5384" max="5384" width="10.7109375" style="3" bestFit="1" customWidth="1"/>
    <col min="5385" max="5385" width="11.28515625" style="3" bestFit="1" customWidth="1"/>
    <col min="5386" max="5632" width="9.140625" style="3"/>
    <col min="5633" max="5633" width="48.140625" style="3" customWidth="1"/>
    <col min="5634" max="5634" width="6.28515625" style="3" bestFit="1" customWidth="1"/>
    <col min="5635" max="5635" width="19.7109375" style="3" customWidth="1"/>
    <col min="5636" max="5636" width="18.140625" style="3" customWidth="1"/>
    <col min="5637" max="5637" width="0" style="3" hidden="1" customWidth="1"/>
    <col min="5638" max="5638" width="11.7109375" style="3" bestFit="1" customWidth="1"/>
    <col min="5639" max="5639" width="13.28515625" style="3" bestFit="1" customWidth="1"/>
    <col min="5640" max="5640" width="10.7109375" style="3" bestFit="1" customWidth="1"/>
    <col min="5641" max="5641" width="11.28515625" style="3" bestFit="1" customWidth="1"/>
    <col min="5642" max="5888" width="9.140625" style="3"/>
    <col min="5889" max="5889" width="48.140625" style="3" customWidth="1"/>
    <col min="5890" max="5890" width="6.28515625" style="3" bestFit="1" customWidth="1"/>
    <col min="5891" max="5891" width="19.7109375" style="3" customWidth="1"/>
    <col min="5892" max="5892" width="18.140625" style="3" customWidth="1"/>
    <col min="5893" max="5893" width="0" style="3" hidden="1" customWidth="1"/>
    <col min="5894" max="5894" width="11.7109375" style="3" bestFit="1" customWidth="1"/>
    <col min="5895" max="5895" width="13.28515625" style="3" bestFit="1" customWidth="1"/>
    <col min="5896" max="5896" width="10.7109375" style="3" bestFit="1" customWidth="1"/>
    <col min="5897" max="5897" width="11.28515625" style="3" bestFit="1" customWidth="1"/>
    <col min="5898" max="6144" width="9.140625" style="3"/>
    <col min="6145" max="6145" width="48.140625" style="3" customWidth="1"/>
    <col min="6146" max="6146" width="6.28515625" style="3" bestFit="1" customWidth="1"/>
    <col min="6147" max="6147" width="19.7109375" style="3" customWidth="1"/>
    <col min="6148" max="6148" width="18.140625" style="3" customWidth="1"/>
    <col min="6149" max="6149" width="0" style="3" hidden="1" customWidth="1"/>
    <col min="6150" max="6150" width="11.7109375" style="3" bestFit="1" customWidth="1"/>
    <col min="6151" max="6151" width="13.28515625" style="3" bestFit="1" customWidth="1"/>
    <col min="6152" max="6152" width="10.7109375" style="3" bestFit="1" customWidth="1"/>
    <col min="6153" max="6153" width="11.28515625" style="3" bestFit="1" customWidth="1"/>
    <col min="6154" max="6400" width="9.140625" style="3"/>
    <col min="6401" max="6401" width="48.140625" style="3" customWidth="1"/>
    <col min="6402" max="6402" width="6.28515625" style="3" bestFit="1" customWidth="1"/>
    <col min="6403" max="6403" width="19.7109375" style="3" customWidth="1"/>
    <col min="6404" max="6404" width="18.140625" style="3" customWidth="1"/>
    <col min="6405" max="6405" width="0" style="3" hidden="1" customWidth="1"/>
    <col min="6406" max="6406" width="11.7109375" style="3" bestFit="1" customWidth="1"/>
    <col min="6407" max="6407" width="13.28515625" style="3" bestFit="1" customWidth="1"/>
    <col min="6408" max="6408" width="10.7109375" style="3" bestFit="1" customWidth="1"/>
    <col min="6409" max="6409" width="11.28515625" style="3" bestFit="1" customWidth="1"/>
    <col min="6410" max="6656" width="9.140625" style="3"/>
    <col min="6657" max="6657" width="48.140625" style="3" customWidth="1"/>
    <col min="6658" max="6658" width="6.28515625" style="3" bestFit="1" customWidth="1"/>
    <col min="6659" max="6659" width="19.7109375" style="3" customWidth="1"/>
    <col min="6660" max="6660" width="18.140625" style="3" customWidth="1"/>
    <col min="6661" max="6661" width="0" style="3" hidden="1" customWidth="1"/>
    <col min="6662" max="6662" width="11.7109375" style="3" bestFit="1" customWidth="1"/>
    <col min="6663" max="6663" width="13.28515625" style="3" bestFit="1" customWidth="1"/>
    <col min="6664" max="6664" width="10.7109375" style="3" bestFit="1" customWidth="1"/>
    <col min="6665" max="6665" width="11.28515625" style="3" bestFit="1" customWidth="1"/>
    <col min="6666" max="6912" width="9.140625" style="3"/>
    <col min="6913" max="6913" width="48.140625" style="3" customWidth="1"/>
    <col min="6914" max="6914" width="6.28515625" style="3" bestFit="1" customWidth="1"/>
    <col min="6915" max="6915" width="19.7109375" style="3" customWidth="1"/>
    <col min="6916" max="6916" width="18.140625" style="3" customWidth="1"/>
    <col min="6917" max="6917" width="0" style="3" hidden="1" customWidth="1"/>
    <col min="6918" max="6918" width="11.7109375" style="3" bestFit="1" customWidth="1"/>
    <col min="6919" max="6919" width="13.28515625" style="3" bestFit="1" customWidth="1"/>
    <col min="6920" max="6920" width="10.7109375" style="3" bestFit="1" customWidth="1"/>
    <col min="6921" max="6921" width="11.28515625" style="3" bestFit="1" customWidth="1"/>
    <col min="6922" max="7168" width="9.140625" style="3"/>
    <col min="7169" max="7169" width="48.140625" style="3" customWidth="1"/>
    <col min="7170" max="7170" width="6.28515625" style="3" bestFit="1" customWidth="1"/>
    <col min="7171" max="7171" width="19.7109375" style="3" customWidth="1"/>
    <col min="7172" max="7172" width="18.140625" style="3" customWidth="1"/>
    <col min="7173" max="7173" width="0" style="3" hidden="1" customWidth="1"/>
    <col min="7174" max="7174" width="11.7109375" style="3" bestFit="1" customWidth="1"/>
    <col min="7175" max="7175" width="13.28515625" style="3" bestFit="1" customWidth="1"/>
    <col min="7176" max="7176" width="10.7109375" style="3" bestFit="1" customWidth="1"/>
    <col min="7177" max="7177" width="11.28515625" style="3" bestFit="1" customWidth="1"/>
    <col min="7178" max="7424" width="9.140625" style="3"/>
    <col min="7425" max="7425" width="48.140625" style="3" customWidth="1"/>
    <col min="7426" max="7426" width="6.28515625" style="3" bestFit="1" customWidth="1"/>
    <col min="7427" max="7427" width="19.7109375" style="3" customWidth="1"/>
    <col min="7428" max="7428" width="18.140625" style="3" customWidth="1"/>
    <col min="7429" max="7429" width="0" style="3" hidden="1" customWidth="1"/>
    <col min="7430" max="7430" width="11.7109375" style="3" bestFit="1" customWidth="1"/>
    <col min="7431" max="7431" width="13.28515625" style="3" bestFit="1" customWidth="1"/>
    <col min="7432" max="7432" width="10.7109375" style="3" bestFit="1" customWidth="1"/>
    <col min="7433" max="7433" width="11.28515625" style="3" bestFit="1" customWidth="1"/>
    <col min="7434" max="7680" width="9.140625" style="3"/>
    <col min="7681" max="7681" width="48.140625" style="3" customWidth="1"/>
    <col min="7682" max="7682" width="6.28515625" style="3" bestFit="1" customWidth="1"/>
    <col min="7683" max="7683" width="19.7109375" style="3" customWidth="1"/>
    <col min="7684" max="7684" width="18.140625" style="3" customWidth="1"/>
    <col min="7685" max="7685" width="0" style="3" hidden="1" customWidth="1"/>
    <col min="7686" max="7686" width="11.7109375" style="3" bestFit="1" customWidth="1"/>
    <col min="7687" max="7687" width="13.28515625" style="3" bestFit="1" customWidth="1"/>
    <col min="7688" max="7688" width="10.7109375" style="3" bestFit="1" customWidth="1"/>
    <col min="7689" max="7689" width="11.28515625" style="3" bestFit="1" customWidth="1"/>
    <col min="7690" max="7936" width="9.140625" style="3"/>
    <col min="7937" max="7937" width="48.140625" style="3" customWidth="1"/>
    <col min="7938" max="7938" width="6.28515625" style="3" bestFit="1" customWidth="1"/>
    <col min="7939" max="7939" width="19.7109375" style="3" customWidth="1"/>
    <col min="7940" max="7940" width="18.140625" style="3" customWidth="1"/>
    <col min="7941" max="7941" width="0" style="3" hidden="1" customWidth="1"/>
    <col min="7942" max="7942" width="11.7109375" style="3" bestFit="1" customWidth="1"/>
    <col min="7943" max="7943" width="13.28515625" style="3" bestFit="1" customWidth="1"/>
    <col min="7944" max="7944" width="10.7109375" style="3" bestFit="1" customWidth="1"/>
    <col min="7945" max="7945" width="11.28515625" style="3" bestFit="1" customWidth="1"/>
    <col min="7946" max="8192" width="9.140625" style="3"/>
    <col min="8193" max="8193" width="48.140625" style="3" customWidth="1"/>
    <col min="8194" max="8194" width="6.28515625" style="3" bestFit="1" customWidth="1"/>
    <col min="8195" max="8195" width="19.7109375" style="3" customWidth="1"/>
    <col min="8196" max="8196" width="18.140625" style="3" customWidth="1"/>
    <col min="8197" max="8197" width="0" style="3" hidden="1" customWidth="1"/>
    <col min="8198" max="8198" width="11.7109375" style="3" bestFit="1" customWidth="1"/>
    <col min="8199" max="8199" width="13.28515625" style="3" bestFit="1" customWidth="1"/>
    <col min="8200" max="8200" width="10.7109375" style="3" bestFit="1" customWidth="1"/>
    <col min="8201" max="8201" width="11.28515625" style="3" bestFit="1" customWidth="1"/>
    <col min="8202" max="8448" width="9.140625" style="3"/>
    <col min="8449" max="8449" width="48.140625" style="3" customWidth="1"/>
    <col min="8450" max="8450" width="6.28515625" style="3" bestFit="1" customWidth="1"/>
    <col min="8451" max="8451" width="19.7109375" style="3" customWidth="1"/>
    <col min="8452" max="8452" width="18.140625" style="3" customWidth="1"/>
    <col min="8453" max="8453" width="0" style="3" hidden="1" customWidth="1"/>
    <col min="8454" max="8454" width="11.7109375" style="3" bestFit="1" customWidth="1"/>
    <col min="8455" max="8455" width="13.28515625" style="3" bestFit="1" customWidth="1"/>
    <col min="8456" max="8456" width="10.7109375" style="3" bestFit="1" customWidth="1"/>
    <col min="8457" max="8457" width="11.28515625" style="3" bestFit="1" customWidth="1"/>
    <col min="8458" max="8704" width="9.140625" style="3"/>
    <col min="8705" max="8705" width="48.140625" style="3" customWidth="1"/>
    <col min="8706" max="8706" width="6.28515625" style="3" bestFit="1" customWidth="1"/>
    <col min="8707" max="8707" width="19.7109375" style="3" customWidth="1"/>
    <col min="8708" max="8708" width="18.140625" style="3" customWidth="1"/>
    <col min="8709" max="8709" width="0" style="3" hidden="1" customWidth="1"/>
    <col min="8710" max="8710" width="11.7109375" style="3" bestFit="1" customWidth="1"/>
    <col min="8711" max="8711" width="13.28515625" style="3" bestFit="1" customWidth="1"/>
    <col min="8712" max="8712" width="10.7109375" style="3" bestFit="1" customWidth="1"/>
    <col min="8713" max="8713" width="11.28515625" style="3" bestFit="1" customWidth="1"/>
    <col min="8714" max="8960" width="9.140625" style="3"/>
    <col min="8961" max="8961" width="48.140625" style="3" customWidth="1"/>
    <col min="8962" max="8962" width="6.28515625" style="3" bestFit="1" customWidth="1"/>
    <col min="8963" max="8963" width="19.7109375" style="3" customWidth="1"/>
    <col min="8964" max="8964" width="18.140625" style="3" customWidth="1"/>
    <col min="8965" max="8965" width="0" style="3" hidden="1" customWidth="1"/>
    <col min="8966" max="8966" width="11.7109375" style="3" bestFit="1" customWidth="1"/>
    <col min="8967" max="8967" width="13.28515625" style="3" bestFit="1" customWidth="1"/>
    <col min="8968" max="8968" width="10.7109375" style="3" bestFit="1" customWidth="1"/>
    <col min="8969" max="8969" width="11.28515625" style="3" bestFit="1" customWidth="1"/>
    <col min="8970" max="9216" width="9.140625" style="3"/>
    <col min="9217" max="9217" width="48.140625" style="3" customWidth="1"/>
    <col min="9218" max="9218" width="6.28515625" style="3" bestFit="1" customWidth="1"/>
    <col min="9219" max="9219" width="19.7109375" style="3" customWidth="1"/>
    <col min="9220" max="9220" width="18.140625" style="3" customWidth="1"/>
    <col min="9221" max="9221" width="0" style="3" hidden="1" customWidth="1"/>
    <col min="9222" max="9222" width="11.7109375" style="3" bestFit="1" customWidth="1"/>
    <col min="9223" max="9223" width="13.28515625" style="3" bestFit="1" customWidth="1"/>
    <col min="9224" max="9224" width="10.7109375" style="3" bestFit="1" customWidth="1"/>
    <col min="9225" max="9225" width="11.28515625" style="3" bestFit="1" customWidth="1"/>
    <col min="9226" max="9472" width="9.140625" style="3"/>
    <col min="9473" max="9473" width="48.140625" style="3" customWidth="1"/>
    <col min="9474" max="9474" width="6.28515625" style="3" bestFit="1" customWidth="1"/>
    <col min="9475" max="9475" width="19.7109375" style="3" customWidth="1"/>
    <col min="9476" max="9476" width="18.140625" style="3" customWidth="1"/>
    <col min="9477" max="9477" width="0" style="3" hidden="1" customWidth="1"/>
    <col min="9478" max="9478" width="11.7109375" style="3" bestFit="1" customWidth="1"/>
    <col min="9479" max="9479" width="13.28515625" style="3" bestFit="1" customWidth="1"/>
    <col min="9480" max="9480" width="10.7109375" style="3" bestFit="1" customWidth="1"/>
    <col min="9481" max="9481" width="11.28515625" style="3" bestFit="1" customWidth="1"/>
    <col min="9482" max="9728" width="9.140625" style="3"/>
    <col min="9729" max="9729" width="48.140625" style="3" customWidth="1"/>
    <col min="9730" max="9730" width="6.28515625" style="3" bestFit="1" customWidth="1"/>
    <col min="9731" max="9731" width="19.7109375" style="3" customWidth="1"/>
    <col min="9732" max="9732" width="18.140625" style="3" customWidth="1"/>
    <col min="9733" max="9733" width="0" style="3" hidden="1" customWidth="1"/>
    <col min="9734" max="9734" width="11.7109375" style="3" bestFit="1" customWidth="1"/>
    <col min="9735" max="9735" width="13.28515625" style="3" bestFit="1" customWidth="1"/>
    <col min="9736" max="9736" width="10.7109375" style="3" bestFit="1" customWidth="1"/>
    <col min="9737" max="9737" width="11.28515625" style="3" bestFit="1" customWidth="1"/>
    <col min="9738" max="9984" width="9.140625" style="3"/>
    <col min="9985" max="9985" width="48.140625" style="3" customWidth="1"/>
    <col min="9986" max="9986" width="6.28515625" style="3" bestFit="1" customWidth="1"/>
    <col min="9987" max="9987" width="19.7109375" style="3" customWidth="1"/>
    <col min="9988" max="9988" width="18.140625" style="3" customWidth="1"/>
    <col min="9989" max="9989" width="0" style="3" hidden="1" customWidth="1"/>
    <col min="9990" max="9990" width="11.7109375" style="3" bestFit="1" customWidth="1"/>
    <col min="9991" max="9991" width="13.28515625" style="3" bestFit="1" customWidth="1"/>
    <col min="9992" max="9992" width="10.7109375" style="3" bestFit="1" customWidth="1"/>
    <col min="9993" max="9993" width="11.28515625" style="3" bestFit="1" customWidth="1"/>
    <col min="9994" max="10240" width="9.140625" style="3"/>
    <col min="10241" max="10241" width="48.140625" style="3" customWidth="1"/>
    <col min="10242" max="10242" width="6.28515625" style="3" bestFit="1" customWidth="1"/>
    <col min="10243" max="10243" width="19.7109375" style="3" customWidth="1"/>
    <col min="10244" max="10244" width="18.140625" style="3" customWidth="1"/>
    <col min="10245" max="10245" width="0" style="3" hidden="1" customWidth="1"/>
    <col min="10246" max="10246" width="11.7109375" style="3" bestFit="1" customWidth="1"/>
    <col min="10247" max="10247" width="13.28515625" style="3" bestFit="1" customWidth="1"/>
    <col min="10248" max="10248" width="10.7109375" style="3" bestFit="1" customWidth="1"/>
    <col min="10249" max="10249" width="11.28515625" style="3" bestFit="1" customWidth="1"/>
    <col min="10250" max="10496" width="9.140625" style="3"/>
    <col min="10497" max="10497" width="48.140625" style="3" customWidth="1"/>
    <col min="10498" max="10498" width="6.28515625" style="3" bestFit="1" customWidth="1"/>
    <col min="10499" max="10499" width="19.7109375" style="3" customWidth="1"/>
    <col min="10500" max="10500" width="18.140625" style="3" customWidth="1"/>
    <col min="10501" max="10501" width="0" style="3" hidden="1" customWidth="1"/>
    <col min="10502" max="10502" width="11.7109375" style="3" bestFit="1" customWidth="1"/>
    <col min="10503" max="10503" width="13.28515625" style="3" bestFit="1" customWidth="1"/>
    <col min="10504" max="10504" width="10.7109375" style="3" bestFit="1" customWidth="1"/>
    <col min="10505" max="10505" width="11.28515625" style="3" bestFit="1" customWidth="1"/>
    <col min="10506" max="10752" width="9.140625" style="3"/>
    <col min="10753" max="10753" width="48.140625" style="3" customWidth="1"/>
    <col min="10754" max="10754" width="6.28515625" style="3" bestFit="1" customWidth="1"/>
    <col min="10755" max="10755" width="19.7109375" style="3" customWidth="1"/>
    <col min="10756" max="10756" width="18.140625" style="3" customWidth="1"/>
    <col min="10757" max="10757" width="0" style="3" hidden="1" customWidth="1"/>
    <col min="10758" max="10758" width="11.7109375" style="3" bestFit="1" customWidth="1"/>
    <col min="10759" max="10759" width="13.28515625" style="3" bestFit="1" customWidth="1"/>
    <col min="10760" max="10760" width="10.7109375" style="3" bestFit="1" customWidth="1"/>
    <col min="10761" max="10761" width="11.28515625" style="3" bestFit="1" customWidth="1"/>
    <col min="10762" max="11008" width="9.140625" style="3"/>
    <col min="11009" max="11009" width="48.140625" style="3" customWidth="1"/>
    <col min="11010" max="11010" width="6.28515625" style="3" bestFit="1" customWidth="1"/>
    <col min="11011" max="11011" width="19.7109375" style="3" customWidth="1"/>
    <col min="11012" max="11012" width="18.140625" style="3" customWidth="1"/>
    <col min="11013" max="11013" width="0" style="3" hidden="1" customWidth="1"/>
    <col min="11014" max="11014" width="11.7109375" style="3" bestFit="1" customWidth="1"/>
    <col min="11015" max="11015" width="13.28515625" style="3" bestFit="1" customWidth="1"/>
    <col min="11016" max="11016" width="10.7109375" style="3" bestFit="1" customWidth="1"/>
    <col min="11017" max="11017" width="11.28515625" style="3" bestFit="1" customWidth="1"/>
    <col min="11018" max="11264" width="9.140625" style="3"/>
    <col min="11265" max="11265" width="48.140625" style="3" customWidth="1"/>
    <col min="11266" max="11266" width="6.28515625" style="3" bestFit="1" customWidth="1"/>
    <col min="11267" max="11267" width="19.7109375" style="3" customWidth="1"/>
    <col min="11268" max="11268" width="18.140625" style="3" customWidth="1"/>
    <col min="11269" max="11269" width="0" style="3" hidden="1" customWidth="1"/>
    <col min="11270" max="11270" width="11.7109375" style="3" bestFit="1" customWidth="1"/>
    <col min="11271" max="11271" width="13.28515625" style="3" bestFit="1" customWidth="1"/>
    <col min="11272" max="11272" width="10.7109375" style="3" bestFit="1" customWidth="1"/>
    <col min="11273" max="11273" width="11.28515625" style="3" bestFit="1" customWidth="1"/>
    <col min="11274" max="11520" width="9.140625" style="3"/>
    <col min="11521" max="11521" width="48.140625" style="3" customWidth="1"/>
    <col min="11522" max="11522" width="6.28515625" style="3" bestFit="1" customWidth="1"/>
    <col min="11523" max="11523" width="19.7109375" style="3" customWidth="1"/>
    <col min="11524" max="11524" width="18.140625" style="3" customWidth="1"/>
    <col min="11525" max="11525" width="0" style="3" hidden="1" customWidth="1"/>
    <col min="11526" max="11526" width="11.7109375" style="3" bestFit="1" customWidth="1"/>
    <col min="11527" max="11527" width="13.28515625" style="3" bestFit="1" customWidth="1"/>
    <col min="11528" max="11528" width="10.7109375" style="3" bestFit="1" customWidth="1"/>
    <col min="11529" max="11529" width="11.28515625" style="3" bestFit="1" customWidth="1"/>
    <col min="11530" max="11776" width="9.140625" style="3"/>
    <col min="11777" max="11777" width="48.140625" style="3" customWidth="1"/>
    <col min="11778" max="11778" width="6.28515625" style="3" bestFit="1" customWidth="1"/>
    <col min="11779" max="11779" width="19.7109375" style="3" customWidth="1"/>
    <col min="11780" max="11780" width="18.140625" style="3" customWidth="1"/>
    <col min="11781" max="11781" width="0" style="3" hidden="1" customWidth="1"/>
    <col min="11782" max="11782" width="11.7109375" style="3" bestFit="1" customWidth="1"/>
    <col min="11783" max="11783" width="13.28515625" style="3" bestFit="1" customWidth="1"/>
    <col min="11784" max="11784" width="10.7109375" style="3" bestFit="1" customWidth="1"/>
    <col min="11785" max="11785" width="11.28515625" style="3" bestFit="1" customWidth="1"/>
    <col min="11786" max="12032" width="9.140625" style="3"/>
    <col min="12033" max="12033" width="48.140625" style="3" customWidth="1"/>
    <col min="12034" max="12034" width="6.28515625" style="3" bestFit="1" customWidth="1"/>
    <col min="12035" max="12035" width="19.7109375" style="3" customWidth="1"/>
    <col min="12036" max="12036" width="18.140625" style="3" customWidth="1"/>
    <col min="12037" max="12037" width="0" style="3" hidden="1" customWidth="1"/>
    <col min="12038" max="12038" width="11.7109375" style="3" bestFit="1" customWidth="1"/>
    <col min="12039" max="12039" width="13.28515625" style="3" bestFit="1" customWidth="1"/>
    <col min="12040" max="12040" width="10.7109375" style="3" bestFit="1" customWidth="1"/>
    <col min="12041" max="12041" width="11.28515625" style="3" bestFit="1" customWidth="1"/>
    <col min="12042" max="12288" width="9.140625" style="3"/>
    <col min="12289" max="12289" width="48.140625" style="3" customWidth="1"/>
    <col min="12290" max="12290" width="6.28515625" style="3" bestFit="1" customWidth="1"/>
    <col min="12291" max="12291" width="19.7109375" style="3" customWidth="1"/>
    <col min="12292" max="12292" width="18.140625" style="3" customWidth="1"/>
    <col min="12293" max="12293" width="0" style="3" hidden="1" customWidth="1"/>
    <col min="12294" max="12294" width="11.7109375" style="3" bestFit="1" customWidth="1"/>
    <col min="12295" max="12295" width="13.28515625" style="3" bestFit="1" customWidth="1"/>
    <col min="12296" max="12296" width="10.7109375" style="3" bestFit="1" customWidth="1"/>
    <col min="12297" max="12297" width="11.28515625" style="3" bestFit="1" customWidth="1"/>
    <col min="12298" max="12544" width="9.140625" style="3"/>
    <col min="12545" max="12545" width="48.140625" style="3" customWidth="1"/>
    <col min="12546" max="12546" width="6.28515625" style="3" bestFit="1" customWidth="1"/>
    <col min="12547" max="12547" width="19.7109375" style="3" customWidth="1"/>
    <col min="12548" max="12548" width="18.140625" style="3" customWidth="1"/>
    <col min="12549" max="12549" width="0" style="3" hidden="1" customWidth="1"/>
    <col min="12550" max="12550" width="11.7109375" style="3" bestFit="1" customWidth="1"/>
    <col min="12551" max="12551" width="13.28515625" style="3" bestFit="1" customWidth="1"/>
    <col min="12552" max="12552" width="10.7109375" style="3" bestFit="1" customWidth="1"/>
    <col min="12553" max="12553" width="11.28515625" style="3" bestFit="1" customWidth="1"/>
    <col min="12554" max="12800" width="9.140625" style="3"/>
    <col min="12801" max="12801" width="48.140625" style="3" customWidth="1"/>
    <col min="12802" max="12802" width="6.28515625" style="3" bestFit="1" customWidth="1"/>
    <col min="12803" max="12803" width="19.7109375" style="3" customWidth="1"/>
    <col min="12804" max="12804" width="18.140625" style="3" customWidth="1"/>
    <col min="12805" max="12805" width="0" style="3" hidden="1" customWidth="1"/>
    <col min="12806" max="12806" width="11.7109375" style="3" bestFit="1" customWidth="1"/>
    <col min="12807" max="12807" width="13.28515625" style="3" bestFit="1" customWidth="1"/>
    <col min="12808" max="12808" width="10.7109375" style="3" bestFit="1" customWidth="1"/>
    <col min="12809" max="12809" width="11.28515625" style="3" bestFit="1" customWidth="1"/>
    <col min="12810" max="13056" width="9.140625" style="3"/>
    <col min="13057" max="13057" width="48.140625" style="3" customWidth="1"/>
    <col min="13058" max="13058" width="6.28515625" style="3" bestFit="1" customWidth="1"/>
    <col min="13059" max="13059" width="19.7109375" style="3" customWidth="1"/>
    <col min="13060" max="13060" width="18.140625" style="3" customWidth="1"/>
    <col min="13061" max="13061" width="0" style="3" hidden="1" customWidth="1"/>
    <col min="13062" max="13062" width="11.7109375" style="3" bestFit="1" customWidth="1"/>
    <col min="13063" max="13063" width="13.28515625" style="3" bestFit="1" customWidth="1"/>
    <col min="13064" max="13064" width="10.7109375" style="3" bestFit="1" customWidth="1"/>
    <col min="13065" max="13065" width="11.28515625" style="3" bestFit="1" customWidth="1"/>
    <col min="13066" max="13312" width="9.140625" style="3"/>
    <col min="13313" max="13313" width="48.140625" style="3" customWidth="1"/>
    <col min="13314" max="13314" width="6.28515625" style="3" bestFit="1" customWidth="1"/>
    <col min="13315" max="13315" width="19.7109375" style="3" customWidth="1"/>
    <col min="13316" max="13316" width="18.140625" style="3" customWidth="1"/>
    <col min="13317" max="13317" width="0" style="3" hidden="1" customWidth="1"/>
    <col min="13318" max="13318" width="11.7109375" style="3" bestFit="1" customWidth="1"/>
    <col min="13319" max="13319" width="13.28515625" style="3" bestFit="1" customWidth="1"/>
    <col min="13320" max="13320" width="10.7109375" style="3" bestFit="1" customWidth="1"/>
    <col min="13321" max="13321" width="11.28515625" style="3" bestFit="1" customWidth="1"/>
    <col min="13322" max="13568" width="9.140625" style="3"/>
    <col min="13569" max="13569" width="48.140625" style="3" customWidth="1"/>
    <col min="13570" max="13570" width="6.28515625" style="3" bestFit="1" customWidth="1"/>
    <col min="13571" max="13571" width="19.7109375" style="3" customWidth="1"/>
    <col min="13572" max="13572" width="18.140625" style="3" customWidth="1"/>
    <col min="13573" max="13573" width="0" style="3" hidden="1" customWidth="1"/>
    <col min="13574" max="13574" width="11.7109375" style="3" bestFit="1" customWidth="1"/>
    <col min="13575" max="13575" width="13.28515625" style="3" bestFit="1" customWidth="1"/>
    <col min="13576" max="13576" width="10.7109375" style="3" bestFit="1" customWidth="1"/>
    <col min="13577" max="13577" width="11.28515625" style="3" bestFit="1" customWidth="1"/>
    <col min="13578" max="13824" width="9.140625" style="3"/>
    <col min="13825" max="13825" width="48.140625" style="3" customWidth="1"/>
    <col min="13826" max="13826" width="6.28515625" style="3" bestFit="1" customWidth="1"/>
    <col min="13827" max="13827" width="19.7109375" style="3" customWidth="1"/>
    <col min="13828" max="13828" width="18.140625" style="3" customWidth="1"/>
    <col min="13829" max="13829" width="0" style="3" hidden="1" customWidth="1"/>
    <col min="13830" max="13830" width="11.7109375" style="3" bestFit="1" customWidth="1"/>
    <col min="13831" max="13831" width="13.28515625" style="3" bestFit="1" customWidth="1"/>
    <col min="13832" max="13832" width="10.7109375" style="3" bestFit="1" customWidth="1"/>
    <col min="13833" max="13833" width="11.28515625" style="3" bestFit="1" customWidth="1"/>
    <col min="13834" max="14080" width="9.140625" style="3"/>
    <col min="14081" max="14081" width="48.140625" style="3" customWidth="1"/>
    <col min="14082" max="14082" width="6.28515625" style="3" bestFit="1" customWidth="1"/>
    <col min="14083" max="14083" width="19.7109375" style="3" customWidth="1"/>
    <col min="14084" max="14084" width="18.140625" style="3" customWidth="1"/>
    <col min="14085" max="14085" width="0" style="3" hidden="1" customWidth="1"/>
    <col min="14086" max="14086" width="11.7109375" style="3" bestFit="1" customWidth="1"/>
    <col min="14087" max="14087" width="13.28515625" style="3" bestFit="1" customWidth="1"/>
    <col min="14088" max="14088" width="10.7109375" style="3" bestFit="1" customWidth="1"/>
    <col min="14089" max="14089" width="11.28515625" style="3" bestFit="1" customWidth="1"/>
    <col min="14090" max="14336" width="9.140625" style="3"/>
    <col min="14337" max="14337" width="48.140625" style="3" customWidth="1"/>
    <col min="14338" max="14338" width="6.28515625" style="3" bestFit="1" customWidth="1"/>
    <col min="14339" max="14339" width="19.7109375" style="3" customWidth="1"/>
    <col min="14340" max="14340" width="18.140625" style="3" customWidth="1"/>
    <col min="14341" max="14341" width="0" style="3" hidden="1" customWidth="1"/>
    <col min="14342" max="14342" width="11.7109375" style="3" bestFit="1" customWidth="1"/>
    <col min="14343" max="14343" width="13.28515625" style="3" bestFit="1" customWidth="1"/>
    <col min="14344" max="14344" width="10.7109375" style="3" bestFit="1" customWidth="1"/>
    <col min="14345" max="14345" width="11.28515625" style="3" bestFit="1" customWidth="1"/>
    <col min="14346" max="14592" width="9.140625" style="3"/>
    <col min="14593" max="14593" width="48.140625" style="3" customWidth="1"/>
    <col min="14594" max="14594" width="6.28515625" style="3" bestFit="1" customWidth="1"/>
    <col min="14595" max="14595" width="19.7109375" style="3" customWidth="1"/>
    <col min="14596" max="14596" width="18.140625" style="3" customWidth="1"/>
    <col min="14597" max="14597" width="0" style="3" hidden="1" customWidth="1"/>
    <col min="14598" max="14598" width="11.7109375" style="3" bestFit="1" customWidth="1"/>
    <col min="14599" max="14599" width="13.28515625" style="3" bestFit="1" customWidth="1"/>
    <col min="14600" max="14600" width="10.7109375" style="3" bestFit="1" customWidth="1"/>
    <col min="14601" max="14601" width="11.28515625" style="3" bestFit="1" customWidth="1"/>
    <col min="14602" max="14848" width="9.140625" style="3"/>
    <col min="14849" max="14849" width="48.140625" style="3" customWidth="1"/>
    <col min="14850" max="14850" width="6.28515625" style="3" bestFit="1" customWidth="1"/>
    <col min="14851" max="14851" width="19.7109375" style="3" customWidth="1"/>
    <col min="14852" max="14852" width="18.140625" style="3" customWidth="1"/>
    <col min="14853" max="14853" width="0" style="3" hidden="1" customWidth="1"/>
    <col min="14854" max="14854" width="11.7109375" style="3" bestFit="1" customWidth="1"/>
    <col min="14855" max="14855" width="13.28515625" style="3" bestFit="1" customWidth="1"/>
    <col min="14856" max="14856" width="10.7109375" style="3" bestFit="1" customWidth="1"/>
    <col min="14857" max="14857" width="11.28515625" style="3" bestFit="1" customWidth="1"/>
    <col min="14858" max="15104" width="9.140625" style="3"/>
    <col min="15105" max="15105" width="48.140625" style="3" customWidth="1"/>
    <col min="15106" max="15106" width="6.28515625" style="3" bestFit="1" customWidth="1"/>
    <col min="15107" max="15107" width="19.7109375" style="3" customWidth="1"/>
    <col min="15108" max="15108" width="18.140625" style="3" customWidth="1"/>
    <col min="15109" max="15109" width="0" style="3" hidden="1" customWidth="1"/>
    <col min="15110" max="15110" width="11.7109375" style="3" bestFit="1" customWidth="1"/>
    <col min="15111" max="15111" width="13.28515625" style="3" bestFit="1" customWidth="1"/>
    <col min="15112" max="15112" width="10.7109375" style="3" bestFit="1" customWidth="1"/>
    <col min="15113" max="15113" width="11.28515625" style="3" bestFit="1" customWidth="1"/>
    <col min="15114" max="15360" width="9.140625" style="3"/>
    <col min="15361" max="15361" width="48.140625" style="3" customWidth="1"/>
    <col min="15362" max="15362" width="6.28515625" style="3" bestFit="1" customWidth="1"/>
    <col min="15363" max="15363" width="19.7109375" style="3" customWidth="1"/>
    <col min="15364" max="15364" width="18.140625" style="3" customWidth="1"/>
    <col min="15365" max="15365" width="0" style="3" hidden="1" customWidth="1"/>
    <col min="15366" max="15366" width="11.7109375" style="3" bestFit="1" customWidth="1"/>
    <col min="15367" max="15367" width="13.28515625" style="3" bestFit="1" customWidth="1"/>
    <col min="15368" max="15368" width="10.7109375" style="3" bestFit="1" customWidth="1"/>
    <col min="15369" max="15369" width="11.28515625" style="3" bestFit="1" customWidth="1"/>
    <col min="15370" max="15616" width="9.140625" style="3"/>
    <col min="15617" max="15617" width="48.140625" style="3" customWidth="1"/>
    <col min="15618" max="15618" width="6.28515625" style="3" bestFit="1" customWidth="1"/>
    <col min="15619" max="15619" width="19.7109375" style="3" customWidth="1"/>
    <col min="15620" max="15620" width="18.140625" style="3" customWidth="1"/>
    <col min="15621" max="15621" width="0" style="3" hidden="1" customWidth="1"/>
    <col min="15622" max="15622" width="11.7109375" style="3" bestFit="1" customWidth="1"/>
    <col min="15623" max="15623" width="13.28515625" style="3" bestFit="1" customWidth="1"/>
    <col min="15624" max="15624" width="10.7109375" style="3" bestFit="1" customWidth="1"/>
    <col min="15625" max="15625" width="11.28515625" style="3" bestFit="1" customWidth="1"/>
    <col min="15626" max="15872" width="9.140625" style="3"/>
    <col min="15873" max="15873" width="48.140625" style="3" customWidth="1"/>
    <col min="15874" max="15874" width="6.28515625" style="3" bestFit="1" customWidth="1"/>
    <col min="15875" max="15875" width="19.7109375" style="3" customWidth="1"/>
    <col min="15876" max="15876" width="18.140625" style="3" customWidth="1"/>
    <col min="15877" max="15877" width="0" style="3" hidden="1" customWidth="1"/>
    <col min="15878" max="15878" width="11.7109375" style="3" bestFit="1" customWidth="1"/>
    <col min="15879" max="15879" width="13.28515625" style="3" bestFit="1" customWidth="1"/>
    <col min="15880" max="15880" width="10.7109375" style="3" bestFit="1" customWidth="1"/>
    <col min="15881" max="15881" width="11.28515625" style="3" bestFit="1" customWidth="1"/>
    <col min="15882" max="16128" width="9.140625" style="3"/>
    <col min="16129" max="16129" width="48.140625" style="3" customWidth="1"/>
    <col min="16130" max="16130" width="6.28515625" style="3" bestFit="1" customWidth="1"/>
    <col min="16131" max="16131" width="19.7109375" style="3" customWidth="1"/>
    <col min="16132" max="16132" width="18.140625" style="3" customWidth="1"/>
    <col min="16133" max="16133" width="0" style="3" hidden="1" customWidth="1"/>
    <col min="16134" max="16134" width="11.7109375" style="3" bestFit="1" customWidth="1"/>
    <col min="16135" max="16135" width="13.28515625" style="3" bestFit="1" customWidth="1"/>
    <col min="16136" max="16136" width="10.7109375" style="3" bestFit="1" customWidth="1"/>
    <col min="16137" max="16137" width="11.28515625" style="3" bestFit="1" customWidth="1"/>
    <col min="16138" max="16384" width="9.140625" style="3"/>
  </cols>
  <sheetData>
    <row r="1" spans="1:7" ht="15.75">
      <c r="A1" s="1" t="s">
        <v>0</v>
      </c>
      <c r="B1" s="2"/>
      <c r="C1" s="2"/>
      <c r="D1" s="2"/>
    </row>
    <row r="2" spans="1:7">
      <c r="A2" s="4" t="s">
        <v>1</v>
      </c>
      <c r="B2" s="4"/>
      <c r="C2" s="4"/>
      <c r="D2" s="4"/>
    </row>
    <row r="3" spans="1:7">
      <c r="A3" s="4" t="s">
        <v>2</v>
      </c>
      <c r="B3" s="4"/>
    </row>
    <row r="4" spans="1:7">
      <c r="A4" s="4"/>
      <c r="B4" s="4"/>
      <c r="C4" s="49" t="s">
        <v>3</v>
      </c>
      <c r="D4" s="49"/>
    </row>
    <row r="6" spans="1:7">
      <c r="A6" s="5" t="s">
        <v>4</v>
      </c>
      <c r="B6" s="5" t="s">
        <v>5</v>
      </c>
      <c r="C6" s="6" t="s">
        <v>6</v>
      </c>
      <c r="D6" s="6" t="s">
        <v>7</v>
      </c>
      <c r="E6" s="7">
        <v>2002</v>
      </c>
    </row>
    <row r="7" spans="1:7">
      <c r="A7" s="8" t="s">
        <v>8</v>
      </c>
      <c r="E7" s="9"/>
    </row>
    <row r="8" spans="1:7">
      <c r="A8" s="8" t="s">
        <v>9</v>
      </c>
      <c r="E8" s="9"/>
    </row>
    <row r="9" spans="1:7">
      <c r="A9" s="10" t="s">
        <v>10</v>
      </c>
      <c r="B9" s="11">
        <v>7</v>
      </c>
      <c r="C9" s="12">
        <f>[1]Notas!D114</f>
        <v>1015493166.1300001</v>
      </c>
      <c r="D9" s="13">
        <f>[1]Notas!E114</f>
        <v>1046527783.4599999</v>
      </c>
      <c r="E9" s="12" t="e">
        <f>[1]Notas!#REF!</f>
        <v>#REF!</v>
      </c>
    </row>
    <row r="10" spans="1:7" hidden="1">
      <c r="A10" s="10" t="s">
        <v>11</v>
      </c>
      <c r="B10" s="11">
        <v>3</v>
      </c>
      <c r="C10" s="12">
        <f>+[1]Notas!D123</f>
        <v>0</v>
      </c>
      <c r="D10" s="13">
        <f>+[1]Notas!E123</f>
        <v>0</v>
      </c>
      <c r="E10" s="12">
        <f>+[1]Notas!F123</f>
        <v>0</v>
      </c>
    </row>
    <row r="11" spans="1:7" hidden="1">
      <c r="A11" s="10" t="s">
        <v>12</v>
      </c>
      <c r="B11" s="11">
        <v>4</v>
      </c>
      <c r="C11" s="12">
        <f>+[1]Notas!D132</f>
        <v>0</v>
      </c>
      <c r="D11" s="13">
        <f>+[1]Notas!E132</f>
        <v>0</v>
      </c>
      <c r="E11" s="12" t="e">
        <f>+[1]Notas!#REF!</f>
        <v>#REF!</v>
      </c>
    </row>
    <row r="12" spans="1:7" hidden="1">
      <c r="A12" s="10" t="s">
        <v>13</v>
      </c>
      <c r="B12" s="11">
        <v>14</v>
      </c>
      <c r="C12" s="12">
        <f>[1]Notas!D325</f>
        <v>0</v>
      </c>
      <c r="D12" s="13">
        <f>[1]Notas!E325</f>
        <v>0</v>
      </c>
      <c r="E12" s="12" t="e">
        <f>[1]Notas!#REF!</f>
        <v>#REF!</v>
      </c>
    </row>
    <row r="13" spans="1:7">
      <c r="A13" s="10" t="s">
        <v>14</v>
      </c>
      <c r="B13" s="11">
        <v>8</v>
      </c>
      <c r="C13" s="12">
        <f>[1]Notas!D138</f>
        <v>16792481.09</v>
      </c>
      <c r="D13" s="13">
        <f>[1]Notas!E138</f>
        <v>16904011.890000001</v>
      </c>
      <c r="E13" s="12" t="e">
        <f>[1]Notas!#REF!</f>
        <v>#REF!</v>
      </c>
    </row>
    <row r="14" spans="1:7">
      <c r="A14" s="10" t="s">
        <v>15</v>
      </c>
      <c r="B14" s="11" t="s">
        <v>16</v>
      </c>
      <c r="C14" s="12">
        <f>+[1]Notas!D159</f>
        <v>26395630.649999999</v>
      </c>
      <c r="D14" s="13">
        <f>+[1]Notas!E159</f>
        <v>10964768.59</v>
      </c>
      <c r="E14" s="12" t="e">
        <f>[1]Notas!#REF!</f>
        <v>#REF!</v>
      </c>
    </row>
    <row r="15" spans="1:7">
      <c r="A15" s="8" t="s">
        <v>17</v>
      </c>
      <c r="B15" s="11"/>
      <c r="C15" s="14">
        <f>SUM(C9:C14)</f>
        <v>1058681277.8700001</v>
      </c>
      <c r="D15" s="15">
        <f>SUM(D9:D14)</f>
        <v>1074396563.9399998</v>
      </c>
      <c r="E15" s="16" t="e">
        <f>SUM(E9:E22)</f>
        <v>#REF!</v>
      </c>
      <c r="G15" s="17"/>
    </row>
    <row r="16" spans="1:7">
      <c r="A16" s="10"/>
      <c r="B16" s="11"/>
      <c r="C16" s="18"/>
      <c r="D16" s="19"/>
      <c r="E16" s="17"/>
    </row>
    <row r="17" spans="1:12">
      <c r="A17" s="8" t="s">
        <v>18</v>
      </c>
      <c r="B17" s="11"/>
      <c r="C17" s="18"/>
      <c r="D17" s="19"/>
      <c r="E17" s="17"/>
    </row>
    <row r="18" spans="1:12">
      <c r="A18" s="10" t="s">
        <v>19</v>
      </c>
      <c r="B18" s="11">
        <v>9</v>
      </c>
      <c r="C18" s="20">
        <f>+[1]Notas!D177</f>
        <v>1594423887.1099999</v>
      </c>
      <c r="D18" s="21">
        <f>+[1]Notas!E168</f>
        <v>1575081006.95</v>
      </c>
      <c r="E18" s="17"/>
    </row>
    <row r="19" spans="1:12">
      <c r="A19" s="10" t="s">
        <v>20</v>
      </c>
      <c r="B19" s="11">
        <v>10</v>
      </c>
      <c r="C19" s="12">
        <f>+[1]Notas!D230</f>
        <v>142431664.28999999</v>
      </c>
      <c r="D19" s="13">
        <f>+[1]Notas!E230</f>
        <v>171091625.69</v>
      </c>
      <c r="E19" s="17"/>
    </row>
    <row r="20" spans="1:12">
      <c r="A20" s="10" t="s">
        <v>21</v>
      </c>
      <c r="B20" s="11">
        <v>11</v>
      </c>
      <c r="C20" s="12">
        <f>+[1]Notas!D250</f>
        <v>1897025.2399999984</v>
      </c>
      <c r="D20" s="13">
        <f>+[1]Notas!E250</f>
        <v>5691065.2399999984</v>
      </c>
      <c r="E20" s="17"/>
      <c r="G20" s="17"/>
    </row>
    <row r="21" spans="1:12" hidden="1">
      <c r="A21" s="10" t="s">
        <v>22</v>
      </c>
      <c r="B21" s="11">
        <v>7</v>
      </c>
      <c r="C21" s="12">
        <f>[1]Notas!D256</f>
        <v>0</v>
      </c>
      <c r="D21" s="13">
        <f>[1]Notas!E256</f>
        <v>0</v>
      </c>
      <c r="E21" s="22" t="e">
        <f>[1]Notas!#REF!</f>
        <v>#REF!</v>
      </c>
    </row>
    <row r="22" spans="1:12">
      <c r="A22" s="10" t="s">
        <v>23</v>
      </c>
      <c r="B22" s="11">
        <v>12</v>
      </c>
      <c r="C22" s="12">
        <f>[1]Notas!D263</f>
        <v>7465903.9199999999</v>
      </c>
      <c r="D22" s="13">
        <f>[1]Notas!E263</f>
        <v>22397711.920000002</v>
      </c>
      <c r="E22" s="17"/>
    </row>
    <row r="23" spans="1:12">
      <c r="A23" s="8" t="s">
        <v>24</v>
      </c>
      <c r="B23" s="11"/>
      <c r="C23" s="14">
        <f>SUM(C18:C22)</f>
        <v>1746218480.5599999</v>
      </c>
      <c r="D23" s="15">
        <f>SUM(D18:D22)</f>
        <v>1774261409.8000002</v>
      </c>
      <c r="E23" s="17"/>
    </row>
    <row r="24" spans="1:12">
      <c r="A24" s="10"/>
      <c r="D24" s="23"/>
      <c r="E24" s="22" t="e">
        <f>[1]Notas!#REF!</f>
        <v>#REF!</v>
      </c>
    </row>
    <row r="25" spans="1:12" ht="14.25" thickBot="1">
      <c r="A25" s="8" t="s">
        <v>25</v>
      </c>
      <c r="C25" s="24">
        <f>+C15+C23</f>
        <v>2804899758.4300003</v>
      </c>
      <c r="D25" s="25">
        <f>+D15+D23</f>
        <v>2848657973.7399998</v>
      </c>
      <c r="E25" s="17"/>
      <c r="F25" s="17"/>
      <c r="G25" s="17"/>
    </row>
    <row r="26" spans="1:12" ht="14.25" thickTop="1">
      <c r="A26" s="10"/>
      <c r="D26" s="23"/>
      <c r="E26" s="17"/>
    </row>
    <row r="27" spans="1:12">
      <c r="A27" s="26" t="s">
        <v>26</v>
      </c>
      <c r="B27" s="9"/>
      <c r="C27" s="9"/>
      <c r="D27" s="27"/>
      <c r="E27" s="22" t="e">
        <f>[1]Notas!#REF!</f>
        <v>#REF!</v>
      </c>
    </row>
    <row r="28" spans="1:12">
      <c r="A28" s="26" t="s">
        <v>27</v>
      </c>
      <c r="B28" s="9"/>
      <c r="C28" s="9"/>
      <c r="D28" s="27"/>
      <c r="E28" s="16" t="e">
        <f>SUM(E27)</f>
        <v>#REF!</v>
      </c>
      <c r="L28" s="3" t="s">
        <v>28</v>
      </c>
    </row>
    <row r="29" spans="1:12">
      <c r="A29" s="28" t="s">
        <v>29</v>
      </c>
      <c r="B29" s="18">
        <v>13</v>
      </c>
      <c r="C29" s="12">
        <f>[1]Notas!D286</f>
        <v>125951019.65000001</v>
      </c>
      <c r="D29" s="13">
        <f>[1]Notas!E286</f>
        <v>39256.120000000003</v>
      </c>
      <c r="E29" s="17"/>
    </row>
    <row r="30" spans="1:12" hidden="1">
      <c r="A30" s="28" t="s">
        <v>30</v>
      </c>
      <c r="B30" s="18">
        <v>10</v>
      </c>
      <c r="C30" s="12">
        <f>[1]Notas!D270</f>
        <v>0</v>
      </c>
      <c r="D30" s="13">
        <f>[1]Notas!E270</f>
        <v>0</v>
      </c>
      <c r="E30" s="16"/>
    </row>
    <row r="31" spans="1:12">
      <c r="A31" s="28" t="s">
        <v>31</v>
      </c>
      <c r="B31" s="18">
        <v>14</v>
      </c>
      <c r="C31" s="12">
        <f>[1]Notas!D293</f>
        <v>701788485.61000001</v>
      </c>
      <c r="D31" s="13">
        <f>[1]Notas!E293</f>
        <v>517613227.25</v>
      </c>
      <c r="E31" s="16"/>
    </row>
    <row r="32" spans="1:12" hidden="1">
      <c r="A32" s="28" t="s">
        <v>32</v>
      </c>
      <c r="B32" s="18">
        <v>14</v>
      </c>
      <c r="C32" s="12">
        <f>[1]Notas!D327</f>
        <v>0</v>
      </c>
      <c r="D32" s="13">
        <f>[1]Notas!E327</f>
        <v>0</v>
      </c>
      <c r="E32" s="29"/>
    </row>
    <row r="33" spans="1:9">
      <c r="A33" s="28" t="s">
        <v>33</v>
      </c>
      <c r="B33" s="18">
        <v>15</v>
      </c>
      <c r="C33" s="12">
        <f>+[1]Notas!D320</f>
        <v>39004.94</v>
      </c>
      <c r="D33" s="13">
        <f>[1]Notas!E320</f>
        <v>26919956.760000002</v>
      </c>
      <c r="E33" s="29"/>
      <c r="F33" s="17"/>
    </row>
    <row r="34" spans="1:9" ht="14.25" hidden="1" thickBot="1">
      <c r="A34" s="28" t="s">
        <v>34</v>
      </c>
      <c r="B34" s="18">
        <v>17</v>
      </c>
      <c r="C34" s="12">
        <v>0</v>
      </c>
      <c r="D34" s="13">
        <v>0</v>
      </c>
      <c r="E34" s="24" t="e">
        <f>+E28+#REF!+E15</f>
        <v>#REF!</v>
      </c>
    </row>
    <row r="35" spans="1:9" hidden="1">
      <c r="A35" s="28" t="s">
        <v>35</v>
      </c>
      <c r="B35" s="18">
        <v>15</v>
      </c>
      <c r="C35" s="22">
        <f>-[1]Notas!D336</f>
        <v>0</v>
      </c>
      <c r="D35" s="30">
        <f>-[1]Notas!E336</f>
        <v>0</v>
      </c>
      <c r="E35" s="9"/>
    </row>
    <row r="36" spans="1:9">
      <c r="A36" s="26" t="s">
        <v>36</v>
      </c>
      <c r="B36" s="18"/>
      <c r="C36" s="14">
        <f>SUM(C29:C35)</f>
        <v>827778510.20000005</v>
      </c>
      <c r="D36" s="14">
        <f>SUM(D29:D35)</f>
        <v>544572440.13</v>
      </c>
    </row>
    <row r="37" spans="1:9">
      <c r="A37" s="10"/>
      <c r="D37" s="23"/>
      <c r="G37" s="17"/>
    </row>
    <row r="38" spans="1:9" hidden="1">
      <c r="A38" s="26" t="s">
        <v>37</v>
      </c>
      <c r="B38" s="18"/>
      <c r="C38" s="17"/>
      <c r="D38" s="31"/>
    </row>
    <row r="39" spans="1:9" hidden="1">
      <c r="A39" s="28" t="s">
        <v>38</v>
      </c>
      <c r="B39" s="18"/>
      <c r="C39" s="12">
        <f>[1]Notas!D337</f>
        <v>0</v>
      </c>
      <c r="D39" s="13">
        <f>[1]Notas!E337</f>
        <v>0</v>
      </c>
    </row>
    <row r="40" spans="1:9" hidden="1">
      <c r="A40" s="26" t="s">
        <v>39</v>
      </c>
      <c r="B40" s="32"/>
      <c r="C40" s="14">
        <f>SUM(C39)</f>
        <v>0</v>
      </c>
      <c r="D40" s="15">
        <f>SUM(D39)</f>
        <v>0</v>
      </c>
    </row>
    <row r="41" spans="1:9">
      <c r="A41" s="26"/>
      <c r="B41" s="32"/>
      <c r="C41" s="16"/>
      <c r="D41" s="33"/>
      <c r="I41" s="17"/>
    </row>
    <row r="42" spans="1:9">
      <c r="A42" s="26" t="s">
        <v>40</v>
      </c>
      <c r="B42" s="32"/>
      <c r="C42" s="34">
        <f>C40+C36</f>
        <v>827778510.20000005</v>
      </c>
      <c r="D42" s="35">
        <f>D40+D36</f>
        <v>544572440.13</v>
      </c>
    </row>
    <row r="43" spans="1:9">
      <c r="A43" s="10"/>
      <c r="D43" s="23"/>
      <c r="G43" s="17"/>
    </row>
    <row r="44" spans="1:9">
      <c r="A44" s="26" t="s">
        <v>41</v>
      </c>
      <c r="B44" s="18">
        <v>16</v>
      </c>
      <c r="C44" s="31"/>
      <c r="D44" s="31"/>
      <c r="G44" s="17"/>
    </row>
    <row r="45" spans="1:9">
      <c r="A45" s="28" t="s">
        <v>42</v>
      </c>
      <c r="B45" s="32" t="s">
        <v>43</v>
      </c>
      <c r="C45" s="13">
        <f>+[1]Notas!D345</f>
        <v>1379691187.8800001</v>
      </c>
      <c r="D45" s="13">
        <f>+[1]Notas!E345</f>
        <v>1379691187.8800001</v>
      </c>
    </row>
    <row r="46" spans="1:9" hidden="1">
      <c r="A46" s="28" t="s">
        <v>44</v>
      </c>
      <c r="B46" s="32" t="s">
        <v>45</v>
      </c>
      <c r="C46" s="13">
        <f>+[1]Notas!D349</f>
        <v>0</v>
      </c>
      <c r="D46" s="13">
        <f>+[1]Notas!E349</f>
        <v>0</v>
      </c>
    </row>
    <row r="47" spans="1:9" hidden="1">
      <c r="A47" s="28" t="s">
        <v>46</v>
      </c>
      <c r="B47" s="32" t="s">
        <v>47</v>
      </c>
      <c r="C47" s="13">
        <f>+[1]Notas!D361</f>
        <v>0</v>
      </c>
      <c r="D47" s="13">
        <f>+[1]Notas!E361</f>
        <v>0</v>
      </c>
    </row>
    <row r="48" spans="1:9">
      <c r="A48" s="28" t="s">
        <v>55</v>
      </c>
      <c r="B48" s="32" t="s">
        <v>45</v>
      </c>
      <c r="C48" s="13">
        <f>+[1]Notas!D369</f>
        <v>-57967348.96999979</v>
      </c>
      <c r="D48" s="13">
        <f>+[1]Notas!E369</f>
        <v>-110539342.57999992</v>
      </c>
      <c r="F48" s="17"/>
      <c r="G48" s="17"/>
    </row>
    <row r="49" spans="1:9">
      <c r="A49" s="28" t="s">
        <v>56</v>
      </c>
      <c r="B49" s="32" t="s">
        <v>45</v>
      </c>
      <c r="C49" s="13">
        <f>[1]Notas!D372-C48</f>
        <v>655397409.21000004</v>
      </c>
      <c r="D49" s="13">
        <f>[1]Notas!E372-D48</f>
        <v>1034933688.3000001</v>
      </c>
    </row>
    <row r="50" spans="1:9" hidden="1">
      <c r="A50" s="28" t="s">
        <v>48</v>
      </c>
      <c r="B50" s="36"/>
      <c r="C50" s="30">
        <v>0</v>
      </c>
      <c r="D50" s="30">
        <v>0</v>
      </c>
    </row>
    <row r="51" spans="1:9">
      <c r="A51" s="26" t="s">
        <v>49</v>
      </c>
      <c r="B51" s="36"/>
      <c r="C51" s="14">
        <f>SUM(C45:C50)</f>
        <v>1977121248.1200004</v>
      </c>
      <c r="D51" s="15">
        <f>SUM(D45:D50)</f>
        <v>2304085533.6000004</v>
      </c>
      <c r="G51" s="17"/>
    </row>
    <row r="52" spans="1:9">
      <c r="A52" s="28"/>
      <c r="B52" s="9"/>
      <c r="C52" s="29"/>
      <c r="D52" s="37"/>
      <c r="H52" s="17"/>
    </row>
    <row r="53" spans="1:9" ht="14.25" thickBot="1">
      <c r="A53" s="26" t="s">
        <v>50</v>
      </c>
      <c r="B53" s="9"/>
      <c r="C53" s="24">
        <f>C51+C42</f>
        <v>2804899758.3200006</v>
      </c>
      <c r="D53" s="25">
        <f>D51+D42</f>
        <v>2848657973.7300005</v>
      </c>
      <c r="F53" s="17"/>
    </row>
    <row r="54" spans="1:9" ht="14.25" thickTop="1">
      <c r="A54" s="9"/>
      <c r="B54" s="9"/>
    </row>
    <row r="56" spans="1:9" ht="15.75" customHeight="1">
      <c r="A56" s="38"/>
      <c r="B56" s="9"/>
      <c r="C56" s="39"/>
      <c r="D56" s="9"/>
      <c r="E56" s="40"/>
      <c r="F56" s="40"/>
    </row>
    <row r="57" spans="1:9" ht="19.5" customHeight="1">
      <c r="A57" s="38"/>
      <c r="B57" s="9"/>
      <c r="C57" s="39"/>
      <c r="D57" s="9"/>
      <c r="E57" s="40"/>
      <c r="F57" s="40"/>
    </row>
    <row r="58" spans="1:9" ht="13.5" customHeight="1">
      <c r="A58" s="38"/>
      <c r="B58" s="9"/>
      <c r="C58" s="39"/>
      <c r="D58" s="9"/>
      <c r="E58" s="40"/>
      <c r="F58" s="40"/>
    </row>
    <row r="59" spans="1:9">
      <c r="A59" s="38"/>
      <c r="B59" s="9"/>
      <c r="C59" s="39"/>
      <c r="D59" s="9"/>
      <c r="E59" s="40"/>
      <c r="F59" s="40"/>
    </row>
    <row r="60" spans="1:9" ht="13.5" customHeight="1">
      <c r="A60"/>
      <c r="B60" s="41"/>
      <c r="C60" s="41"/>
      <c r="D60" s="41"/>
      <c r="E60" s="42"/>
      <c r="F60" s="40"/>
    </row>
    <row r="61" spans="1:9" ht="13.5" customHeight="1">
      <c r="A61" s="43" t="s">
        <v>51</v>
      </c>
      <c r="B61" s="41"/>
      <c r="C61" s="50" t="s">
        <v>52</v>
      </c>
      <c r="D61" s="50"/>
      <c r="E61" s="50"/>
      <c r="F61" s="50"/>
      <c r="G61" s="44"/>
      <c r="H61" s="44"/>
      <c r="I61" s="44"/>
    </row>
    <row r="62" spans="1:9" ht="13.5" customHeight="1">
      <c r="A62" s="43"/>
      <c r="C62" s="45"/>
    </row>
    <row r="63" spans="1:9" ht="13.5" customHeight="1">
      <c r="C63" s="46"/>
      <c r="D63" s="41"/>
      <c r="E63" s="41"/>
      <c r="F63"/>
      <c r="G63"/>
    </row>
    <row r="64" spans="1:9" ht="15">
      <c r="A64"/>
      <c r="B64"/>
      <c r="C64"/>
      <c r="D64"/>
      <c r="E64"/>
      <c r="F64" s="41"/>
      <c r="G64" s="41"/>
    </row>
    <row r="65" spans="1:7" ht="15">
      <c r="A65"/>
      <c r="B65"/>
      <c r="C65"/>
      <c r="D65"/>
      <c r="E65"/>
      <c r="F65" s="41"/>
      <c r="G65" s="41"/>
    </row>
    <row r="66" spans="1:7" ht="15">
      <c r="A66"/>
      <c r="B66"/>
      <c r="C66"/>
      <c r="D66"/>
      <c r="E66"/>
      <c r="F66" s="47"/>
      <c r="G66" s="41"/>
    </row>
    <row r="67" spans="1:7" ht="15">
      <c r="A67" s="48" t="s">
        <v>53</v>
      </c>
      <c r="B67"/>
      <c r="C67"/>
      <c r="D67"/>
      <c r="E67"/>
      <c r="F67" s="41"/>
      <c r="G67" s="41"/>
    </row>
    <row r="68" spans="1:7" ht="15">
      <c r="A68" s="43" t="s">
        <v>54</v>
      </c>
      <c r="B68"/>
      <c r="C68"/>
      <c r="D68"/>
      <c r="E68"/>
      <c r="F68"/>
      <c r="G68"/>
    </row>
    <row r="69" spans="1:7" ht="15">
      <c r="B69"/>
      <c r="C69"/>
      <c r="D69"/>
      <c r="E69"/>
      <c r="F69"/>
      <c r="G69"/>
    </row>
    <row r="70" spans="1:7" ht="15">
      <c r="A70"/>
      <c r="B70"/>
      <c r="C70"/>
      <c r="D70"/>
      <c r="E70"/>
      <c r="F70"/>
      <c r="G70"/>
    </row>
    <row r="71" spans="1:7" ht="15">
      <c r="A71"/>
      <c r="B71"/>
      <c r="C71"/>
      <c r="D71"/>
      <c r="E71"/>
      <c r="F71"/>
      <c r="G71"/>
    </row>
    <row r="124" ht="25.5" customHeight="1"/>
    <row r="206" ht="40.5" customHeight="1"/>
    <row r="214" ht="111.75" customHeight="1"/>
    <row r="226" ht="49.5" customHeight="1"/>
    <row r="247" ht="70.5" customHeight="1"/>
    <row r="251" ht="21" customHeight="1"/>
    <row r="254" ht="39.75" customHeight="1"/>
    <row r="255" ht="21" customHeight="1"/>
    <row r="268" ht="16.5" customHeight="1"/>
    <row r="287" ht="50.25" customHeight="1"/>
    <row r="288" ht="105.75" customHeight="1"/>
    <row r="289" ht="62.25" customHeight="1"/>
    <row r="293" ht="42" customHeight="1"/>
    <row r="294" ht="39.75" customHeight="1"/>
    <row r="295" ht="27" customHeight="1"/>
  </sheetData>
  <mergeCells count="2">
    <mergeCell ref="C4:D4"/>
    <mergeCell ref="C61:F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dcterms:created xsi:type="dcterms:W3CDTF">2025-07-15T17:16:19Z</dcterms:created>
  <dcterms:modified xsi:type="dcterms:W3CDTF">2025-07-18T13:16:00Z</dcterms:modified>
</cp:coreProperties>
</file>