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8.1.8\Acceso a la Informacion\PORTAL TRANSPARENCIA\2025\PLANIFICACION\INFORMES META FISICAS\Informes Metas Fisicas - Semestrales\"/>
    </mc:Choice>
  </mc:AlternateContent>
  <bookViews>
    <workbookView xWindow="0" yWindow="0" windowWidth="15780" windowHeight="8835" tabRatio="831" firstSheet="1" activeTab="1"/>
  </bookViews>
  <sheets>
    <sheet name="6919" sheetId="9" state="hidden" r:id="rId1"/>
    <sheet name="5879 1S" sheetId="4" r:id="rId2"/>
    <sheet name="6916 1S" sheetId="6" r:id="rId3"/>
    <sheet name="7990 1S" sheetId="31" r:id="rId4"/>
    <sheet name="6918" sheetId="8" state="hidden" r:id="rId5"/>
    <sheet name="6927 1S" sheetId="30" r:id="rId6"/>
    <sheet name="7927 1S" sheetId="13" r:id="rId7"/>
    <sheet name="Hoja1" sheetId="19" state="hidden" r:id="rId8"/>
  </sheets>
  <externalReferences>
    <externalReference r:id="rId9"/>
  </externalReferences>
  <definedNames>
    <definedName name="_xlnm.Print_Area" localSheetId="1">'5879 1S'!$A$1:$J$49</definedName>
    <definedName name="_xlnm.Print_Area" localSheetId="2">'6916 1S'!$A$1:$J$49</definedName>
    <definedName name="_xlnm.Print_Area" localSheetId="4">'6918'!$A$1:$J$49</definedName>
    <definedName name="_xlnm.Print_Area" localSheetId="0">'6919'!$A$1:$J$46</definedName>
    <definedName name="_xlnm.Print_Area" localSheetId="5">'6927 1S'!$A$1:$J$52</definedName>
    <definedName name="_xlnm.Print_Area" localSheetId="6">'7927 1S'!$A$1:$J$52</definedName>
    <definedName name="_xlnm.Print_Area" localSheetId="3">'7990 1S'!$A$1:$J$49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4" l="1"/>
  <c r="I29" i="30" l="1"/>
  <c r="I25" i="30"/>
  <c r="I25" i="31"/>
  <c r="C16" i="31"/>
  <c r="B15" i="31"/>
  <c r="B14" i="31"/>
  <c r="C14" i="31" s="1"/>
  <c r="I29" i="4"/>
  <c r="C16" i="30"/>
  <c r="B15" i="30"/>
  <c r="B14" i="30"/>
  <c r="C14" i="30" s="1"/>
  <c r="J29" i="30" l="1"/>
  <c r="J29" i="31"/>
  <c r="I29" i="31"/>
  <c r="I29" i="8"/>
  <c r="J29" i="8"/>
  <c r="J29" i="6"/>
  <c r="I29" i="9" l="1"/>
  <c r="J29" i="9"/>
  <c r="I25" i="8" l="1"/>
  <c r="I29" i="6" l="1"/>
  <c r="I25" i="6"/>
  <c r="J29" i="13"/>
  <c r="I29" i="13"/>
  <c r="J29" i="4"/>
  <c r="I25" i="13" l="1"/>
  <c r="I25" i="9"/>
  <c r="C16" i="13" l="1"/>
  <c r="B15" i="13"/>
  <c r="B14" i="13"/>
  <c r="C14" i="13" s="1"/>
  <c r="C16" i="9"/>
  <c r="B15" i="9"/>
  <c r="B14" i="9"/>
  <c r="C14" i="9" s="1"/>
  <c r="C16" i="8"/>
  <c r="B15" i="8"/>
  <c r="B14" i="8"/>
  <c r="C14" i="8" s="1"/>
  <c r="C16" i="6" l="1"/>
  <c r="B15" i="6"/>
  <c r="B14" i="6"/>
  <c r="C14" i="6" s="1"/>
  <c r="C16" i="4"/>
  <c r="B15" i="4"/>
  <c r="B14" i="4"/>
  <c r="C14" i="4" s="1"/>
</calcChain>
</file>

<file path=xl/sharedStrings.xml><?xml version="1.0" encoding="utf-8"?>
<sst xmlns="http://schemas.openxmlformats.org/spreadsheetml/2006/main" count="479" uniqueCount="119">
  <si>
    <t>Código</t>
  </si>
  <si>
    <t>Documento Relacionado</t>
  </si>
  <si>
    <t>Fecha Versión</t>
  </si>
  <si>
    <t>Versión</t>
  </si>
  <si>
    <t>DEC-FOR013</t>
  </si>
  <si>
    <t>I -Información Institucional</t>
  </si>
  <si>
    <t>I.I - Completar los datos requeridos sobre la institución</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</si>
  <si>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</si>
  <si>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</si>
  <si>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</si>
  <si>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</si>
  <si>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</si>
  <si>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</si>
  <si>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</si>
  <si>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</si>
  <si>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</si>
  <si>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II. Contribución a la Estrategia Nacional de Desarrollo</t>
  </si>
  <si>
    <t>Eje estratégico:</t>
  </si>
  <si>
    <t>Objetivo general:</t>
  </si>
  <si>
    <t>Objetivo(s) específico(s):</t>
  </si>
  <si>
    <t>3.3.6</t>
  </si>
  <si>
    <t>III. Información del Programa</t>
  </si>
  <si>
    <t>Nombre:</t>
  </si>
  <si>
    <t>12-Seguridad Vial Integral y Movilidad Sostenible</t>
  </si>
  <si>
    <t>Descripción:</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</si>
  <si>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</si>
  <si>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r>
      <t>Beneficiarios:</t>
    </r>
    <r>
      <rPr>
        <sz val="12"/>
        <color rgb="FF000000"/>
        <rFont val="Century Gothic"/>
        <family val="2"/>
      </rPr>
      <t xml:space="preserve"> </t>
    </r>
  </si>
  <si>
    <t>Ciudadanos, Operadores del Sector Transporte, Sector Público y Sector Privado.</t>
  </si>
  <si>
    <t>Resultado Asociado:</t>
  </si>
  <si>
    <t>Reducción de las muertes y morbilidad asociadas a los siniestros viales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</si>
  <si>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</si>
  <si>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</si>
  <si>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</si>
  <si>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</si>
  <si>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</si>
  <si>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</si>
  <si>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</si>
  <si>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</si>
  <si>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 xml:space="preserve">Programación Semestral </t>
  </si>
  <si>
    <t>Ejecución Semestral</t>
  </si>
  <si>
    <t>Avance</t>
  </si>
  <si>
    <t>Producto</t>
  </si>
  <si>
    <t>Indicador</t>
  </si>
  <si>
    <t>Física (A)</t>
  </si>
  <si>
    <t>Financiera (B)</t>
  </si>
  <si>
    <t>Física (C)</t>
  </si>
  <si>
    <t>Financiera (D)</t>
  </si>
  <si>
    <t>Física (E)</t>
  </si>
  <si>
    <t>Financiera  (F)</t>
  </si>
  <si>
    <t>Física (%)
 G=E/C</t>
  </si>
  <si>
    <t>Financiero (%) 
H=F/D</t>
  </si>
  <si>
    <t>5879-Ciudadanos reciben licencia de conducir</t>
  </si>
  <si>
    <t>Cantidad de servicios de licencias emitidas</t>
  </si>
  <si>
    <t>V. Análisis de los Logros y Desviaciones</t>
  </si>
  <si>
    <t>V.I - Información de Logros y Desviaciones por Producto</t>
  </si>
  <si>
    <t xml:space="preserve">Producto: </t>
  </si>
  <si>
    <t>Ciudadanos reciben licencia de conducir</t>
  </si>
  <si>
    <t xml:space="preserve">Descripción del producto: </t>
  </si>
  <si>
    <t>Es la entrega del documento que autoriza a ciudadanos dominicanos y a  extranjeros  a conducir en la República Dominicana</t>
  </si>
  <si>
    <t>Logros alcanzados:</t>
  </si>
  <si>
    <t>Causas y justificación del desvío:</t>
  </si>
  <si>
    <r>
      <t xml:space="preserve">VI. </t>
    </r>
    <r>
      <rPr>
        <b/>
        <sz val="12"/>
        <color theme="0"/>
        <rFont val="Century Gothic"/>
        <family val="2"/>
      </rPr>
      <t>Oportunidades de Mejora</t>
    </r>
  </si>
  <si>
    <t xml:space="preserve">VI. I - De acuerdo a los eventos presentados durante la ejecución del producto, ¿qué aspecto puede mejorarse? </t>
  </si>
  <si>
    <t>Ser un referente internacional en la gestión de un modelo de movilidad terrestre sostenible, eficiente, accesible y seguro contribuyendo a mejorar la calidad de vida de los ciudadanos</t>
  </si>
  <si>
    <t>11-Transporte y Tránsito Terrestre</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</si>
  <si>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</si>
  <si>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t>Ciudadanos, Empresas y Operadores de Transporte</t>
  </si>
  <si>
    <t>Programación Semestral</t>
  </si>
  <si>
    <t>6916-Prestadores de servicio reciben licencia de operación de transporte de  pasajeros</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</si>
  <si>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</si>
  <si>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</si>
  <si>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</si>
  <si>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Gestionar la rectoría nacional de la movilidad, el transporte terrestre, el tránsito y la seguridad vial, con un enfoque integral para la transformación de los diferentes sectores, requeridos para el desarrollo socioeconómico de la República Dominicana.</t>
  </si>
  <si>
    <t xml:space="preserve">Ejecución Semestral </t>
  </si>
  <si>
    <t>6918-Prestadores de servicio reciben permisos de operación de transporte de carga</t>
  </si>
  <si>
    <t>Empresas Transportistas reciben Licencias de operaciones de transporte de carga.</t>
  </si>
  <si>
    <t>Son las autorizaciones otorgadas a los prestadores de servicios de transporte de carga para sus operaciones.</t>
  </si>
  <si>
    <t>6919-Conductores reciben inspección técnica vehicular</t>
  </si>
  <si>
    <t>Cantidad de inspecciones técnica realizadas</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</si>
  <si>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</si>
  <si>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</si>
  <si>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</si>
  <si>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7927-Población  recibe cursos y talleres de educación y formación vial</t>
  </si>
  <si>
    <t>Sumatoria de personas capacitados en programa de conciencia vial</t>
  </si>
  <si>
    <t>Población recibe cursos y talleres de educación y formación vial</t>
  </si>
  <si>
    <t>Procesos formativos en materia de educación vial</t>
  </si>
  <si>
    <t xml:space="preserve">Licdo. Waldys Robles </t>
  </si>
  <si>
    <t>Director de Planificación  y Desarrollo.</t>
  </si>
  <si>
    <t>Informe de Evaluación Semestral de las Metas Físicas-Financieras Julio-Diciembre 2024</t>
  </si>
  <si>
    <t>Fueron realizadas durante este semestre 7,416 inspecciones a nivel nacional que resultaron de los operativos programados para las festividades de Navidad, así como de inspecciones puntuales que fueron solicitadas para el otorgamiento de las licencias de operación de transporte de pasajeros.</t>
  </si>
  <si>
    <t>Competitividad e innovavión en un ambiente favorable a la cooperación y la responsabilidad social</t>
  </si>
  <si>
    <t xml:space="preserve">En relación a la ejecución financiera, no fueron realizados operativos fuera de las oficinas, lo que se reflejó en no haber ejecutado montos financieros presupuestados en este semestre y no se registraron gastos asociados a la emisión de permisos. </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</si>
  <si>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</si>
  <si>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Fueron otorgados a prestadores del servicio durante este semestre a través de la plataforma digital unos 54,966 permisos de operación de transporte de carga a nivel nacional, logrando alcanzar un 91.61% de la meta establecida para este semestre.</t>
  </si>
  <si>
    <t xml:space="preserve">En cuanto al desvío financiero, se ejecutaron montos relacionados a los operativos de campo (viáticos y demás) que fueron registrados en actividades centrales por lo cual no fueron generados costos operacionales. Algunos viáticos asociados a este producto y solicitados por las áreas no han sido procesados.							</t>
  </si>
  <si>
    <t>Se estará trabajando con el área administrativa y financiera a los fines de establecer una coordinación interna para que los gastos emanados de las operativas para la consecución de los productos sean registrados correctamente en la ejecucion del gasto.</t>
  </si>
  <si>
    <t>Presupuesto Anual</t>
  </si>
  <si>
    <t>Programación Trimestral</t>
  </si>
  <si>
    <t>Ejecución Trimestral</t>
  </si>
  <si>
    <t>7990-Usuarios del sistema nacional de transporte reciben autorizaciones, certificaciones y permisos</t>
  </si>
  <si>
    <t>Autorizaciones, certificaciones y permisos otorgados</t>
  </si>
  <si>
    <t>Usuarios del sistema nacional de transporte reciben autorizaciones, certificaciones y permisos</t>
  </si>
  <si>
    <t>Son documentos legales emitidos por el INTRANT que otorgan el derecho a realizar actividades relacionadas con el transporte de personas o mercancías en carreteras y vías terrestres, los cuales varian según la jurisdicción y el tipo de transporte. Incluye permisos de transporte de mercancías, certificaciones de conductores profesionales, permisos especiales para eventos o situaciones particulares, actividades en las vías públicas, colocar publicidad exterior, filmaciones y fotografías en las vías públicas, realizar estudios de impacto de tráfico a empresas e ingenieros individuales, entre otros.</t>
  </si>
  <si>
    <t>Durante el primer trimestre del año 2025, fueron emitidas a nivel nacional unas  25,936 documentaciones relacionadas con autorizaciones certificaciones y permisos, lo que representó un 51.42% de cumplimiento físico respecto a la meta programada. De este total correspondieron a autorizaciones 1,268, unos 974 a certificaciones y 23,807 a permisos  de transporte de carga y publicidad exterior.</t>
  </si>
  <si>
    <t>6927-Usuarios del sistema de transporte público de pasajeros cuentan con corredores integrados al servicio de la ciudadanía</t>
  </si>
  <si>
    <t>Corredores integrados al sistema de transporte público por año</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</si>
  <si>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</si>
  <si>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Se deben realizar los ajustes correspondientes, a los fines de que los gastos asociados a este tipo de operativos puedan imputarse directamente al producto, garantizando así una mayor precisión en el seguimiento financiero.</t>
  </si>
  <si>
    <t>Durante el primer semestre del 2025 fueron capacitadas a nivel nacional 72,216 personas, cifra representó un 90.53% de la meta programada.</t>
  </si>
  <si>
    <t>Informe de Evaluación Semestral de las Metas Físicas-Financieras Enero - Junio 2025</t>
  </si>
  <si>
    <t>Durante el primer semestre de 2025, se emitieron 39 licencias de operación a prestadores del servicio de transporte terrestre. Este resultado representa un avance importante en el fortalecimiento de los mecanismos de regulación del sector, en línea con los objetivos institucionales orientados a la formalización y mejora de la calidad del servicio.</t>
  </si>
  <si>
    <t>Durante el primer semestre, el desvío físico se explicó, en una primera etapa, por el tiempo requerido en la depuración y validación de expedientes rezagados del 2024, mientras que en el segundo trimestre se registró un sobrecumplimiento físico del 10 % asociado a la mejora operativa derivada de la implementación de una nueva plataforma de gestión de servicios. Esta herramienta digital permitió agilizar los procesos internos, optimizar la trazabilidad y automatizar tareas, fortaleciendo así la eficiencia institucional.
En cuanto al desvío financiero, este respondió en parte al aumento de costos relacionados con operativos de inspección a empresas solicitantes y, posteriormente, a una subrepresentación del gasto real, ya que algunos costos (como los viáticos) fueron ejecutados desde “Actividades Centrales” y no cargados directamente a este producto.</t>
  </si>
  <si>
    <t>El comportamiento físico de este producto presentó variaciones significativas a lo largo del semestre. En el primer trimestre, el desvío negativo (48.58%) se originó por una sobreestimación en la programación, sin considerar la estacionalidad provocada por la Semana Santa. En contraste, durante el segundo trimestre se registró un sobrecumplimiento del 165.10 %, explicado por una demanda acumulada producto del arrastre del Operativo Especial de Semana Santa, que generó un pico de actividades durante abril.
En el plano financiero, el desvío respondió al aumento en la cobertura territorial de los operativos, tanto en el primer como en el segundo trimestre, lo que implicó mayores costos logísticos. Estos incluyeron viáticos, transporte y recursos adicionales para atender solicitudes en zonas de baja cobertura institucional y responder a nuevas exigencias de regulación del espacio público.</t>
  </si>
  <si>
    <t>Durante el primer semestre de 2025, el producto presentó desvíos financieros relevantes debido a factores administrativos vinculados a la ejecución de compromisos del ejercicio fiscal anterior. En el primer trimestre, el presupuesto vigente se incrementó en RD$125,000,000.00 correspondientes a recursos no ejecutados en el 4to trimestre de 2024. Dichos fondos fueron ejecutados parcialmente al inicio del año.
En el segundo trimestre, el desvío físico se generó por la integración no programada de un nuevo corredor al Sistema Integrado de Transporte (SIT) de Santiago, a solicitud institucional. Esta acción implicó el diseño del plan de operación, identificación de paradas y planificación del servicio. El desvío financiero (100%) en este periodo respondió al pago extemporáneo de RD$125 millones, derivado del libramiento tardío del MOPC, lo que obligó a trasladar su ejecución presupuestaria al segundo trimestre.</t>
  </si>
  <si>
    <t>Durante este semestre fue integrado un (1) corredor al  Sistema Integrado de Transporte (SIT) en la povincia Santiago de los Caballeros.</t>
  </si>
  <si>
    <t>Coordinar reuniones con diferentes organizaciones como INFOTEP, sindicatos y asociaciones, para la coordinación de lso grupos a capacitar. Además, se requiere la realización de una modificación presupuestaria para alinear los objetos del gasto y permitir la ejecución efectiva del presupuesto de este producto en el próximo trimestre.</t>
  </si>
  <si>
    <t>Durante este semestre fueron emitidas a nivel nacional un total de 266,353 licencias de conducir, logrando un porcentaje de avance del 103.47%, superando la meta planificada en la ejecución física programada del semestre en un 3.47%.</t>
  </si>
  <si>
    <t>En el primer semestre, el producto presentó desvíos físicos moderados: un desvío del 1.17 % por debajo de lo programado en el primer trimestre por menor demanda de servicios y fallas en la plataforma tecnológica de pago en línea, y un desvío por encima del 10.02 % en el segundo trimestre debido al proceso de transición e implementación de una nueva plataforma informática para la gestión del servicio. Este proceso incluyó ajustes técnicos, migración de datos y capacitación del personal, lo que afectó temporalmente la capacidad operativa.
En el componente financiero, la ejecución fue baja en ambos trimestres. En el primero, el desvío de 5.91 % estuvo relacionado con desfases entre la prestación del servicio y los tiempos de facturación y pago por parte del proveedor. En el segundo trimestre, el desvío fue más significativo (93.91 %) debido a que el procedimiento de compras INTRANT-CCC-LPN-2025-0001, valorado en RD$1,400,000,000.00, aún se encontraba en fase de licitación. La naturaleza del proceso (licitación pública nacional) conlleva plazos extendidos que retrasaron la ejecución efectiva del presupuesto asignado.</t>
  </si>
  <si>
    <t>Durante el primer semestre, el producto presentó desvíos físicos por debajo de lo programado en ambos trimestres (5.26 % y 13.21 %, respectivamente), como resultado de limitaciones logísticas en la planificación y ejecución de las acciones formativas. Estas dificultades incluyeron problemas en la organización de grupos, falta de aulas y facilitadores disponibles, así como desafíos en la articulación con instituciones colaboradoras a nivel nacional.
En términos financieros, el primer trimestre mostró un incremento en la ejecución debido a gastos operativos no previstos asociados al programa “Juventud en Tránsito”. En cambio, en el segundo trimestre, la ejecución fue 67.31 % inferior a lo programado, como consecuencia de inconsistencias entre los códigos presupuestarios del PACC y los clasificados asignados a procesos de compras, lo cual impidió registrar y ejecutar los pagos correspondientes a adquisiciones de materiales formativos.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</si>
</sst>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10409]#,##0;\-#,##0"/>
    <numFmt numFmtId="166" formatCode="[$-10409]#,##0.00;\-#,##0.00"/>
    <numFmt numFmtId="167" formatCode="[$-10409]0.00%"/>
    <numFmt numFmtId="168" formatCode="#,##0.00_ ;\-#,##0.00\ "/>
    <numFmt numFmtId="169" formatCode="#,##0_ ;\-#,##0\ "/>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12"/>
      <color rgb="FF000000"/>
      <name val="Century Gothic"/>
      <family val="2"/>
    </font>
    <font>
      <sz val="11"/>
      <color rgb="FFFF0000"/>
      <name val="Calibri"/>
      <family val="2"/>
      <scheme val="minor"/>
    </font>
    <font>
      <sz val="11"/>
      <color rgb="FFFF0000"/>
      <name val="Calibri"/>
      <family val="2"/>
    </font>
    <font>
      <sz val="12"/>
      <color theme="1"/>
      <name val="Calibri"/>
      <family val="2"/>
      <scheme val="minor"/>
    </font>
    <font>
      <sz val="12"/>
      <color rgb="FF000000"/>
      <name val="Calibri"/>
      <family val="2"/>
      <scheme val="minor"/>
    </font>
    <font>
      <sz val="12"/>
      <name val="Calibri"/>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b/>
      <sz val="12"/>
      <color theme="0"/>
      <name val="Century Gothic"/>
      <family val="2"/>
    </font>
    <font>
      <b/>
      <sz val="14"/>
      <color rgb="FF000000"/>
      <name val="Calibri"/>
      <family val="2"/>
      <scheme val="minor"/>
    </font>
    <font>
      <sz val="12"/>
      <name val="Calibri"/>
      <family val="2"/>
      <scheme val="minor"/>
    </font>
    <font>
      <i/>
      <sz val="12"/>
      <color theme="1"/>
      <name val="Calibri"/>
      <family val="2"/>
      <scheme val="minor"/>
    </font>
    <font>
      <b/>
      <sz val="12"/>
      <name val="Calibri"/>
      <family val="2"/>
      <scheme val="minor"/>
    </font>
    <font>
      <sz val="10"/>
      <color rgb="FF000000"/>
      <name val="Times New Roman"/>
      <family val="1"/>
    </font>
    <font>
      <b/>
      <sz val="1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ECECEC"/>
      </patternFill>
    </fill>
    <fill>
      <patternFill patternType="solid">
        <fgColor rgb="FFDCE6F0"/>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cellStyleXfs>
  <cellXfs count="133">
    <xf numFmtId="0" fontId="0" fillId="0" borderId="0" xfId="0"/>
    <xf numFmtId="0" fontId="10" fillId="0" borderId="0" xfId="0" applyFont="1" applyProtection="1">
      <protection locked="0"/>
    </xf>
    <xf numFmtId="0" fontId="10" fillId="0" borderId="0" xfId="0" applyFont="1"/>
    <xf numFmtId="0" fontId="12" fillId="0" borderId="0" xfId="0" applyFont="1" applyProtection="1">
      <protection locked="0"/>
    </xf>
    <xf numFmtId="0" fontId="15" fillId="0" borderId="0" xfId="0" applyFont="1" applyProtection="1">
      <protection locked="0"/>
    </xf>
    <xf numFmtId="0" fontId="16" fillId="0" borderId="0" xfId="0" applyFont="1"/>
    <xf numFmtId="164" fontId="11" fillId="0" borderId="1" xfId="0" applyNumberFormat="1" applyFont="1" applyBorder="1" applyAlignment="1">
      <alignment horizontal="center" vertical="center" wrapText="1"/>
    </xf>
    <xf numFmtId="0" fontId="3" fillId="0" borderId="1" xfId="0" applyFont="1" applyBorder="1" applyAlignment="1">
      <alignment vertical="center"/>
    </xf>
    <xf numFmtId="0" fontId="5" fillId="0" borderId="1" xfId="0" applyFont="1" applyBorder="1"/>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10" fillId="6" borderId="1" xfId="0" applyFont="1" applyFill="1" applyBorder="1"/>
    <xf numFmtId="0" fontId="12" fillId="0" borderId="1" xfId="0" applyFont="1" applyBorder="1" applyAlignment="1" applyProtection="1">
      <alignment horizontal="center" vertical="top" wrapText="1"/>
      <protection locked="0"/>
    </xf>
    <xf numFmtId="10" fontId="12" fillId="7" borderId="1" xfId="2" applyNumberFormat="1" applyFont="1" applyFill="1" applyBorder="1" applyAlignment="1" applyProtection="1">
      <alignment horizontal="center" vertical="center" wrapText="1" readingOrder="1"/>
      <protection locked="0"/>
    </xf>
    <xf numFmtId="167" fontId="12" fillId="7" borderId="1" xfId="0" applyNumberFormat="1" applyFont="1" applyFill="1" applyBorder="1" applyAlignment="1" applyProtection="1">
      <alignment horizontal="center" vertical="center" wrapText="1" readingOrder="1"/>
      <protection locked="0"/>
    </xf>
    <xf numFmtId="10" fontId="12" fillId="0" borderId="0" xfId="0" applyNumberFormat="1" applyFont="1" applyProtection="1">
      <protection locked="0"/>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10" fillId="0" borderId="0" xfId="0" applyFont="1" applyAlignment="1">
      <alignment horizontal="center"/>
    </xf>
    <xf numFmtId="0" fontId="20" fillId="0" borderId="0" xfId="0" applyFont="1" applyAlignment="1">
      <alignment horizontal="center"/>
    </xf>
    <xf numFmtId="10" fontId="10" fillId="0" borderId="0" xfId="0" applyNumberFormat="1" applyFont="1" applyAlignment="1">
      <alignment horizontal="center"/>
    </xf>
    <xf numFmtId="10" fontId="15" fillId="0" borderId="0" xfId="0" applyNumberFormat="1" applyFont="1" applyProtection="1">
      <protection locked="0"/>
    </xf>
    <xf numFmtId="0" fontId="12" fillId="0" borderId="0" xfId="0" applyFont="1" applyAlignment="1" applyProtection="1">
      <alignment vertical="top"/>
      <protection locked="0"/>
    </xf>
    <xf numFmtId="0" fontId="10" fillId="0" borderId="0" xfId="0" applyFont="1" applyAlignment="1">
      <alignment vertical="top"/>
    </xf>
    <xf numFmtId="0" fontId="3" fillId="0" borderId="1" xfId="0" applyFont="1" applyBorder="1" applyAlignment="1" applyProtection="1">
      <alignment vertical="top" wrapText="1"/>
      <protection locked="0"/>
    </xf>
    <xf numFmtId="0" fontId="22" fillId="0" borderId="1" xfId="0" applyFont="1" applyBorder="1" applyAlignment="1" applyProtection="1">
      <alignment vertical="center" wrapText="1"/>
      <protection locked="0"/>
    </xf>
    <xf numFmtId="0" fontId="10"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9"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xf>
    <xf numFmtId="0" fontId="11" fillId="0" borderId="0" xfId="3" applyFont="1" applyAlignment="1">
      <alignment horizontal="center" vertical="center"/>
    </xf>
    <xf numFmtId="0" fontId="20" fillId="0" borderId="1" xfId="3" applyFont="1" applyBorder="1" applyAlignment="1">
      <alignment horizontal="center" vertical="center" wrapText="1"/>
    </xf>
    <xf numFmtId="10" fontId="11" fillId="10" borderId="1" xfId="3" applyNumberFormat="1" applyFont="1" applyFill="1" applyBorder="1" applyAlignment="1">
      <alignment horizontal="center" vertical="center" shrinkToFit="1"/>
    </xf>
    <xf numFmtId="168" fontId="14" fillId="0" borderId="1" xfId="0" applyNumberFormat="1" applyFont="1" applyBorder="1" applyAlignment="1" applyProtection="1">
      <alignment horizontal="center" vertical="center" wrapText="1" readingOrder="1"/>
      <protection locked="0"/>
    </xf>
    <xf numFmtId="166" fontId="14" fillId="0" borderId="1" xfId="0" applyNumberFormat="1" applyFont="1" applyBorder="1" applyAlignment="1" applyProtection="1">
      <alignment horizontal="center" vertical="center" wrapText="1" readingOrder="1"/>
      <protection locked="0"/>
    </xf>
    <xf numFmtId="165" fontId="14" fillId="0" borderId="1" xfId="0" applyNumberFormat="1" applyFont="1" applyBorder="1" applyAlignment="1" applyProtection="1">
      <alignment horizontal="center" vertical="center" wrapText="1"/>
      <protection locked="0"/>
    </xf>
    <xf numFmtId="10" fontId="14" fillId="7" borderId="1" xfId="2" applyNumberFormat="1" applyFont="1" applyFill="1" applyBorder="1" applyAlignment="1" applyProtection="1">
      <alignment horizontal="center" vertical="center" wrapText="1" readingOrder="1"/>
      <protection locked="0"/>
    </xf>
    <xf numFmtId="165" fontId="14" fillId="0" borderId="1" xfId="0" applyNumberFormat="1" applyFont="1" applyBorder="1" applyAlignment="1" applyProtection="1">
      <alignment horizontal="center" vertical="center" wrapText="1" readingOrder="1"/>
      <protection locked="0"/>
    </xf>
    <xf numFmtId="3" fontId="10" fillId="0" borderId="1" xfId="3" applyNumberFormat="1" applyFont="1" applyBorder="1" applyAlignment="1">
      <alignment horizontal="center" vertical="center" shrinkToFit="1"/>
    </xf>
    <xf numFmtId="4" fontId="10" fillId="0" borderId="1" xfId="3" applyNumberFormat="1" applyFont="1" applyBorder="1" applyAlignment="1">
      <alignment horizontal="center" vertical="center" shrinkToFit="1"/>
    </xf>
    <xf numFmtId="10" fontId="10" fillId="10" borderId="1" xfId="3" applyNumberFormat="1" applyFont="1" applyFill="1" applyBorder="1" applyAlignment="1">
      <alignment horizontal="center" vertical="center" shrinkToFit="1"/>
    </xf>
    <xf numFmtId="0" fontId="14"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5" fillId="0" borderId="1" xfId="0" applyFont="1" applyBorder="1" applyAlignment="1">
      <alignment vertical="center"/>
    </xf>
    <xf numFmtId="10" fontId="9" fillId="0" borderId="0" xfId="0" applyNumberFormat="1" applyFont="1" applyAlignment="1" applyProtection="1">
      <alignment vertical="center"/>
      <protection locked="0"/>
    </xf>
    <xf numFmtId="0" fontId="8" fillId="0" borderId="0" xfId="0" applyFont="1" applyAlignment="1">
      <alignment vertical="center"/>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8" borderId="1" xfId="0" applyFont="1" applyFill="1" applyBorder="1" applyAlignment="1">
      <alignment horizontal="center" vertical="center" wrapText="1" readingOrder="1"/>
    </xf>
    <xf numFmtId="0" fontId="10"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0" fontId="12" fillId="9" borderId="0" xfId="0" applyFont="1" applyFill="1" applyProtection="1">
      <protection locked="0"/>
    </xf>
    <xf numFmtId="0" fontId="21" fillId="9" borderId="0" xfId="0" applyFont="1" applyFill="1" applyAlignment="1" applyProtection="1">
      <alignment horizontal="left" vertical="center" wrapText="1"/>
      <protection locked="0"/>
    </xf>
    <xf numFmtId="0" fontId="6" fillId="9" borderId="0" xfId="0" applyFont="1" applyFill="1" applyAlignment="1" applyProtection="1">
      <alignment vertical="center"/>
      <protection locked="0"/>
    </xf>
    <xf numFmtId="0" fontId="17" fillId="8" borderId="1" xfId="0" applyFont="1" applyFill="1" applyBorder="1" applyAlignment="1">
      <alignment horizontal="center" vertical="center" wrapText="1" readingOrder="1"/>
    </xf>
    <xf numFmtId="0" fontId="10" fillId="0" borderId="1" xfId="0" applyFont="1" applyBorder="1" applyAlignment="1">
      <alignment horizontal="center" vertical="center"/>
    </xf>
    <xf numFmtId="0" fontId="22" fillId="11" borderId="4" xfId="0" applyFont="1" applyFill="1" applyBorder="1" applyAlignment="1">
      <alignment horizontal="center" vertical="center" wrapText="1"/>
    </xf>
    <xf numFmtId="0" fontId="11" fillId="0" borderId="9" xfId="0" applyFont="1" applyBorder="1" applyAlignment="1">
      <alignment horizontal="left" vertical="center" wrapText="1"/>
    </xf>
    <xf numFmtId="169" fontId="14" fillId="0" borderId="1" xfId="0" applyNumberFormat="1" applyFont="1" applyBorder="1" applyAlignment="1" applyProtection="1">
      <alignment horizontal="center" vertical="center" wrapText="1" readingOrder="1"/>
      <protection locked="0"/>
    </xf>
    <xf numFmtId="10" fontId="14" fillId="0" borderId="1" xfId="2" applyNumberFormat="1" applyFont="1" applyFill="1" applyBorder="1" applyAlignment="1" applyProtection="1">
      <alignment horizontal="center" vertical="center" wrapText="1" readingOrder="1"/>
      <protection locked="0"/>
    </xf>
    <xf numFmtId="0" fontId="12" fillId="0" borderId="0" xfId="0" applyFont="1" applyAlignment="1" applyProtection="1">
      <alignment vertical="center"/>
      <protection locked="0"/>
    </xf>
    <xf numFmtId="0" fontId="10" fillId="0" borderId="0" xfId="0" applyFont="1" applyAlignment="1">
      <alignment vertical="center"/>
    </xf>
    <xf numFmtId="10" fontId="12" fillId="0" borderId="1" xfId="2" applyNumberFormat="1" applyFont="1" applyFill="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wrapText="1"/>
      <protection locked="0"/>
    </xf>
    <xf numFmtId="49" fontId="10" fillId="0" borderId="1" xfId="0" quotePrefix="1" applyNumberFormat="1" applyFont="1" applyBorder="1" applyAlignment="1" applyProtection="1">
      <alignment horizontal="justify" vertical="center" wrapText="1"/>
      <protection locked="0"/>
    </xf>
    <xf numFmtId="0" fontId="19"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xf>
    <xf numFmtId="0" fontId="10" fillId="3" borderId="1" xfId="0" applyFont="1" applyFill="1" applyBorder="1" applyAlignment="1">
      <alignment horizontal="center"/>
    </xf>
    <xf numFmtId="0" fontId="4" fillId="4" borderId="1" xfId="0" applyFont="1" applyFill="1" applyBorder="1" applyAlignment="1">
      <alignment horizontal="left" vertical="center"/>
    </xf>
    <xf numFmtId="0" fontId="5" fillId="5" borderId="1" xfId="0" applyFont="1" applyFill="1" applyBorder="1" applyAlignment="1">
      <alignment horizontal="left" vertical="center"/>
    </xf>
    <xf numFmtId="0" fontId="3" fillId="9" borderId="1" xfId="0" applyFont="1" applyFill="1" applyBorder="1" applyAlignment="1">
      <alignment horizontal="center" vertical="top" wrapText="1"/>
    </xf>
    <xf numFmtId="0" fontId="10" fillId="0" borderId="1" xfId="0" applyFont="1" applyBorder="1" applyAlignment="1" applyProtection="1">
      <alignment horizontal="justify" vertical="top" wrapText="1"/>
      <protection locked="0"/>
    </xf>
    <xf numFmtId="0" fontId="10" fillId="9" borderId="1" xfId="0" applyFont="1" applyFill="1" applyBorder="1" applyAlignment="1">
      <alignment horizontal="justify" vertical="center" wrapText="1"/>
    </xf>
    <xf numFmtId="0" fontId="10" fillId="0" borderId="1" xfId="0" applyFont="1" applyBorder="1" applyAlignment="1" applyProtection="1">
      <alignment horizontal="justify" vertical="center" wrapText="1"/>
      <protection locked="0"/>
    </xf>
    <xf numFmtId="3" fontId="10" fillId="0" borderId="1" xfId="0" applyNumberFormat="1" applyFont="1" applyBorder="1" applyAlignment="1" applyProtection="1">
      <alignment horizontal="justify" vertical="center" wrapText="1"/>
      <protection locked="0"/>
    </xf>
    <xf numFmtId="0" fontId="13" fillId="6" borderId="1" xfId="0" applyFont="1" applyFill="1" applyBorder="1" applyAlignment="1">
      <alignment horizontal="center" vertical="center" wrapText="1" readingOrder="1"/>
    </xf>
    <xf numFmtId="39" fontId="12" fillId="9" borderId="1" xfId="1" applyNumberFormat="1" applyFont="1" applyFill="1" applyBorder="1" applyAlignment="1" applyProtection="1">
      <alignment horizontal="center" vertical="center" wrapText="1" readingOrder="1"/>
      <protection locked="0"/>
    </xf>
    <xf numFmtId="10" fontId="12" fillId="9" borderId="1" xfId="2" applyNumberFormat="1" applyFont="1" applyFill="1" applyBorder="1" applyAlignment="1" applyProtection="1">
      <alignment horizontal="center" vertical="center" wrapText="1" readingOrder="1"/>
    </xf>
    <xf numFmtId="0" fontId="17" fillId="8" borderId="1" xfId="0" applyFont="1" applyFill="1" applyBorder="1" applyAlignment="1">
      <alignment horizontal="center" vertical="center" wrapText="1" readingOrder="1"/>
    </xf>
    <xf numFmtId="0" fontId="10" fillId="6" borderId="1" xfId="0" applyFont="1" applyFill="1" applyBorder="1" applyAlignment="1">
      <alignment horizontal="center"/>
    </xf>
    <xf numFmtId="0" fontId="5" fillId="5" borderId="1" xfId="0" applyFont="1" applyFill="1" applyBorder="1" applyAlignment="1">
      <alignment horizontal="left" vertical="center" wrapText="1"/>
    </xf>
    <xf numFmtId="0" fontId="12" fillId="9" borderId="0" xfId="0" applyFont="1" applyFill="1" applyAlignment="1">
      <alignment horizontal="left" vertical="center" wrapText="1"/>
    </xf>
    <xf numFmtId="0" fontId="12" fillId="0" borderId="1" xfId="0" applyFont="1" applyBorder="1" applyAlignment="1">
      <alignment horizontal="justify" vertical="center" wrapText="1"/>
    </xf>
    <xf numFmtId="49" fontId="10" fillId="0" borderId="1" xfId="0" quotePrefix="1" applyNumberFormat="1"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justify" vertical="center" wrapText="1"/>
    </xf>
    <xf numFmtId="0" fontId="10" fillId="0" borderId="1" xfId="0" applyFont="1" applyBorder="1" applyAlignment="1" applyProtection="1">
      <alignment horizontal="left" vertical="center" wrapText="1"/>
      <protection locked="0"/>
    </xf>
    <xf numFmtId="3" fontId="10" fillId="0" borderId="1" xfId="0" applyNumberFormat="1" applyFont="1" applyBorder="1" applyAlignment="1" applyProtection="1">
      <alignment horizontal="left" vertical="center" wrapText="1"/>
      <protection locked="0"/>
    </xf>
    <xf numFmtId="0" fontId="12" fillId="6" borderId="1" xfId="0" applyFont="1" applyFill="1" applyBorder="1" applyAlignment="1">
      <alignment vertical="top" wrapText="1"/>
    </xf>
    <xf numFmtId="0" fontId="20" fillId="0" borderId="1" xfId="0" applyFont="1" applyBorder="1" applyAlignment="1">
      <alignment horizontal="justify" vertical="center" wrapText="1"/>
    </xf>
    <xf numFmtId="0" fontId="10" fillId="0" borderId="1" xfId="0" applyFont="1" applyBorder="1" applyAlignment="1" applyProtection="1">
      <alignment horizontal="left" vertical="top" wrapText="1"/>
      <protection locked="0"/>
    </xf>
    <xf numFmtId="0" fontId="10" fillId="9" borderId="1" xfId="0" applyFont="1" applyFill="1" applyBorder="1" applyAlignment="1">
      <alignment horizontal="left" vertical="center" wrapText="1"/>
    </xf>
    <xf numFmtId="39" fontId="14" fillId="9" borderId="1" xfId="1" applyNumberFormat="1" applyFont="1" applyFill="1" applyBorder="1" applyAlignment="1" applyProtection="1">
      <alignment horizontal="center" vertical="center" wrapText="1" readingOrder="1"/>
      <protection locked="0"/>
    </xf>
    <xf numFmtId="10" fontId="14" fillId="9" borderId="1" xfId="2" applyNumberFormat="1" applyFont="1" applyFill="1" applyBorder="1" applyAlignment="1" applyProtection="1">
      <alignment horizontal="center" vertical="center" wrapText="1" readingOrder="1"/>
    </xf>
    <xf numFmtId="0" fontId="12" fillId="6" borderId="1" xfId="0" applyFont="1" applyFill="1" applyBorder="1" applyAlignment="1">
      <alignment horizontal="center" vertical="top" wrapText="1"/>
    </xf>
    <xf numFmtId="0" fontId="6" fillId="0" borderId="0" xfId="0" applyFont="1" applyAlignment="1" applyProtection="1">
      <alignment horizontal="center"/>
      <protection locked="0"/>
    </xf>
    <xf numFmtId="0" fontId="24" fillId="9" borderId="0" xfId="0" applyFont="1" applyFill="1" applyAlignment="1" applyProtection="1">
      <alignment horizontal="center"/>
      <protection locked="0"/>
    </xf>
    <xf numFmtId="0" fontId="10" fillId="0" borderId="1" xfId="0" applyFont="1" applyBorder="1" applyAlignment="1" applyProtection="1">
      <alignment horizontal="justify" vertical="justify" wrapText="1"/>
      <protection locked="0"/>
    </xf>
    <xf numFmtId="0" fontId="13" fillId="12" borderId="13" xfId="0" applyFont="1" applyFill="1" applyBorder="1" applyAlignment="1">
      <alignment wrapText="1"/>
    </xf>
    <xf numFmtId="0" fontId="13" fillId="12" borderId="14" xfId="0" applyFont="1" applyFill="1" applyBorder="1" applyAlignment="1">
      <alignment wrapText="1"/>
    </xf>
    <xf numFmtId="0" fontId="13" fillId="12" borderId="15" xfId="0" applyFont="1" applyFill="1" applyBorder="1" applyAlignment="1">
      <alignment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22" fillId="11" borderId="6"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6" fillId="9" borderId="0" xfId="0" applyFont="1" applyFill="1" applyAlignment="1" applyProtection="1">
      <alignment horizontal="center"/>
      <protection locked="0"/>
    </xf>
    <xf numFmtId="0" fontId="10" fillId="6" borderId="1" xfId="0" applyFont="1" applyFill="1" applyBorder="1" applyAlignment="1">
      <alignment horizontal="center" vertical="center"/>
    </xf>
    <xf numFmtId="0" fontId="12" fillId="6" borderId="1" xfId="0" applyFont="1" applyFill="1" applyBorder="1" applyAlignment="1">
      <alignment vertical="center" wrapText="1"/>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0" fillId="0" borderId="2" xfId="0" applyBorder="1" applyAlignment="1">
      <alignment horizontal="center"/>
    </xf>
    <xf numFmtId="0" fontId="2" fillId="0" borderId="3" xfId="0" applyFont="1" applyBorder="1" applyAlignment="1">
      <alignment horizontal="center"/>
    </xf>
    <xf numFmtId="0" fontId="0" fillId="0" borderId="0" xfId="0" applyAlignment="1">
      <alignment horizontal="center" vertical="top" wrapText="1"/>
    </xf>
  </cellXfs>
  <cellStyles count="4">
    <cellStyle name="Millares" xfId="1" builtinId="3"/>
    <cellStyle name="Normal" xfId="0" builtinId="0"/>
    <cellStyle name="Normal 2" xfId="3"/>
    <cellStyle name="Porcentaje" xfId="2" builtinId="5"/>
  </cellStyles>
  <dxfs count="104">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rgb="FF000000"/>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0</xdr:row>
      <xdr:rowOff>38100</xdr:rowOff>
    </xdr:from>
    <xdr:to>
      <xdr:col>0</xdr:col>
      <xdr:colOff>1502504</xdr:colOff>
      <xdr:row>2</xdr:row>
      <xdr:rowOff>34738</xdr:rowOff>
    </xdr:to>
    <xdr:pic>
      <xdr:nvPicPr>
        <xdr:cNvPr id="3" name="Imagen 2">
          <a:extLst>
            <a:ext uri="{FF2B5EF4-FFF2-40B4-BE49-F238E27FC236}">
              <a16:creationId xmlns:a16="http://schemas.microsoft.com/office/drawing/2014/main" id="{7B9009EC-F5C7-41B1-AF58-D371355C2CB3}"/>
            </a:ext>
          </a:extLst>
        </xdr:cNvPr>
        <xdr:cNvPicPr>
          <a:picLocks noChangeAspect="1"/>
        </xdr:cNvPicPr>
      </xdr:nvPicPr>
      <xdr:blipFill rotWithShape="1">
        <a:blip xmlns:r="http://schemas.openxmlformats.org/officeDocument/2006/relationships" r:embed="rId1"/>
        <a:srcRect l="1633" t="29612" r="3200" b="35466"/>
        <a:stretch/>
      </xdr:blipFill>
      <xdr:spPr>
        <a:xfrm>
          <a:off x="67236" y="38100"/>
          <a:ext cx="1435268" cy="534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123265</xdr:rowOff>
    </xdr:from>
    <xdr:to>
      <xdr:col>0</xdr:col>
      <xdr:colOff>1496344</xdr:colOff>
      <xdr:row>2</xdr:row>
      <xdr:rowOff>0</xdr:rowOff>
    </xdr:to>
    <xdr:pic>
      <xdr:nvPicPr>
        <xdr:cNvPr id="3" name="Imagen 2">
          <a:extLst>
            <a:ext uri="{FF2B5EF4-FFF2-40B4-BE49-F238E27FC236}">
              <a16:creationId xmlns:a16="http://schemas.microsoft.com/office/drawing/2014/main" id="{7E3616E5-6F6C-481E-8EC0-B8D951431335}"/>
            </a:ext>
          </a:extLst>
        </xdr:cNvPr>
        <xdr:cNvPicPr>
          <a:picLocks noChangeAspect="1"/>
        </xdr:cNvPicPr>
      </xdr:nvPicPr>
      <xdr:blipFill rotWithShape="1">
        <a:blip xmlns:r="http://schemas.openxmlformats.org/officeDocument/2006/relationships" r:embed="rId1"/>
        <a:srcRect l="1633" t="29612" r="3200" b="35466"/>
        <a:stretch/>
      </xdr:blipFill>
      <xdr:spPr>
        <a:xfrm>
          <a:off x="0" y="123265"/>
          <a:ext cx="1496344" cy="549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116416</xdr:colOff>
      <xdr:row>0</xdr:row>
      <xdr:rowOff>116417</xdr:rowOff>
    </xdr:from>
    <xdr:to>
      <xdr:col>0</xdr:col>
      <xdr:colOff>1551684</xdr:colOff>
      <xdr:row>1</xdr:row>
      <xdr:rowOff>273922</xdr:rowOff>
    </xdr:to>
    <xdr:pic>
      <xdr:nvPicPr>
        <xdr:cNvPr id="3" name="Imagen 2">
          <a:extLst>
            <a:ext uri="{FF2B5EF4-FFF2-40B4-BE49-F238E27FC236}">
              <a16:creationId xmlns:a16="http://schemas.microsoft.com/office/drawing/2014/main" id="{BAB260DF-6F00-4458-B4A3-D0B6E0111F5E}"/>
            </a:ext>
          </a:extLst>
        </xdr:cNvPr>
        <xdr:cNvPicPr>
          <a:picLocks noChangeAspect="1"/>
        </xdr:cNvPicPr>
      </xdr:nvPicPr>
      <xdr:blipFill rotWithShape="1">
        <a:blip xmlns:r="http://schemas.openxmlformats.org/officeDocument/2006/relationships" r:embed="rId1"/>
        <a:srcRect l="1633" t="29612" r="3200" b="35466"/>
        <a:stretch/>
      </xdr:blipFill>
      <xdr:spPr>
        <a:xfrm>
          <a:off x="116416" y="116417"/>
          <a:ext cx="1435268" cy="5266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0</xdr:col>
      <xdr:colOff>1520993</xdr:colOff>
      <xdr:row>2</xdr:row>
      <xdr:rowOff>0</xdr:rowOff>
    </xdr:to>
    <xdr:pic>
      <xdr:nvPicPr>
        <xdr:cNvPr id="3" name="Imagen 2">
          <a:extLst>
            <a:ext uri="{FF2B5EF4-FFF2-40B4-BE49-F238E27FC236}">
              <a16:creationId xmlns:a16="http://schemas.microsoft.com/office/drawing/2014/main" id="{979B7E9D-705E-4F6F-8A1C-9A75AF2EA271}"/>
            </a:ext>
          </a:extLst>
        </xdr:cNvPr>
        <xdr:cNvPicPr>
          <a:picLocks noChangeAspect="1"/>
        </xdr:cNvPicPr>
      </xdr:nvPicPr>
      <xdr:blipFill rotWithShape="1">
        <a:blip xmlns:r="http://schemas.openxmlformats.org/officeDocument/2006/relationships" r:embed="rId1"/>
        <a:srcRect l="1633" t="29612" r="3200" b="35466"/>
        <a:stretch/>
      </xdr:blipFill>
      <xdr:spPr>
        <a:xfrm>
          <a:off x="85725" y="19050"/>
          <a:ext cx="1435268" cy="5266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163045</xdr:colOff>
      <xdr:row>0</xdr:row>
      <xdr:rowOff>21852</xdr:rowOff>
    </xdr:from>
    <xdr:to>
      <xdr:col>0</xdr:col>
      <xdr:colOff>1664110</xdr:colOff>
      <xdr:row>2</xdr:row>
      <xdr:rowOff>11206</xdr:rowOff>
    </xdr:to>
    <xdr:pic>
      <xdr:nvPicPr>
        <xdr:cNvPr id="3" name="Imagen 2">
          <a:extLst>
            <a:ext uri="{FF2B5EF4-FFF2-40B4-BE49-F238E27FC236}">
              <a16:creationId xmlns:a16="http://schemas.microsoft.com/office/drawing/2014/main" id="{FD16EE3E-6468-41F7-BFA9-D1E0AFEB6F3B}"/>
            </a:ext>
          </a:extLst>
        </xdr:cNvPr>
        <xdr:cNvPicPr>
          <a:picLocks noChangeAspect="1"/>
        </xdr:cNvPicPr>
      </xdr:nvPicPr>
      <xdr:blipFill rotWithShape="1">
        <a:blip xmlns:r="http://schemas.openxmlformats.org/officeDocument/2006/relationships" r:embed="rId1"/>
        <a:srcRect l="1633" t="29612" r="3200" b="35466"/>
        <a:stretch/>
      </xdr:blipFill>
      <xdr:spPr>
        <a:xfrm>
          <a:off x="163045" y="21852"/>
          <a:ext cx="1501065" cy="5496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8" name="Tabla13459" displayName="Tabla13459" ref="A28:J29" totalsRowShown="0" headerRowDxfId="103" headerRowBorderDxfId="102" tableBorderDxfId="101" totalsRowBorderDxfId="100">
  <tableColumns count="10">
    <tableColumn id="1" name="Producto" dataDxfId="99" dataCellStyle="Normal 2"/>
    <tableColumn id="2" name="Indicador" dataDxfId="98" dataCellStyle="Normal 2"/>
    <tableColumn id="3" name="Física (A)" dataDxfId="97" dataCellStyle="Normal 2"/>
    <tableColumn id="4" name="Financiera (B)" dataDxfId="96" dataCellStyle="Normal 2"/>
    <tableColumn id="9" name="Física (C)" dataDxfId="95" dataCellStyle="Normal 2"/>
    <tableColumn id="10" name="Financiera (D)" dataDxfId="94" dataCellStyle="Normal 2"/>
    <tableColumn id="5" name="Física (E)" dataDxfId="93" dataCellStyle="Normal 2"/>
    <tableColumn id="6" name="Financiera  (F)" dataDxfId="92" dataCellStyle="Normal 2"/>
    <tableColumn id="7" name="Física (%)_x000a_ G=E/C" dataDxfId="91" dataCellStyle="Normal 2"/>
    <tableColumn id="8" name="Financiero (%) _x000a_H=F/D" dataDxfId="90" dataCellStyle="Normal 2"/>
  </tableColumns>
  <tableStyleInfo name="Estilo de tabla 1" showFirstColumn="0" showLastColumn="0" showRowStripes="1" showColumnStripes="0"/>
</table>
</file>

<file path=xl/tables/table2.xml><?xml version="1.0" encoding="utf-8"?>
<table xmlns="http://schemas.openxmlformats.org/spreadsheetml/2006/main" id="4" name="Tabla1345" displayName="Tabla1345" ref="A28:J29" totalsRowShown="0" headerRowDxfId="89" dataDxfId="87" headerRowBorderDxfId="88" tableBorderDxfId="86" totalsRowBorderDxfId="85">
  <tableColumns count="10">
    <tableColumn id="1" name="Producto" dataDxfId="84"/>
    <tableColumn id="2" name="Indicador" dataDxfId="83"/>
    <tableColumn id="3" name="Física (A)" dataDxfId="82"/>
    <tableColumn id="4" name="Financiera (B)" dataDxfId="81"/>
    <tableColumn id="9" name="Física (C)" dataDxfId="80"/>
    <tableColumn id="10" name="Financiera (D)" dataDxfId="79"/>
    <tableColumn id="5" name="Física (E)" dataDxfId="78"/>
    <tableColumn id="6" name="Financiera  (F)" dataDxfId="77"/>
    <tableColumn id="7" name="Física (%)_x000a_ G=E/C" dataDxfId="76">
      <calculatedColumnFormula>+Tabla1345[[#This Row],[Física (E)]]/Tabla1345[[#This Row],[Física (C)]]</calculatedColumnFormula>
    </tableColumn>
    <tableColumn id="8" name="Financiero (%) _x000a_H=F/D" dataDxfId="75">
      <calculatedColumnFormula>+Tabla1345[[#This Row],[Financiera  (F)]]/Tabla1345[[#This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29" totalsRowShown="0" headerRowDxfId="74" dataDxfId="72" headerRowBorderDxfId="73" tableBorderDxfId="71" totalsRowBorderDxfId="70">
  <tableColumns count="10">
    <tableColumn id="1" name="Producto" dataDxfId="69"/>
    <tableColumn id="2" name="Indicador" dataDxfId="68"/>
    <tableColumn id="3" name="Física (A)" dataDxfId="67"/>
    <tableColumn id="4" name="Financiera (B)" dataDxfId="66"/>
    <tableColumn id="9" name="Física (C)" dataDxfId="65"/>
    <tableColumn id="10" name="Financiera (D)" dataDxfId="64"/>
    <tableColumn id="5" name="Física (E)" dataDxfId="63"/>
    <tableColumn id="6" name="Financiera  (F)" dataDxfId="62"/>
    <tableColumn id="7" name="Física (%)_x000a_ G=E/C" dataDxfId="61">
      <calculatedColumnFormula>+Tabla17[[#This Row],[Física (E)]]/Tabla17[[#This Row],[Física (C)]]</calculatedColumnFormula>
    </tableColumn>
    <tableColumn id="8" name="Financiero (%) _x000a_H=F/D" dataDxfId="60">
      <calculatedColumnFormula>+Tabla17[Financiera  (F)]/Tabla17[Financiera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7" name="Tabla17218" displayName="Tabla17218" ref="A28:J29" totalsRowShown="0" headerRowDxfId="59" dataDxfId="57" headerRowBorderDxfId="58" tableBorderDxfId="56" totalsRowBorderDxfId="55">
  <tableColumns count="10">
    <tableColumn id="1" name="Producto" dataDxfId="54"/>
    <tableColumn id="2" name="Indicador" dataDxfId="53"/>
    <tableColumn id="3" name="Física (A)" dataDxfId="52"/>
    <tableColumn id="4" name="Financiera (B)" dataDxfId="51"/>
    <tableColumn id="9" name="Física (C)" dataDxfId="50"/>
    <tableColumn id="10" name="Financiera (D)" dataDxfId="49"/>
    <tableColumn id="5" name="Física (E)" dataDxfId="48"/>
    <tableColumn id="6" name="Financiera  (F)" dataDxfId="47"/>
    <tableColumn id="7" name="Física (%)_x000a_ G=E/C" dataDxfId="46">
      <calculatedColumnFormula>+Tabla17218[[#This Row],[Física (E)]]/Tabla17218[[#This Row],[Física (C)]]</calculatedColumnFormula>
    </tableColumn>
    <tableColumn id="8" name="Financiero (%) _x000a_H=F/D" dataDxfId="45">
      <calculatedColumnFormula>+Tabla17218[[#This Row],[Financiera  (F)]]/Tabla17218[[#This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7" name="Tabla18" displayName="Tabla18" ref="A28:J29" totalsRowShown="0" headerRowDxfId="44" dataDxfId="42" headerRowBorderDxfId="43" tableBorderDxfId="41" totalsRowBorderDxfId="40">
  <tableColumns count="10">
    <tableColumn id="1" name="Producto" dataDxfId="39"/>
    <tableColumn id="2" name="Indicador" dataDxfId="38"/>
    <tableColumn id="3" name="Física (A)" dataDxfId="37"/>
    <tableColumn id="4" name="Financiera (B)" dataDxfId="36"/>
    <tableColumn id="9" name="Física (C)" dataDxfId="35">
      <calculatedColumnFormula>SUM(23200,22099)</calculatedColumnFormula>
    </tableColumn>
    <tableColumn id="10" name="Financiera (D)" dataDxfId="34"/>
    <tableColumn id="5" name="Física (E)" dataDxfId="33"/>
    <tableColumn id="6" name="Financiera  (F)" dataDxfId="32"/>
    <tableColumn id="7" name="Física (%)_x000a_ G=E/C" dataDxfId="31">
      <calculatedColumnFormula>+Tabla18[[#This Row],[Física (E)]]/Tabla18[[#This Row],[Física (C)]]</calculatedColumnFormula>
    </tableColumn>
    <tableColumn id="8" name="Financiero (%) _x000a_H=F/D" dataDxfId="30">
      <calculatedColumnFormula>+Tabla18[[#This Row],[Financiera  (F)]]/Tabla18[[#This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16" name="Tabla1345910111213617" displayName="Tabla1345910111213617" ref="A28:J29" totalsRowShown="0" headerRowDxfId="29" dataDxfId="27" headerRowBorderDxfId="28" tableBorderDxfId="26" totalsRowBorderDxfId="25">
  <tableColumns count="10">
    <tableColumn id="1" name="Producto" dataDxfId="24"/>
    <tableColumn id="2" name="Indicador" dataDxfId="23"/>
    <tableColumn id="3" name="Física (A)" dataDxfId="22"/>
    <tableColumn id="4" name="Financiera (B)" dataDxfId="21"/>
    <tableColumn id="9" name="Física (C)" dataDxfId="20"/>
    <tableColumn id="10" name="Financiera (D)" dataDxfId="19"/>
    <tableColumn id="5" name="Física (E)" dataDxfId="18"/>
    <tableColumn id="6" name="Financiera  (F)" dataDxfId="17"/>
    <tableColumn id="7" name="Física (%)_x000a_ G=E/C" dataDxfId="16">
      <calculatedColumnFormula>+Tabla1345910111213617[Física (E)]/Tabla1345910111213617[Física (C)]</calculatedColumnFormula>
    </tableColumn>
    <tableColumn id="8" name="Financiero (%) _x000a_H=F/D" dataDxfId="15">
      <calculatedColumnFormula>+Tabla1345910111213617[[#This Row],[Financiera  (F)]]/Tabla1345910111213617[[#This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12" name="Tabla1345910111213" displayName="Tabla1345910111213" ref="A28:J29" totalsRowShown="0" headerRowDxfId="14" dataDxfId="12" headerRowBorderDxfId="13" tableBorderDxfId="11" totalsRowBorderDxfId="10">
  <tableColumns count="10">
    <tableColumn id="1" name="Producto" dataDxfId="9"/>
    <tableColumn id="2" name="Indicador" dataDxfId="8"/>
    <tableColumn id="3" name="Física (A)" dataDxfId="7"/>
    <tableColumn id="4" name="Financiera (B)" dataDxfId="6"/>
    <tableColumn id="9" name="Física (C)" dataDxfId="5"/>
    <tableColumn id="10" name="Financiera (D)" dataDxfId="4"/>
    <tableColumn id="5" name="Física (E)" dataDxfId="3"/>
    <tableColumn id="6" name="Financiera  (F)" dataDxfId="2"/>
    <tableColumn id="7" name="Física (%)_x000a_ G=E/C" dataDxfId="1">
      <calculatedColumnFormula>+Tabla1345910111213[[#This Row],[Física (E)]]/Tabla1345910111213[[#This Row],[Física (C)]]</calculatedColumnFormula>
    </tableColumn>
    <tableColumn id="8" name="Financiero (%) _x000a_H=F/D" dataDxfId="0">
      <calculatedColumnFormula>+Tabla1345910111213[[#This Row],[Financiera  (F)]]/Tabla1345910111213[[#This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8"/>
  <sheetViews>
    <sheetView view="pageBreakPreview" topLeftCell="A19" zoomScale="70" zoomScaleNormal="100" zoomScaleSheetLayoutView="70" workbookViewId="0">
      <selection activeCell="J41" sqref="J41"/>
    </sheetView>
  </sheetViews>
  <sheetFormatPr baseColWidth="10" defaultColWidth="11.42578125" defaultRowHeight="15.75" x14ac:dyDescent="0.25"/>
  <cols>
    <col min="1" max="1" width="24.85546875" style="3" customWidth="1"/>
    <col min="2" max="2" width="20.140625" style="3" customWidth="1"/>
    <col min="3" max="3" width="12.7109375" style="3" customWidth="1"/>
    <col min="4" max="4" width="16.5703125" style="3" customWidth="1"/>
    <col min="5" max="5" width="12.7109375" style="3" customWidth="1"/>
    <col min="6" max="6" width="15.7109375" style="3" customWidth="1"/>
    <col min="7" max="7" width="12.7109375" style="3" customWidth="1"/>
    <col min="8" max="8" width="15.28515625" style="3" customWidth="1"/>
    <col min="9" max="9" width="15" style="3" customWidth="1"/>
    <col min="10" max="10" width="16.7109375" style="3" customWidth="1"/>
    <col min="11" max="11" width="11.42578125" style="3"/>
    <col min="12" max="16384" width="11.42578125" style="2"/>
  </cols>
  <sheetData>
    <row r="1" spans="1:11" ht="26.25" customHeight="1" x14ac:dyDescent="0.25">
      <c r="A1" s="78"/>
      <c r="B1" s="71" t="s">
        <v>88</v>
      </c>
      <c r="C1" s="71"/>
      <c r="D1" s="71"/>
      <c r="E1" s="71"/>
      <c r="F1" s="71"/>
      <c r="G1" s="71"/>
      <c r="H1" s="71"/>
      <c r="I1" s="71"/>
      <c r="J1" s="71"/>
      <c r="K1" s="1"/>
    </row>
    <row r="2" spans="1:11" x14ac:dyDescent="0.25">
      <c r="A2" s="78"/>
      <c r="B2" s="72" t="s">
        <v>0</v>
      </c>
      <c r="C2" s="72"/>
      <c r="D2" s="72" t="s">
        <v>1</v>
      </c>
      <c r="E2" s="72"/>
      <c r="F2" s="72"/>
      <c r="G2" s="72"/>
      <c r="H2" s="72"/>
      <c r="I2" s="52" t="s">
        <v>2</v>
      </c>
      <c r="J2" s="52" t="s">
        <v>3</v>
      </c>
      <c r="K2" s="1"/>
    </row>
    <row r="3" spans="1:11" ht="15" customHeight="1" x14ac:dyDescent="0.25">
      <c r="A3" s="78"/>
      <c r="B3" s="73" t="s">
        <v>4</v>
      </c>
      <c r="C3" s="73"/>
      <c r="D3" s="73"/>
      <c r="E3" s="73"/>
      <c r="F3" s="73"/>
      <c r="G3" s="73"/>
      <c r="H3" s="73"/>
      <c r="I3" s="6"/>
      <c r="J3" s="53"/>
      <c r="K3" s="1"/>
    </row>
    <row r="4" spans="1:11" x14ac:dyDescent="0.25">
      <c r="A4" s="74"/>
      <c r="B4" s="74"/>
      <c r="C4" s="74"/>
      <c r="D4" s="74"/>
      <c r="E4" s="74"/>
      <c r="F4" s="74"/>
      <c r="G4" s="74"/>
      <c r="H4" s="74"/>
      <c r="I4" s="74"/>
      <c r="J4" s="74"/>
      <c r="K4" s="1"/>
    </row>
    <row r="5" spans="1:11" ht="3" customHeight="1" x14ac:dyDescent="0.25">
      <c r="A5" s="75"/>
      <c r="B5" s="75"/>
      <c r="C5" s="75"/>
      <c r="D5" s="75"/>
      <c r="E5" s="75"/>
      <c r="F5" s="75"/>
      <c r="G5" s="75"/>
      <c r="H5" s="75"/>
      <c r="I5" s="75"/>
      <c r="J5" s="75"/>
      <c r="K5" s="1"/>
    </row>
    <row r="6" spans="1:11" x14ac:dyDescent="0.25">
      <c r="A6" s="76" t="s">
        <v>5</v>
      </c>
      <c r="B6" s="76"/>
      <c r="C6" s="76"/>
      <c r="D6" s="76"/>
      <c r="E6" s="76"/>
      <c r="F6" s="76"/>
      <c r="G6" s="76"/>
      <c r="H6" s="76"/>
      <c r="I6" s="76"/>
      <c r="J6" s="76"/>
      <c r="K6" s="1"/>
    </row>
    <row r="7" spans="1:11" x14ac:dyDescent="0.25">
      <c r="A7" s="77" t="s">
        <v>6</v>
      </c>
      <c r="B7" s="77"/>
      <c r="C7" s="77"/>
      <c r="D7" s="77"/>
      <c r="E7" s="77"/>
      <c r="F7" s="77"/>
      <c r="G7" s="77"/>
      <c r="H7" s="77"/>
      <c r="I7" s="77"/>
      <c r="J7" s="77"/>
      <c r="K7" s="1"/>
    </row>
    <row r="8" spans="1:11" ht="22.5" customHeight="1" x14ac:dyDescent="0.25">
      <c r="A8" s="7" t="s">
        <v>7</v>
      </c>
      <c r="B8" s="70" t="s">
        <v>8</v>
      </c>
      <c r="C8" s="70"/>
      <c r="D8" s="70"/>
      <c r="E8" s="70"/>
      <c r="F8" s="70"/>
      <c r="G8" s="70"/>
      <c r="H8" s="70"/>
      <c r="I8" s="70"/>
      <c r="J8" s="70"/>
      <c r="K8" s="1"/>
    </row>
    <row r="9" spans="1:11" ht="22.5" customHeight="1" x14ac:dyDescent="0.25">
      <c r="A9" s="8" t="s">
        <v>9</v>
      </c>
      <c r="B9" s="70" t="s">
        <v>10</v>
      </c>
      <c r="C9" s="70"/>
      <c r="D9" s="70"/>
      <c r="E9" s="70"/>
      <c r="F9" s="70"/>
      <c r="G9" s="70"/>
      <c r="H9" s="70"/>
      <c r="I9" s="70"/>
      <c r="J9" s="70"/>
      <c r="K9" s="1"/>
    </row>
    <row r="10" spans="1:11" ht="22.5" customHeight="1" x14ac:dyDescent="0.25">
      <c r="A10" s="8" t="s">
        <v>11</v>
      </c>
      <c r="B10" s="70" t="s">
        <v>10</v>
      </c>
      <c r="C10" s="70"/>
      <c r="D10" s="70"/>
      <c r="E10" s="70"/>
      <c r="F10" s="70"/>
      <c r="G10" s="70"/>
      <c r="H10" s="70"/>
      <c r="I10" s="70"/>
      <c r="J10" s="70"/>
      <c r="K10" s="1"/>
    </row>
    <row r="11" spans="1:11" ht="40.5" customHeight="1" x14ac:dyDescent="0.25">
      <c r="A11" s="7" t="s">
        <v>12</v>
      </c>
      <c r="B11" s="79" t="s">
        <v>13</v>
      </c>
      <c r="C11" s="79"/>
      <c r="D11" s="79"/>
      <c r="E11" s="79"/>
      <c r="F11" s="79"/>
      <c r="G11" s="79"/>
      <c r="H11" s="79"/>
      <c r="I11" s="79"/>
      <c r="J11" s="79"/>
    </row>
    <row r="12" spans="1:11" ht="42.75" customHeight="1" x14ac:dyDescent="0.25">
      <c r="A12" s="7" t="s">
        <v>14</v>
      </c>
      <c r="B12" s="79" t="s">
        <v>15</v>
      </c>
      <c r="C12" s="79"/>
      <c r="D12" s="79"/>
      <c r="E12" s="79"/>
      <c r="F12" s="79"/>
      <c r="G12" s="79"/>
      <c r="H12" s="79"/>
      <c r="I12" s="79"/>
      <c r="J12" s="79"/>
    </row>
    <row r="13" spans="1:11" x14ac:dyDescent="0.25">
      <c r="A13" s="76" t="s">
        <v>16</v>
      </c>
      <c r="B13" s="76"/>
      <c r="C13" s="76"/>
      <c r="D13" s="76"/>
      <c r="E13" s="76"/>
      <c r="F13" s="76"/>
      <c r="G13" s="76"/>
      <c r="H13" s="76"/>
      <c r="I13" s="76"/>
      <c r="J13" s="76"/>
    </row>
    <row r="14" spans="1:11" ht="22.5" customHeight="1" x14ac:dyDescent="0.25">
      <c r="A14" s="7" t="s">
        <v>17</v>
      </c>
      <c r="B14" s="27">
        <f>_xlfn.NUMBERVALUE(LEFT($B$16,1))</f>
        <v>3</v>
      </c>
      <c r="C14" s="80" t="str">
        <f>IFERROR(VLOOKUP(B14,'[1]Validacion datos'!A2:B5,2,FALSE),"")</f>
        <v>DESARROLLO PRODUCTIVO</v>
      </c>
      <c r="D14" s="80"/>
      <c r="E14" s="80"/>
      <c r="F14" s="80"/>
      <c r="G14" s="80"/>
      <c r="H14" s="80"/>
      <c r="I14" s="80"/>
      <c r="J14" s="80"/>
    </row>
    <row r="15" spans="1:11" ht="26.25" customHeight="1" x14ac:dyDescent="0.25">
      <c r="A15" s="7" t="s">
        <v>18</v>
      </c>
      <c r="B15" s="28">
        <f>_xlfn.NUMBERVALUE(LEFT(B16,3))</f>
        <v>33</v>
      </c>
      <c r="C15" s="80" t="s">
        <v>90</v>
      </c>
      <c r="D15" s="80"/>
      <c r="E15" s="80"/>
      <c r="F15" s="80"/>
      <c r="G15" s="80"/>
      <c r="H15" s="80"/>
      <c r="I15" s="80"/>
      <c r="J15" s="80"/>
    </row>
    <row r="16" spans="1:11" ht="58.5" customHeight="1" x14ac:dyDescent="0.25">
      <c r="A16" s="7" t="s">
        <v>19</v>
      </c>
      <c r="B16" s="29" t="s">
        <v>20</v>
      </c>
      <c r="C16" s="8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0"/>
      <c r="E16" s="80"/>
      <c r="F16" s="80"/>
      <c r="G16" s="80"/>
      <c r="H16" s="80"/>
      <c r="I16" s="80"/>
      <c r="J16" s="80"/>
    </row>
    <row r="17" spans="1:11" x14ac:dyDescent="0.25">
      <c r="A17" s="76" t="s">
        <v>21</v>
      </c>
      <c r="B17" s="76"/>
      <c r="C17" s="76"/>
      <c r="D17" s="76"/>
      <c r="E17" s="76"/>
      <c r="F17" s="76"/>
      <c r="G17" s="76"/>
      <c r="H17" s="76"/>
      <c r="I17" s="76"/>
      <c r="J17" s="76"/>
    </row>
    <row r="18" spans="1:11" ht="30.75" customHeight="1" x14ac:dyDescent="0.25">
      <c r="A18" s="7" t="s">
        <v>22</v>
      </c>
      <c r="B18" s="81" t="s">
        <v>23</v>
      </c>
      <c r="C18" s="81"/>
      <c r="D18" s="81"/>
      <c r="E18" s="81"/>
      <c r="F18" s="81"/>
      <c r="G18" s="81"/>
      <c r="H18" s="81"/>
      <c r="I18" s="81"/>
      <c r="J18" s="81"/>
    </row>
    <row r="19" spans="1:11" ht="95.25" customHeight="1" x14ac:dyDescent="0.25">
      <c r="A19" s="9" t="s">
        <v>24</v>
      </c>
      <c r="B19" s="81" t="s">
        <v>25</v>
      </c>
      <c r="C19" s="81"/>
      <c r="D19" s="81"/>
      <c r="E19" s="81"/>
      <c r="F19" s="81"/>
      <c r="G19" s="81"/>
      <c r="H19" s="81"/>
      <c r="I19" s="81"/>
      <c r="J19" s="81"/>
    </row>
    <row r="20" spans="1:11" ht="27" customHeight="1" x14ac:dyDescent="0.25">
      <c r="A20" s="9" t="s">
        <v>26</v>
      </c>
      <c r="B20" s="81" t="s">
        <v>27</v>
      </c>
      <c r="C20" s="81"/>
      <c r="D20" s="81"/>
      <c r="E20" s="81"/>
      <c r="F20" s="81"/>
      <c r="G20" s="81"/>
      <c r="H20" s="81"/>
      <c r="I20" s="81"/>
      <c r="J20" s="81"/>
    </row>
    <row r="21" spans="1:11" ht="27.75" customHeight="1" x14ac:dyDescent="0.25">
      <c r="A21" s="9" t="s">
        <v>28</v>
      </c>
      <c r="B21" s="82" t="s">
        <v>29</v>
      </c>
      <c r="C21" s="81"/>
      <c r="D21" s="81"/>
      <c r="E21" s="81"/>
      <c r="F21" s="81"/>
      <c r="G21" s="81"/>
      <c r="H21" s="81"/>
      <c r="I21" s="81"/>
      <c r="J21" s="81"/>
      <c r="K21" s="1"/>
    </row>
    <row r="22" spans="1:11" x14ac:dyDescent="0.25">
      <c r="A22" s="76" t="s">
        <v>30</v>
      </c>
      <c r="B22" s="76"/>
      <c r="C22" s="76"/>
      <c r="D22" s="76"/>
      <c r="E22" s="76"/>
      <c r="F22" s="76"/>
      <c r="G22" s="76"/>
      <c r="H22" s="76"/>
      <c r="I22" s="76"/>
      <c r="J22" s="76"/>
    </row>
    <row r="23" spans="1:11" x14ac:dyDescent="0.25">
      <c r="A23" s="77" t="s">
        <v>31</v>
      </c>
      <c r="B23" s="77"/>
      <c r="C23" s="77"/>
      <c r="D23" s="77"/>
      <c r="E23" s="77"/>
      <c r="F23" s="77"/>
      <c r="G23" s="77"/>
      <c r="H23" s="77"/>
      <c r="I23" s="77"/>
      <c r="J23" s="77"/>
      <c r="K23" s="1"/>
    </row>
    <row r="24" spans="1:11" ht="15" customHeight="1" x14ac:dyDescent="0.25">
      <c r="A24" s="83" t="s">
        <v>32</v>
      </c>
      <c r="B24" s="83"/>
      <c r="C24" s="83" t="s">
        <v>33</v>
      </c>
      <c r="D24" s="83"/>
      <c r="E24" s="83"/>
      <c r="F24" s="83" t="s">
        <v>34</v>
      </c>
      <c r="G24" s="83"/>
      <c r="H24" s="83"/>
      <c r="I24" s="83" t="s">
        <v>35</v>
      </c>
      <c r="J24" s="83"/>
    </row>
    <row r="25" spans="1:11" s="5" customFormat="1" x14ac:dyDescent="0.25">
      <c r="A25" s="84">
        <v>50000</v>
      </c>
      <c r="B25" s="84"/>
      <c r="C25" s="84">
        <v>50000</v>
      </c>
      <c r="D25" s="84"/>
      <c r="E25" s="84"/>
      <c r="F25" s="84">
        <v>46462.5</v>
      </c>
      <c r="G25" s="84"/>
      <c r="H25" s="84"/>
      <c r="I25" s="85">
        <f>F25/C25</f>
        <v>0.92925000000000002</v>
      </c>
      <c r="J25" s="85"/>
      <c r="K25" s="22"/>
    </row>
    <row r="26" spans="1:11" x14ac:dyDescent="0.25">
      <c r="A26" s="77" t="s">
        <v>36</v>
      </c>
      <c r="B26" s="77"/>
      <c r="C26" s="77"/>
      <c r="D26" s="77"/>
      <c r="E26" s="77"/>
      <c r="F26" s="77"/>
      <c r="G26" s="77"/>
      <c r="H26" s="77"/>
      <c r="I26" s="77"/>
      <c r="J26" s="77"/>
      <c r="K26" s="1"/>
    </row>
    <row r="27" spans="1:11" ht="15" customHeight="1" x14ac:dyDescent="0.25">
      <c r="A27" s="87"/>
      <c r="B27" s="87"/>
      <c r="C27" s="86" t="s">
        <v>37</v>
      </c>
      <c r="D27" s="86"/>
      <c r="E27" s="86" t="s">
        <v>67</v>
      </c>
      <c r="F27" s="86"/>
      <c r="G27" s="86" t="s">
        <v>39</v>
      </c>
      <c r="H27" s="86"/>
      <c r="I27" s="86" t="s">
        <v>40</v>
      </c>
      <c r="J27" s="86"/>
    </row>
    <row r="28" spans="1:11" ht="31.5" x14ac:dyDescent="0.25">
      <c r="A28" s="54" t="s">
        <v>41</v>
      </c>
      <c r="B28" s="54" t="s">
        <v>42</v>
      </c>
      <c r="C28" s="54" t="s">
        <v>43</v>
      </c>
      <c r="D28" s="54" t="s">
        <v>44</v>
      </c>
      <c r="E28" s="54" t="s">
        <v>45</v>
      </c>
      <c r="F28" s="54" t="s">
        <v>46</v>
      </c>
      <c r="G28" s="54" t="s">
        <v>47</v>
      </c>
      <c r="H28" s="54" t="s">
        <v>48</v>
      </c>
      <c r="I28" s="54" t="s">
        <v>49</v>
      </c>
      <c r="J28" s="54" t="s">
        <v>50</v>
      </c>
    </row>
    <row r="29" spans="1:11" s="33" customFormat="1" ht="65.25" customHeight="1" x14ac:dyDescent="0.25">
      <c r="A29" s="34" t="s">
        <v>77</v>
      </c>
      <c r="B29" s="34" t="s">
        <v>78</v>
      </c>
      <c r="C29" s="41">
        <v>11500</v>
      </c>
      <c r="D29" s="42">
        <v>50000</v>
      </c>
      <c r="E29" s="42">
        <v>6000</v>
      </c>
      <c r="F29" s="41">
        <v>25000</v>
      </c>
      <c r="G29" s="41">
        <v>7416</v>
      </c>
      <c r="H29" s="42">
        <v>0</v>
      </c>
      <c r="I29" s="43">
        <f>G29/E29</f>
        <v>1.236</v>
      </c>
      <c r="J29" s="35">
        <f>H29/F29</f>
        <v>0</v>
      </c>
    </row>
    <row r="30" spans="1:11" x14ac:dyDescent="0.25">
      <c r="A30" s="76" t="s">
        <v>53</v>
      </c>
      <c r="B30" s="76"/>
      <c r="C30" s="76"/>
      <c r="D30" s="76"/>
      <c r="E30" s="76"/>
      <c r="F30" s="76"/>
      <c r="G30" s="76"/>
      <c r="H30" s="76"/>
      <c r="I30" s="76"/>
      <c r="J30" s="76"/>
    </row>
    <row r="31" spans="1:11" x14ac:dyDescent="0.25">
      <c r="A31" s="77" t="s">
        <v>54</v>
      </c>
      <c r="B31" s="77"/>
      <c r="C31" s="77"/>
      <c r="D31" s="77"/>
      <c r="E31" s="77"/>
      <c r="F31" s="77"/>
      <c r="G31" s="77"/>
      <c r="H31" s="77"/>
      <c r="I31" s="77"/>
      <c r="J31" s="77"/>
    </row>
    <row r="32" spans="1:11" ht="24.75" customHeight="1" x14ac:dyDescent="0.25">
      <c r="A32" s="10" t="s">
        <v>55</v>
      </c>
      <c r="B32" s="81" t="s">
        <v>79</v>
      </c>
      <c r="C32" s="81"/>
      <c r="D32" s="81"/>
      <c r="E32" s="81"/>
      <c r="F32" s="81"/>
      <c r="G32" s="81"/>
      <c r="H32" s="81"/>
      <c r="I32" s="81"/>
      <c r="J32" s="81"/>
      <c r="K32" s="1"/>
    </row>
    <row r="33" spans="1:11" ht="48" customHeight="1" x14ac:dyDescent="0.25">
      <c r="A33" s="10" t="s">
        <v>57</v>
      </c>
      <c r="B33" s="81" t="s">
        <v>80</v>
      </c>
      <c r="C33" s="81"/>
      <c r="D33" s="81"/>
      <c r="E33" s="81"/>
      <c r="F33" s="81"/>
      <c r="G33" s="81"/>
      <c r="H33" s="81"/>
      <c r="I33" s="81"/>
      <c r="J33" s="81"/>
    </row>
    <row r="34" spans="1:11" ht="61.5" customHeight="1" x14ac:dyDescent="0.25">
      <c r="A34" s="25" t="s">
        <v>59</v>
      </c>
      <c r="B34" s="79" t="s">
        <v>89</v>
      </c>
      <c r="C34" s="79"/>
      <c r="D34" s="79"/>
      <c r="E34" s="79"/>
      <c r="F34" s="79"/>
      <c r="G34" s="79"/>
      <c r="H34" s="79"/>
      <c r="I34" s="79"/>
      <c r="J34" s="79"/>
    </row>
    <row r="35" spans="1:11" s="24" customFormat="1" ht="63" customHeight="1" x14ac:dyDescent="0.25">
      <c r="A35" s="26" t="s">
        <v>60</v>
      </c>
      <c r="B35" s="90" t="s">
        <v>94</v>
      </c>
      <c r="C35" s="90"/>
      <c r="D35" s="90"/>
      <c r="E35" s="90"/>
      <c r="F35" s="90"/>
      <c r="G35" s="90"/>
      <c r="H35" s="90"/>
      <c r="I35" s="90"/>
      <c r="J35" s="90"/>
      <c r="K35" s="23"/>
    </row>
    <row r="36" spans="1:11" ht="40.5" customHeight="1" x14ac:dyDescent="0.25">
      <c r="A36" s="76" t="s">
        <v>61</v>
      </c>
      <c r="B36" s="76"/>
      <c r="C36" s="76"/>
      <c r="D36" s="76"/>
      <c r="E36" s="76"/>
      <c r="F36" s="76"/>
      <c r="G36" s="76"/>
      <c r="H36" s="76"/>
      <c r="I36" s="76"/>
      <c r="J36" s="76"/>
    </row>
    <row r="37" spans="1:11" x14ac:dyDescent="0.25">
      <c r="A37" s="88" t="s">
        <v>62</v>
      </c>
      <c r="B37" s="88"/>
      <c r="C37" s="88"/>
      <c r="D37" s="88"/>
      <c r="E37" s="88"/>
      <c r="F37" s="88"/>
      <c r="G37" s="88"/>
      <c r="H37" s="88"/>
      <c r="I37" s="88"/>
      <c r="J37" s="88"/>
    </row>
    <row r="38" spans="1:11" ht="54" customHeight="1" x14ac:dyDescent="0.25">
      <c r="A38" s="81" t="s">
        <v>95</v>
      </c>
      <c r="B38" s="81"/>
      <c r="C38" s="81"/>
      <c r="D38" s="81"/>
      <c r="E38" s="81"/>
      <c r="F38" s="81"/>
      <c r="G38" s="81"/>
      <c r="H38" s="81"/>
      <c r="I38" s="81"/>
      <c r="J38" s="81"/>
      <c r="K38" s="1"/>
    </row>
    <row r="39" spans="1:11" ht="36" customHeight="1" x14ac:dyDescent="0.25">
      <c r="A39" s="58"/>
      <c r="B39" s="58"/>
      <c r="C39" s="58"/>
      <c r="D39" s="58"/>
      <c r="E39" s="58"/>
      <c r="F39" s="58"/>
      <c r="G39" s="58"/>
      <c r="H39" s="58"/>
      <c r="I39" s="58"/>
      <c r="J39" s="58"/>
    </row>
    <row r="40" spans="1:11" ht="27.75" customHeight="1" x14ac:dyDescent="0.25">
      <c r="A40" s="89"/>
      <c r="B40" s="89"/>
      <c r="C40" s="89"/>
      <c r="D40" s="89"/>
      <c r="E40" s="89"/>
      <c r="F40" s="89"/>
      <c r="G40" s="89"/>
      <c r="H40" s="89"/>
      <c r="I40" s="89"/>
      <c r="J40" s="89"/>
    </row>
    <row r="41" spans="1:11" ht="30.75" customHeight="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sheetData>
  <mergeCells count="50">
    <mergeCell ref="A37:J37"/>
    <mergeCell ref="A38:J38"/>
    <mergeCell ref="A40:J40"/>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howInputMessage="1" showErrorMessage="1" prompt="Monto presupuestado para el producto" sqref="F28 E29:F29 D28:D29"/>
    <dataValidation allowBlank="1" showInputMessage="1" showErrorMessage="1" prompt="Meta anual del indicador" sqref="E28 C28:C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Nombre del indicador" sqref="B28:B29"/>
    <dataValidation allowBlank="1" showInputMessage="1" showErrorMessage="1" prompt="Nombre de cada producto" sqref="A28:A29"/>
  </dataValidations>
  <pageMargins left="0.7" right="0.7" top="0.75" bottom="0.75" header="0.3" footer="0.3"/>
  <pageSetup scale="5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54"/>
  <sheetViews>
    <sheetView tabSelected="1" zoomScale="85" zoomScaleNormal="85" zoomScaleSheetLayoutView="70" workbookViewId="0">
      <selection activeCell="B35" sqref="B35:J35"/>
    </sheetView>
  </sheetViews>
  <sheetFormatPr baseColWidth="10" defaultColWidth="11.42578125" defaultRowHeight="15.75" x14ac:dyDescent="0.25"/>
  <cols>
    <col min="1" max="1" width="22.85546875" style="3" customWidth="1"/>
    <col min="2" max="2" width="20.7109375" style="3" customWidth="1"/>
    <col min="3" max="3" width="12.7109375" style="3" customWidth="1"/>
    <col min="4" max="4" width="18.140625" style="3" bestFit="1" customWidth="1"/>
    <col min="5" max="5" width="12.7109375" style="3" customWidth="1"/>
    <col min="6" max="6" width="22.7109375" style="3" customWidth="1"/>
    <col min="7" max="7" width="12.7109375" style="3" customWidth="1"/>
    <col min="8" max="8" width="21.85546875" style="3" customWidth="1"/>
    <col min="9" max="9" width="12.7109375" style="3" customWidth="1"/>
    <col min="10" max="10" width="14.7109375" style="3" customWidth="1"/>
    <col min="11" max="11" width="11.42578125" style="3"/>
    <col min="12" max="16384" width="11.42578125" style="2"/>
  </cols>
  <sheetData>
    <row r="1" spans="1:11" ht="21" customHeight="1" x14ac:dyDescent="0.25">
      <c r="A1" s="78"/>
      <c r="B1" s="71" t="s">
        <v>109</v>
      </c>
      <c r="C1" s="71"/>
      <c r="D1" s="71"/>
      <c r="E1" s="71"/>
      <c r="F1" s="71"/>
      <c r="G1" s="71"/>
      <c r="H1" s="71"/>
      <c r="I1" s="71"/>
      <c r="J1" s="71"/>
      <c r="K1" s="1"/>
    </row>
    <row r="2" spans="1:11" ht="31.5" x14ac:dyDescent="0.25">
      <c r="A2" s="78"/>
      <c r="B2" s="72" t="s">
        <v>0</v>
      </c>
      <c r="C2" s="72"/>
      <c r="D2" s="72" t="s">
        <v>1</v>
      </c>
      <c r="E2" s="72"/>
      <c r="F2" s="72"/>
      <c r="G2" s="72"/>
      <c r="H2" s="72"/>
      <c r="I2" s="52" t="s">
        <v>2</v>
      </c>
      <c r="J2" s="52" t="s">
        <v>3</v>
      </c>
      <c r="K2" s="1"/>
    </row>
    <row r="3" spans="1:11" x14ac:dyDescent="0.25">
      <c r="A3" s="78"/>
      <c r="B3" s="73" t="s">
        <v>4</v>
      </c>
      <c r="C3" s="73"/>
      <c r="D3" s="73"/>
      <c r="E3" s="73"/>
      <c r="F3" s="73"/>
      <c r="G3" s="73"/>
      <c r="H3" s="73"/>
      <c r="I3" s="6"/>
      <c r="J3" s="53"/>
      <c r="K3" s="1"/>
    </row>
    <row r="4" spans="1:11" x14ac:dyDescent="0.25">
      <c r="A4" s="74"/>
      <c r="B4" s="74"/>
      <c r="C4" s="74"/>
      <c r="D4" s="74"/>
      <c r="E4" s="74"/>
      <c r="F4" s="74"/>
      <c r="G4" s="74"/>
      <c r="H4" s="74"/>
      <c r="I4" s="74"/>
      <c r="J4" s="74"/>
      <c r="K4" s="1"/>
    </row>
    <row r="5" spans="1:11" ht="3" customHeight="1" x14ac:dyDescent="0.25">
      <c r="A5" s="75"/>
      <c r="B5" s="75"/>
      <c r="C5" s="75"/>
      <c r="D5" s="75"/>
      <c r="E5" s="75"/>
      <c r="F5" s="75"/>
      <c r="G5" s="75"/>
      <c r="H5" s="75"/>
      <c r="I5" s="75"/>
      <c r="J5" s="75"/>
      <c r="K5" s="1"/>
    </row>
    <row r="6" spans="1:11" x14ac:dyDescent="0.25">
      <c r="A6" s="76" t="s">
        <v>5</v>
      </c>
      <c r="B6" s="76"/>
      <c r="C6" s="76"/>
      <c r="D6" s="76"/>
      <c r="E6" s="76"/>
      <c r="F6" s="76"/>
      <c r="G6" s="76"/>
      <c r="H6" s="76"/>
      <c r="I6" s="76"/>
      <c r="J6" s="76"/>
      <c r="K6" s="1"/>
    </row>
    <row r="7" spans="1:11" x14ac:dyDescent="0.25">
      <c r="A7" s="77" t="s">
        <v>6</v>
      </c>
      <c r="B7" s="77"/>
      <c r="C7" s="77"/>
      <c r="D7" s="77"/>
      <c r="E7" s="77"/>
      <c r="F7" s="77"/>
      <c r="G7" s="77"/>
      <c r="H7" s="77"/>
      <c r="I7" s="77"/>
      <c r="J7" s="77"/>
      <c r="K7" s="1"/>
    </row>
    <row r="8" spans="1:11" ht="21" customHeight="1" x14ac:dyDescent="0.25">
      <c r="A8" s="7" t="s">
        <v>7</v>
      </c>
      <c r="B8" s="91" t="s">
        <v>8</v>
      </c>
      <c r="C8" s="91"/>
      <c r="D8" s="91"/>
      <c r="E8" s="91"/>
      <c r="F8" s="91"/>
      <c r="G8" s="91"/>
      <c r="H8" s="91"/>
      <c r="I8" s="91"/>
      <c r="J8" s="91"/>
      <c r="K8" s="1"/>
    </row>
    <row r="9" spans="1:11" ht="21" customHeight="1" x14ac:dyDescent="0.25">
      <c r="A9" s="8" t="s">
        <v>9</v>
      </c>
      <c r="B9" s="91" t="s">
        <v>10</v>
      </c>
      <c r="C9" s="91"/>
      <c r="D9" s="91"/>
      <c r="E9" s="91"/>
      <c r="F9" s="91"/>
      <c r="G9" s="91"/>
      <c r="H9" s="91"/>
      <c r="I9" s="91"/>
      <c r="J9" s="91"/>
      <c r="K9" s="1"/>
    </row>
    <row r="10" spans="1:11" ht="21" customHeight="1" x14ac:dyDescent="0.25">
      <c r="A10" s="8" t="s">
        <v>11</v>
      </c>
      <c r="B10" s="91" t="s">
        <v>10</v>
      </c>
      <c r="C10" s="91"/>
      <c r="D10" s="91"/>
      <c r="E10" s="91"/>
      <c r="F10" s="91"/>
      <c r="G10" s="91"/>
      <c r="H10" s="91"/>
      <c r="I10" s="91"/>
      <c r="J10" s="91"/>
      <c r="K10" s="1"/>
    </row>
    <row r="11" spans="1:11" ht="45" customHeight="1" x14ac:dyDescent="0.25">
      <c r="A11" s="7" t="s">
        <v>12</v>
      </c>
      <c r="B11" s="79" t="s">
        <v>13</v>
      </c>
      <c r="C11" s="79"/>
      <c r="D11" s="79"/>
      <c r="E11" s="79"/>
      <c r="F11" s="79"/>
      <c r="G11" s="79"/>
      <c r="H11" s="79"/>
      <c r="I11" s="79"/>
      <c r="J11" s="79"/>
    </row>
    <row r="12" spans="1:11" ht="45" customHeight="1" x14ac:dyDescent="0.25">
      <c r="A12" s="7" t="s">
        <v>14</v>
      </c>
      <c r="B12" s="79" t="s">
        <v>15</v>
      </c>
      <c r="C12" s="79"/>
      <c r="D12" s="79"/>
      <c r="E12" s="79"/>
      <c r="F12" s="79"/>
      <c r="G12" s="79"/>
      <c r="H12" s="79"/>
      <c r="I12" s="79"/>
      <c r="J12" s="79"/>
    </row>
    <row r="13" spans="1:11" x14ac:dyDescent="0.25">
      <c r="A13" s="76" t="s">
        <v>16</v>
      </c>
      <c r="B13" s="76"/>
      <c r="C13" s="76"/>
      <c r="D13" s="76"/>
      <c r="E13" s="76"/>
      <c r="F13" s="76"/>
      <c r="G13" s="76"/>
      <c r="H13" s="76"/>
      <c r="I13" s="76"/>
      <c r="J13" s="76"/>
    </row>
    <row r="14" spans="1:11" ht="27.75" customHeight="1" x14ac:dyDescent="0.25">
      <c r="A14" s="7" t="s">
        <v>17</v>
      </c>
      <c r="B14" s="16">
        <f>_xlfn.NUMBERVALUE(LEFT($B$16,1))</f>
        <v>3</v>
      </c>
      <c r="C14" s="92" t="str">
        <f>IFERROR(VLOOKUP(B14,'[1]Validacion datos'!A2:B5,2,FALSE),"")</f>
        <v>DESARROLLO PRODUCTIVO</v>
      </c>
      <c r="D14" s="92"/>
      <c r="E14" s="92"/>
      <c r="F14" s="92"/>
      <c r="G14" s="92"/>
      <c r="H14" s="92"/>
      <c r="I14" s="92"/>
      <c r="J14" s="92"/>
    </row>
    <row r="15" spans="1:11" ht="26.25" customHeight="1" x14ac:dyDescent="0.25">
      <c r="A15" s="7" t="s">
        <v>18</v>
      </c>
      <c r="B15" s="55">
        <f>_xlfn.NUMBERVALUE(LEFT(B16,3))</f>
        <v>33</v>
      </c>
      <c r="C15" s="93" t="s">
        <v>90</v>
      </c>
      <c r="D15" s="93"/>
      <c r="E15" s="93"/>
      <c r="F15" s="93"/>
      <c r="G15" s="93"/>
      <c r="H15" s="93"/>
      <c r="I15" s="93"/>
      <c r="J15" s="93"/>
    </row>
    <row r="16" spans="1:11" ht="53.25" customHeight="1" x14ac:dyDescent="0.25">
      <c r="A16" s="7" t="s">
        <v>19</v>
      </c>
      <c r="B16" s="17" t="s">
        <v>20</v>
      </c>
      <c r="C16" s="94"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4"/>
      <c r="E16" s="94"/>
      <c r="F16" s="94"/>
      <c r="G16" s="94"/>
      <c r="H16" s="94"/>
      <c r="I16" s="94"/>
      <c r="J16" s="94"/>
    </row>
    <row r="17" spans="1:13" x14ac:dyDescent="0.25">
      <c r="A17" s="76" t="s">
        <v>21</v>
      </c>
      <c r="B17" s="76"/>
      <c r="C17" s="76"/>
      <c r="D17" s="76"/>
      <c r="E17" s="76"/>
      <c r="F17" s="76"/>
      <c r="G17" s="76"/>
      <c r="H17" s="76"/>
      <c r="I17" s="76"/>
      <c r="J17" s="76"/>
    </row>
    <row r="18" spans="1:13" ht="23.25" customHeight="1" x14ac:dyDescent="0.25">
      <c r="A18" s="7" t="s">
        <v>22</v>
      </c>
      <c r="B18" s="95" t="s">
        <v>23</v>
      </c>
      <c r="C18" s="95"/>
      <c r="D18" s="95"/>
      <c r="E18" s="95"/>
      <c r="F18" s="95"/>
      <c r="G18" s="95"/>
      <c r="H18" s="95"/>
      <c r="I18" s="95"/>
      <c r="J18" s="95"/>
    </row>
    <row r="19" spans="1:13" ht="82.5" customHeight="1" x14ac:dyDescent="0.25">
      <c r="A19" s="9" t="s">
        <v>24</v>
      </c>
      <c r="B19" s="81" t="s">
        <v>25</v>
      </c>
      <c r="C19" s="81"/>
      <c r="D19" s="81"/>
      <c r="E19" s="81"/>
      <c r="F19" s="81"/>
      <c r="G19" s="81"/>
      <c r="H19" s="81"/>
      <c r="I19" s="81"/>
      <c r="J19" s="81"/>
    </row>
    <row r="20" spans="1:13" ht="16.5" customHeight="1" x14ac:dyDescent="0.25">
      <c r="A20" s="9" t="s">
        <v>26</v>
      </c>
      <c r="B20" s="95" t="s">
        <v>27</v>
      </c>
      <c r="C20" s="95"/>
      <c r="D20" s="95"/>
      <c r="E20" s="95"/>
      <c r="F20" s="95"/>
      <c r="G20" s="95"/>
      <c r="H20" s="95"/>
      <c r="I20" s="95"/>
      <c r="J20" s="95"/>
    </row>
    <row r="21" spans="1:13" ht="24.75" customHeight="1" x14ac:dyDescent="0.25">
      <c r="A21" s="9" t="s">
        <v>28</v>
      </c>
      <c r="B21" s="96" t="s">
        <v>29</v>
      </c>
      <c r="C21" s="95"/>
      <c r="D21" s="95"/>
      <c r="E21" s="95"/>
      <c r="F21" s="95"/>
      <c r="G21" s="95"/>
      <c r="H21" s="95"/>
      <c r="I21" s="95"/>
      <c r="J21" s="95"/>
      <c r="K21" s="1"/>
    </row>
    <row r="22" spans="1:13" x14ac:dyDescent="0.25">
      <c r="A22" s="76" t="s">
        <v>30</v>
      </c>
      <c r="B22" s="76"/>
      <c r="C22" s="76"/>
      <c r="D22" s="76"/>
      <c r="E22" s="76"/>
      <c r="F22" s="76"/>
      <c r="G22" s="76"/>
      <c r="H22" s="76"/>
      <c r="I22" s="76"/>
      <c r="J22" s="76"/>
    </row>
    <row r="23" spans="1:13" x14ac:dyDescent="0.25">
      <c r="A23" s="77" t="s">
        <v>31</v>
      </c>
      <c r="B23" s="77"/>
      <c r="C23" s="77"/>
      <c r="D23" s="77"/>
      <c r="E23" s="77"/>
      <c r="F23" s="77"/>
      <c r="G23" s="77"/>
      <c r="H23" s="77"/>
      <c r="I23" s="77"/>
      <c r="J23" s="77"/>
      <c r="K23" s="1"/>
    </row>
    <row r="24" spans="1:13" ht="15" customHeight="1" x14ac:dyDescent="0.25">
      <c r="A24" s="83" t="s">
        <v>32</v>
      </c>
      <c r="B24" s="83"/>
      <c r="C24" s="83" t="s">
        <v>33</v>
      </c>
      <c r="D24" s="83"/>
      <c r="E24" s="83"/>
      <c r="F24" s="83" t="s">
        <v>34</v>
      </c>
      <c r="G24" s="83"/>
      <c r="H24" s="83"/>
      <c r="I24" s="83" t="s">
        <v>35</v>
      </c>
      <c r="J24" s="83"/>
    </row>
    <row r="25" spans="1:13" ht="20.25" customHeight="1" x14ac:dyDescent="0.25">
      <c r="A25" s="84">
        <v>2051192175</v>
      </c>
      <c r="B25" s="84"/>
      <c r="C25" s="84">
        <v>2051192175</v>
      </c>
      <c r="D25" s="84"/>
      <c r="E25" s="84"/>
      <c r="F25" s="84">
        <v>995504685.45000005</v>
      </c>
      <c r="G25" s="84"/>
      <c r="H25" s="84"/>
      <c r="I25" s="85">
        <f>F25/C25</f>
        <v>0.48532979873034082</v>
      </c>
      <c r="J25" s="85"/>
      <c r="K25" s="15"/>
    </row>
    <row r="26" spans="1:13" x14ac:dyDescent="0.25">
      <c r="A26" s="77" t="s">
        <v>36</v>
      </c>
      <c r="B26" s="77"/>
      <c r="C26" s="77"/>
      <c r="D26" s="77"/>
      <c r="E26" s="77"/>
      <c r="F26" s="77"/>
      <c r="G26" s="77"/>
      <c r="H26" s="77"/>
      <c r="I26" s="77"/>
      <c r="J26" s="77"/>
      <c r="K26" s="1"/>
    </row>
    <row r="27" spans="1:13" ht="15" customHeight="1" x14ac:dyDescent="0.25">
      <c r="A27" s="11"/>
      <c r="B27" s="11"/>
      <c r="C27" s="86" t="s">
        <v>37</v>
      </c>
      <c r="D27" s="97"/>
      <c r="E27" s="86" t="s">
        <v>38</v>
      </c>
      <c r="F27" s="97"/>
      <c r="G27" s="86" t="s">
        <v>39</v>
      </c>
      <c r="H27" s="86"/>
      <c r="I27" s="86" t="s">
        <v>40</v>
      </c>
      <c r="J27" s="97"/>
    </row>
    <row r="28" spans="1:13" s="19" customFormat="1" ht="47.25" x14ac:dyDescent="0.25">
      <c r="A28" s="54" t="s">
        <v>41</v>
      </c>
      <c r="B28" s="54" t="s">
        <v>42</v>
      </c>
      <c r="C28" s="54" t="s">
        <v>43</v>
      </c>
      <c r="D28" s="54" t="s">
        <v>44</v>
      </c>
      <c r="E28" s="54" t="s">
        <v>45</v>
      </c>
      <c r="F28" s="54" t="s">
        <v>46</v>
      </c>
      <c r="G28" s="54" t="s">
        <v>47</v>
      </c>
      <c r="H28" s="54" t="s">
        <v>48</v>
      </c>
      <c r="I28" s="54" t="s">
        <v>49</v>
      </c>
      <c r="J28" s="54" t="s">
        <v>50</v>
      </c>
      <c r="K28" s="18"/>
      <c r="M28" s="20"/>
    </row>
    <row r="29" spans="1:13" s="19" customFormat="1" ht="54" customHeight="1" x14ac:dyDescent="0.25">
      <c r="A29" s="12" t="s">
        <v>51</v>
      </c>
      <c r="B29" s="30" t="s">
        <v>52</v>
      </c>
      <c r="C29" s="64">
        <v>450000</v>
      </c>
      <c r="D29" s="64">
        <v>2051192175</v>
      </c>
      <c r="E29" s="37">
        <v>257415</v>
      </c>
      <c r="F29" s="37">
        <v>1024846088</v>
      </c>
      <c r="G29" s="38">
        <v>266353</v>
      </c>
      <c r="H29" s="37">
        <v>513359145</v>
      </c>
      <c r="I29" s="39">
        <f>+Tabla1345[[#This Row],[Física (E)]]/Tabla1345[[#This Row],[Física (C)]]</f>
        <v>1.0347221412893577</v>
      </c>
      <c r="J29" s="14">
        <f>+Tabla1345[[#This Row],[Financiera  (F)]]/Tabla1345[[#This Row],[Financiera (D)]]</f>
        <v>0.50091340642361903</v>
      </c>
      <c r="K29" s="18"/>
      <c r="L29" s="21"/>
    </row>
    <row r="30" spans="1:13" x14ac:dyDescent="0.25">
      <c r="A30" s="76" t="s">
        <v>53</v>
      </c>
      <c r="B30" s="76"/>
      <c r="C30" s="76"/>
      <c r="D30" s="76"/>
      <c r="E30" s="76"/>
      <c r="F30" s="76"/>
      <c r="G30" s="76"/>
      <c r="H30" s="76"/>
      <c r="I30" s="76"/>
      <c r="J30" s="76"/>
    </row>
    <row r="31" spans="1:13" x14ac:dyDescent="0.25">
      <c r="A31" s="77" t="s">
        <v>54</v>
      </c>
      <c r="B31" s="77"/>
      <c r="C31" s="77"/>
      <c r="D31" s="77"/>
      <c r="E31" s="77"/>
      <c r="F31" s="77"/>
      <c r="G31" s="77"/>
      <c r="H31" s="77"/>
      <c r="I31" s="77"/>
      <c r="J31" s="77"/>
      <c r="K31" s="1"/>
    </row>
    <row r="32" spans="1:13" ht="24.75" customHeight="1" x14ac:dyDescent="0.25">
      <c r="A32" s="10" t="s">
        <v>55</v>
      </c>
      <c r="B32" s="95" t="s">
        <v>56</v>
      </c>
      <c r="C32" s="95"/>
      <c r="D32" s="95"/>
      <c r="E32" s="95"/>
      <c r="F32" s="95"/>
      <c r="G32" s="95"/>
      <c r="H32" s="95"/>
      <c r="I32" s="95"/>
      <c r="J32" s="95"/>
    </row>
    <row r="33" spans="1:11" ht="31.5" x14ac:dyDescent="0.25">
      <c r="A33" s="10" t="s">
        <v>57</v>
      </c>
      <c r="B33" s="95" t="s">
        <v>58</v>
      </c>
      <c r="C33" s="95"/>
      <c r="D33" s="95"/>
      <c r="E33" s="95"/>
      <c r="F33" s="95"/>
      <c r="G33" s="95"/>
      <c r="H33" s="95"/>
      <c r="I33" s="95"/>
      <c r="J33" s="95"/>
    </row>
    <row r="34" spans="1:11" ht="57.75" customHeight="1" x14ac:dyDescent="0.25">
      <c r="A34" s="10" t="s">
        <v>59</v>
      </c>
      <c r="B34" s="98" t="s">
        <v>116</v>
      </c>
      <c r="C34" s="98"/>
      <c r="D34" s="98"/>
      <c r="E34" s="98"/>
      <c r="F34" s="98"/>
      <c r="G34" s="98"/>
      <c r="H34" s="98"/>
      <c r="I34" s="98"/>
      <c r="J34" s="98"/>
    </row>
    <row r="35" spans="1:11" ht="156.75" customHeight="1" x14ac:dyDescent="0.25">
      <c r="A35" s="10" t="s">
        <v>60</v>
      </c>
      <c r="B35" s="90" t="s">
        <v>117</v>
      </c>
      <c r="C35" s="90"/>
      <c r="D35" s="90"/>
      <c r="E35" s="90"/>
      <c r="F35" s="90"/>
      <c r="G35" s="90"/>
      <c r="H35" s="90"/>
      <c r="I35" s="90"/>
      <c r="J35" s="90"/>
    </row>
    <row r="36" spans="1:11" x14ac:dyDescent="0.25">
      <c r="A36" s="76" t="s">
        <v>61</v>
      </c>
      <c r="B36" s="76"/>
      <c r="C36" s="76"/>
      <c r="D36" s="76"/>
      <c r="E36" s="76"/>
      <c r="F36" s="76"/>
      <c r="G36" s="76"/>
      <c r="H36" s="76"/>
      <c r="I36" s="76"/>
      <c r="J36" s="76"/>
    </row>
    <row r="37" spans="1:11" x14ac:dyDescent="0.25">
      <c r="A37" s="88" t="s">
        <v>62</v>
      </c>
      <c r="B37" s="88"/>
      <c r="C37" s="88"/>
      <c r="D37" s="88"/>
      <c r="E37" s="88"/>
      <c r="F37" s="88"/>
      <c r="G37" s="88"/>
      <c r="H37" s="88"/>
      <c r="I37" s="88"/>
      <c r="J37" s="88"/>
      <c r="K37" s="1"/>
    </row>
    <row r="38" spans="1:11" ht="39.75" customHeight="1" x14ac:dyDescent="0.25">
      <c r="A38" s="81"/>
      <c r="B38" s="81"/>
      <c r="C38" s="81"/>
      <c r="D38" s="81"/>
      <c r="E38" s="81"/>
      <c r="F38" s="81"/>
      <c r="G38" s="81"/>
      <c r="H38" s="81"/>
      <c r="I38" s="81"/>
      <c r="J38" s="81"/>
    </row>
    <row r="39" spans="1:11" x14ac:dyDescent="0.25">
      <c r="A39" s="57"/>
      <c r="B39" s="57"/>
      <c r="C39" s="57"/>
      <c r="D39" s="57"/>
      <c r="E39" s="57"/>
      <c r="F39" s="57"/>
      <c r="G39" s="57"/>
      <c r="H39" s="57"/>
      <c r="I39" s="57"/>
      <c r="J39" s="57"/>
    </row>
    <row r="40" spans="1:11" x14ac:dyDescent="0.25">
      <c r="A40" s="57"/>
      <c r="B40" s="57"/>
      <c r="C40" s="57"/>
      <c r="D40" s="57"/>
      <c r="E40" s="57"/>
      <c r="F40" s="57"/>
      <c r="G40" s="57"/>
      <c r="H40" s="57"/>
      <c r="I40" s="57"/>
      <c r="J40" s="57"/>
    </row>
    <row r="41" spans="1:1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row r="49" spans="1:10" x14ac:dyDescent="0.25">
      <c r="A49" s="57"/>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s="57"/>
      <c r="B51" s="57"/>
      <c r="C51" s="57"/>
      <c r="D51" s="57"/>
      <c r="E51" s="57"/>
      <c r="F51" s="57"/>
      <c r="G51" s="57"/>
      <c r="H51" s="57"/>
      <c r="I51" s="57"/>
      <c r="J51" s="57"/>
    </row>
    <row r="52" spans="1:10" x14ac:dyDescent="0.25">
      <c r="A52" s="57"/>
      <c r="B52" s="57"/>
      <c r="C52" s="57"/>
      <c r="D52" s="57"/>
      <c r="E52" s="57"/>
      <c r="F52" s="57"/>
      <c r="G52" s="57"/>
      <c r="H52" s="57"/>
      <c r="I52" s="57"/>
      <c r="J52" s="57"/>
    </row>
    <row r="53" spans="1:10" x14ac:dyDescent="0.25">
      <c r="A53" s="57"/>
      <c r="B53" s="57"/>
      <c r="C53" s="57"/>
      <c r="D53" s="57"/>
      <c r="E53" s="57"/>
      <c r="F53" s="57"/>
      <c r="G53" s="57"/>
      <c r="H53" s="57"/>
      <c r="I53" s="57"/>
      <c r="J53" s="57"/>
    </row>
    <row r="54" spans="1:10" x14ac:dyDescent="0.25">
      <c r="A54" s="57"/>
      <c r="B54" s="57"/>
      <c r="C54" s="57"/>
      <c r="D54" s="57"/>
      <c r="E54" s="57"/>
      <c r="F54" s="57"/>
      <c r="G54" s="57"/>
      <c r="H54" s="57"/>
      <c r="I54" s="57"/>
      <c r="J54" s="57"/>
    </row>
  </sheetData>
  <mergeCells count="48">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xWindow="992" yWindow="516"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E28 C28:C29"/>
    <dataValidation allowBlank="1" showInputMessage="1" showErrorMessage="1" prompt="Monto presupuestado para el producto" sqref="F28 D29:F29 D28"/>
    <dataValidation allowBlank="1" showInputMessage="1" showErrorMessage="1" prompt="Meta alcanzada en el trimestre" sqref="G28:G29"/>
    <dataValidation allowBlank="1" showInputMessage="1" showErrorMessage="1" prompt="Monto ejecutado en el trimestre" sqref="H28:H29"/>
  </dataValidations>
  <pageMargins left="0.7" right="0.7" top="0.68" bottom="0.75" header="0.3" footer="0.3"/>
  <pageSetup scale="4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57"/>
  <sheetViews>
    <sheetView topLeftCell="A28" zoomScale="85" zoomScaleNormal="85" zoomScaleSheetLayoutView="70" zoomScalePageLayoutView="85" workbookViewId="0">
      <selection activeCell="B39" sqref="B39"/>
    </sheetView>
  </sheetViews>
  <sheetFormatPr baseColWidth="10" defaultColWidth="11.42578125" defaultRowHeight="15.75" x14ac:dyDescent="0.25"/>
  <cols>
    <col min="1" max="1" width="29.7109375" style="3" customWidth="1"/>
    <col min="2" max="2" width="13.14062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29.25" customHeight="1" x14ac:dyDescent="0.25">
      <c r="A1" s="78"/>
      <c r="B1" s="71" t="s">
        <v>109</v>
      </c>
      <c r="C1" s="71"/>
      <c r="D1" s="71"/>
      <c r="E1" s="71"/>
      <c r="F1" s="71"/>
      <c r="G1" s="71"/>
      <c r="H1" s="71"/>
      <c r="I1" s="71"/>
      <c r="J1" s="71"/>
      <c r="K1" s="1"/>
    </row>
    <row r="2" spans="1:11" ht="30" customHeight="1" x14ac:dyDescent="0.25">
      <c r="A2" s="78"/>
      <c r="B2" s="72" t="s">
        <v>0</v>
      </c>
      <c r="C2" s="72"/>
      <c r="D2" s="72" t="s">
        <v>1</v>
      </c>
      <c r="E2" s="72"/>
      <c r="F2" s="72"/>
      <c r="G2" s="72"/>
      <c r="H2" s="72"/>
      <c r="I2" s="52" t="s">
        <v>2</v>
      </c>
      <c r="J2" s="52" t="s">
        <v>3</v>
      </c>
      <c r="K2" s="1"/>
    </row>
    <row r="3" spans="1:11" x14ac:dyDescent="0.25">
      <c r="A3" s="78"/>
      <c r="B3" s="73" t="s">
        <v>4</v>
      </c>
      <c r="C3" s="73"/>
      <c r="D3" s="73"/>
      <c r="E3" s="73"/>
      <c r="F3" s="73"/>
      <c r="G3" s="73"/>
      <c r="H3" s="73"/>
      <c r="I3" s="6"/>
      <c r="J3" s="53"/>
      <c r="K3" s="1"/>
    </row>
    <row r="4" spans="1:11" x14ac:dyDescent="0.25">
      <c r="A4" s="74"/>
      <c r="B4" s="74"/>
      <c r="C4" s="74"/>
      <c r="D4" s="74"/>
      <c r="E4" s="74"/>
      <c r="F4" s="74"/>
      <c r="G4" s="74"/>
      <c r="H4" s="74"/>
      <c r="I4" s="74"/>
      <c r="J4" s="74"/>
      <c r="K4" s="1"/>
    </row>
    <row r="5" spans="1:11" ht="3" customHeight="1" x14ac:dyDescent="0.25">
      <c r="A5" s="75"/>
      <c r="B5" s="75"/>
      <c r="C5" s="75"/>
      <c r="D5" s="75"/>
      <c r="E5" s="75"/>
      <c r="F5" s="75"/>
      <c r="G5" s="75"/>
      <c r="H5" s="75"/>
      <c r="I5" s="75"/>
      <c r="J5" s="75"/>
      <c r="K5" s="1"/>
    </row>
    <row r="6" spans="1:11" x14ac:dyDescent="0.25">
      <c r="A6" s="76" t="s">
        <v>5</v>
      </c>
      <c r="B6" s="76"/>
      <c r="C6" s="76"/>
      <c r="D6" s="76"/>
      <c r="E6" s="76"/>
      <c r="F6" s="76"/>
      <c r="G6" s="76"/>
      <c r="H6" s="76"/>
      <c r="I6" s="76"/>
      <c r="J6" s="76"/>
      <c r="K6" s="1"/>
    </row>
    <row r="7" spans="1:11" x14ac:dyDescent="0.25">
      <c r="A7" s="77" t="s">
        <v>6</v>
      </c>
      <c r="B7" s="77"/>
      <c r="C7" s="77"/>
      <c r="D7" s="77"/>
      <c r="E7" s="77"/>
      <c r="F7" s="77"/>
      <c r="G7" s="77"/>
      <c r="H7" s="77"/>
      <c r="I7" s="77"/>
      <c r="J7" s="77"/>
      <c r="K7" s="1"/>
    </row>
    <row r="8" spans="1:11" x14ac:dyDescent="0.25">
      <c r="A8" s="7" t="s">
        <v>7</v>
      </c>
      <c r="B8" s="91" t="s">
        <v>8</v>
      </c>
      <c r="C8" s="91"/>
      <c r="D8" s="91"/>
      <c r="E8" s="91"/>
      <c r="F8" s="91"/>
      <c r="G8" s="91"/>
      <c r="H8" s="91"/>
      <c r="I8" s="91"/>
      <c r="J8" s="91"/>
      <c r="K8" s="1"/>
    </row>
    <row r="9" spans="1:11" ht="15" customHeight="1" x14ac:dyDescent="0.25">
      <c r="A9" s="8" t="s">
        <v>9</v>
      </c>
      <c r="B9" s="91" t="s">
        <v>10</v>
      </c>
      <c r="C9" s="91"/>
      <c r="D9" s="91"/>
      <c r="E9" s="91"/>
      <c r="F9" s="91"/>
      <c r="G9" s="91"/>
      <c r="H9" s="91"/>
      <c r="I9" s="91"/>
      <c r="J9" s="91"/>
      <c r="K9" s="1"/>
    </row>
    <row r="10" spans="1:11" x14ac:dyDescent="0.25">
      <c r="A10" s="8" t="s">
        <v>11</v>
      </c>
      <c r="B10" s="91" t="s">
        <v>10</v>
      </c>
      <c r="C10" s="91"/>
      <c r="D10" s="91"/>
      <c r="E10" s="91"/>
      <c r="F10" s="91"/>
      <c r="G10" s="91"/>
      <c r="H10" s="91"/>
      <c r="I10" s="91"/>
      <c r="J10" s="91"/>
      <c r="K10" s="1"/>
    </row>
    <row r="11" spans="1:11" ht="31.5" customHeight="1" x14ac:dyDescent="0.25">
      <c r="A11" s="7" t="s">
        <v>12</v>
      </c>
      <c r="B11" s="99" t="s">
        <v>13</v>
      </c>
      <c r="C11" s="99"/>
      <c r="D11" s="99"/>
      <c r="E11" s="99"/>
      <c r="F11" s="99"/>
      <c r="G11" s="99"/>
      <c r="H11" s="99"/>
      <c r="I11" s="99"/>
      <c r="J11" s="99"/>
    </row>
    <row r="12" spans="1:11" ht="33.75" customHeight="1" x14ac:dyDescent="0.25">
      <c r="A12" s="7" t="s">
        <v>14</v>
      </c>
      <c r="B12" s="99" t="s">
        <v>63</v>
      </c>
      <c r="C12" s="99"/>
      <c r="D12" s="99"/>
      <c r="E12" s="99"/>
      <c r="F12" s="99"/>
      <c r="G12" s="99"/>
      <c r="H12" s="99"/>
      <c r="I12" s="99"/>
      <c r="J12" s="99"/>
    </row>
    <row r="13" spans="1:11" x14ac:dyDescent="0.25">
      <c r="A13" s="76" t="s">
        <v>16</v>
      </c>
      <c r="B13" s="76"/>
      <c r="C13" s="76"/>
      <c r="D13" s="76"/>
      <c r="E13" s="76"/>
      <c r="F13" s="76"/>
      <c r="G13" s="76"/>
      <c r="H13" s="76"/>
      <c r="I13" s="76"/>
      <c r="J13" s="76"/>
    </row>
    <row r="14" spans="1:11" ht="27.75" customHeight="1" x14ac:dyDescent="0.25">
      <c r="A14" s="7" t="s">
        <v>17</v>
      </c>
      <c r="B14" s="27">
        <f>_xlfn.NUMBERVALUE(LEFT($B$16,1))</f>
        <v>3</v>
      </c>
      <c r="C14" s="100" t="str">
        <f>IFERROR(VLOOKUP(B14,'[1]Validacion datos'!A2:B5,2,FALSE),"")</f>
        <v>DESARROLLO PRODUCTIVO</v>
      </c>
      <c r="D14" s="100"/>
      <c r="E14" s="100"/>
      <c r="F14" s="100"/>
      <c r="G14" s="100"/>
      <c r="H14" s="100"/>
      <c r="I14" s="100"/>
      <c r="J14" s="100"/>
    </row>
    <row r="15" spans="1:11" ht="26.25" customHeight="1" x14ac:dyDescent="0.25">
      <c r="A15" s="7" t="s">
        <v>18</v>
      </c>
      <c r="B15" s="28">
        <f>_xlfn.NUMBERVALUE(LEFT(B16,3))</f>
        <v>33</v>
      </c>
      <c r="C15" s="100" t="s">
        <v>90</v>
      </c>
      <c r="D15" s="100"/>
      <c r="E15" s="100"/>
      <c r="F15" s="100"/>
      <c r="G15" s="100"/>
      <c r="H15" s="100"/>
      <c r="I15" s="100"/>
      <c r="J15" s="100"/>
    </row>
    <row r="16" spans="1:11" ht="31.5" customHeight="1" x14ac:dyDescent="0.25">
      <c r="A16" s="7" t="s">
        <v>19</v>
      </c>
      <c r="B16" s="29" t="s">
        <v>20</v>
      </c>
      <c r="C16" s="10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0"/>
      <c r="E16" s="100"/>
      <c r="F16" s="100"/>
      <c r="G16" s="100"/>
      <c r="H16" s="100"/>
      <c r="I16" s="100"/>
      <c r="J16" s="100"/>
    </row>
    <row r="17" spans="1:11" x14ac:dyDescent="0.25">
      <c r="A17" s="76" t="s">
        <v>21</v>
      </c>
      <c r="B17" s="76"/>
      <c r="C17" s="76"/>
      <c r="D17" s="76"/>
      <c r="E17" s="76"/>
      <c r="F17" s="76"/>
      <c r="G17" s="76"/>
      <c r="H17" s="76"/>
      <c r="I17" s="76"/>
      <c r="J17" s="76"/>
    </row>
    <row r="18" spans="1:11" ht="21.75" customHeight="1" x14ac:dyDescent="0.25">
      <c r="A18" s="7" t="s">
        <v>22</v>
      </c>
      <c r="B18" s="95" t="s">
        <v>64</v>
      </c>
      <c r="C18" s="95"/>
      <c r="D18" s="95"/>
      <c r="E18" s="95"/>
      <c r="F18" s="95"/>
      <c r="G18" s="95"/>
      <c r="H18" s="95"/>
      <c r="I18" s="95"/>
      <c r="J18" s="95"/>
    </row>
    <row r="19" spans="1:11" ht="54" customHeight="1" x14ac:dyDescent="0.25">
      <c r="A19" s="9" t="s">
        <v>24</v>
      </c>
      <c r="B19" s="95" t="s">
        <v>65</v>
      </c>
      <c r="C19" s="95"/>
      <c r="D19" s="95"/>
      <c r="E19" s="95"/>
      <c r="F19" s="95"/>
      <c r="G19" s="95"/>
      <c r="H19" s="95"/>
      <c r="I19" s="95"/>
      <c r="J19" s="95"/>
    </row>
    <row r="20" spans="1:11" ht="24" customHeight="1" x14ac:dyDescent="0.25">
      <c r="A20" s="9" t="s">
        <v>26</v>
      </c>
      <c r="B20" s="95" t="s">
        <v>66</v>
      </c>
      <c r="C20" s="95"/>
      <c r="D20" s="95"/>
      <c r="E20" s="95"/>
      <c r="F20" s="95"/>
      <c r="G20" s="95"/>
      <c r="H20" s="95"/>
      <c r="I20" s="95"/>
      <c r="J20" s="95"/>
    </row>
    <row r="21" spans="1:11" ht="21.75" customHeight="1" x14ac:dyDescent="0.25">
      <c r="A21" s="9" t="s">
        <v>28</v>
      </c>
      <c r="B21" s="95"/>
      <c r="C21" s="95"/>
      <c r="D21" s="95"/>
      <c r="E21" s="95"/>
      <c r="F21" s="95"/>
      <c r="G21" s="95"/>
      <c r="H21" s="95"/>
      <c r="I21" s="95"/>
      <c r="J21" s="95"/>
      <c r="K21" s="1"/>
    </row>
    <row r="22" spans="1:11" x14ac:dyDescent="0.25">
      <c r="A22" s="76" t="s">
        <v>30</v>
      </c>
      <c r="B22" s="76"/>
      <c r="C22" s="76"/>
      <c r="D22" s="76"/>
      <c r="E22" s="76"/>
      <c r="F22" s="76"/>
      <c r="G22" s="76"/>
      <c r="H22" s="76"/>
      <c r="I22" s="76"/>
      <c r="J22" s="76"/>
    </row>
    <row r="23" spans="1:11" x14ac:dyDescent="0.25">
      <c r="A23" s="77" t="s">
        <v>31</v>
      </c>
      <c r="B23" s="77"/>
      <c r="C23" s="77"/>
      <c r="D23" s="77"/>
      <c r="E23" s="77"/>
      <c r="F23" s="77"/>
      <c r="G23" s="77"/>
      <c r="H23" s="77"/>
      <c r="I23" s="77"/>
      <c r="J23" s="77"/>
      <c r="K23" s="1"/>
    </row>
    <row r="24" spans="1:11" ht="15" customHeight="1" x14ac:dyDescent="0.25">
      <c r="A24" s="83" t="s">
        <v>32</v>
      </c>
      <c r="B24" s="83"/>
      <c r="C24" s="83" t="s">
        <v>33</v>
      </c>
      <c r="D24" s="83"/>
      <c r="E24" s="83"/>
      <c r="F24" s="83" t="s">
        <v>34</v>
      </c>
      <c r="G24" s="83"/>
      <c r="H24" s="83"/>
      <c r="I24" s="83" t="s">
        <v>35</v>
      </c>
      <c r="J24" s="83"/>
    </row>
    <row r="25" spans="1:11" s="5" customFormat="1" x14ac:dyDescent="0.25">
      <c r="A25" s="101">
        <v>100000</v>
      </c>
      <c r="B25" s="101"/>
      <c r="C25" s="101">
        <v>100000</v>
      </c>
      <c r="D25" s="101"/>
      <c r="E25" s="101"/>
      <c r="F25" s="101">
        <v>143027.5</v>
      </c>
      <c r="G25" s="101"/>
      <c r="H25" s="101"/>
      <c r="I25" s="102">
        <f>+F25/C25</f>
        <v>1.430275</v>
      </c>
      <c r="J25" s="102"/>
      <c r="K25" s="4"/>
    </row>
    <row r="26" spans="1:11" x14ac:dyDescent="0.25">
      <c r="A26" s="77" t="s">
        <v>36</v>
      </c>
      <c r="B26" s="77"/>
      <c r="C26" s="77"/>
      <c r="D26" s="77"/>
      <c r="E26" s="77"/>
      <c r="F26" s="77"/>
      <c r="G26" s="77"/>
      <c r="H26" s="77"/>
      <c r="I26" s="77"/>
      <c r="J26" s="77"/>
      <c r="K26" s="1"/>
    </row>
    <row r="27" spans="1:11" x14ac:dyDescent="0.25">
      <c r="A27" s="87"/>
      <c r="B27" s="87"/>
      <c r="C27" s="86" t="s">
        <v>37</v>
      </c>
      <c r="D27" s="103"/>
      <c r="E27" s="86" t="s">
        <v>67</v>
      </c>
      <c r="F27" s="103"/>
      <c r="G27" s="86" t="s">
        <v>39</v>
      </c>
      <c r="H27" s="86"/>
      <c r="I27" s="86" t="s">
        <v>40</v>
      </c>
      <c r="J27" s="103"/>
    </row>
    <row r="28" spans="1:11" ht="31.5" x14ac:dyDescent="0.25">
      <c r="A28" s="54" t="s">
        <v>41</v>
      </c>
      <c r="B28" s="54" t="s">
        <v>42</v>
      </c>
      <c r="C28" s="54" t="s">
        <v>43</v>
      </c>
      <c r="D28" s="54" t="s">
        <v>44</v>
      </c>
      <c r="E28" s="54" t="s">
        <v>45</v>
      </c>
      <c r="F28" s="54" t="s">
        <v>46</v>
      </c>
      <c r="G28" s="54" t="s">
        <v>47</v>
      </c>
      <c r="H28" s="54" t="s">
        <v>48</v>
      </c>
      <c r="I28" s="54" t="s">
        <v>49</v>
      </c>
      <c r="J28" s="54" t="s">
        <v>50</v>
      </c>
    </row>
    <row r="29" spans="1:11" ht="51.75" customHeight="1" x14ac:dyDescent="0.25">
      <c r="A29" s="12" t="s">
        <v>68</v>
      </c>
      <c r="B29" s="12" t="s">
        <v>69</v>
      </c>
      <c r="C29" s="40">
        <v>50</v>
      </c>
      <c r="D29" s="40">
        <v>100000</v>
      </c>
      <c r="E29" s="40">
        <v>25</v>
      </c>
      <c r="F29" s="37">
        <v>50000</v>
      </c>
      <c r="G29" s="38">
        <v>39</v>
      </c>
      <c r="H29" s="37">
        <v>83728</v>
      </c>
      <c r="I29" s="13">
        <f>+Tabla17[[#This Row],[Física (E)]]/Tabla17[[#This Row],[Física (C)]]</f>
        <v>1.56</v>
      </c>
      <c r="J29" s="14">
        <f>+Tabla17[Financiera  (F)]/Tabla17[Financiera (D)]</f>
        <v>1.67456</v>
      </c>
    </row>
    <row r="30" spans="1:11" x14ac:dyDescent="0.25">
      <c r="A30" s="76" t="s">
        <v>53</v>
      </c>
      <c r="B30" s="76"/>
      <c r="C30" s="76"/>
      <c r="D30" s="76"/>
      <c r="E30" s="76"/>
      <c r="F30" s="76"/>
      <c r="G30" s="76"/>
      <c r="H30" s="76"/>
      <c r="I30" s="76"/>
      <c r="J30" s="76"/>
    </row>
    <row r="31" spans="1:11" x14ac:dyDescent="0.25">
      <c r="A31" s="77" t="s">
        <v>54</v>
      </c>
      <c r="B31" s="77"/>
      <c r="C31" s="77"/>
      <c r="D31" s="77"/>
      <c r="E31" s="77"/>
      <c r="F31" s="77"/>
      <c r="G31" s="77"/>
      <c r="H31" s="77"/>
      <c r="I31" s="77"/>
      <c r="J31" s="77"/>
      <c r="K31" s="1"/>
    </row>
    <row r="32" spans="1:11" ht="20.25" customHeight="1" x14ac:dyDescent="0.25">
      <c r="A32" s="10" t="s">
        <v>55</v>
      </c>
      <c r="B32" s="95" t="s">
        <v>70</v>
      </c>
      <c r="C32" s="95"/>
      <c r="D32" s="95"/>
      <c r="E32" s="95"/>
      <c r="F32" s="95"/>
      <c r="G32" s="95"/>
      <c r="H32" s="95"/>
      <c r="I32" s="95"/>
      <c r="J32" s="95"/>
    </row>
    <row r="33" spans="1:11" ht="24.75" customHeight="1" x14ac:dyDescent="0.25">
      <c r="A33" s="10" t="s">
        <v>57</v>
      </c>
      <c r="B33" s="95" t="s">
        <v>71</v>
      </c>
      <c r="C33" s="95"/>
      <c r="D33" s="95"/>
      <c r="E33" s="95"/>
      <c r="F33" s="95"/>
      <c r="G33" s="95"/>
      <c r="H33" s="95"/>
      <c r="I33" s="95"/>
      <c r="J33" s="95"/>
    </row>
    <row r="34" spans="1:11" ht="61.5" customHeight="1" x14ac:dyDescent="0.25">
      <c r="A34" s="10" t="s">
        <v>59</v>
      </c>
      <c r="B34" s="98" t="s">
        <v>110</v>
      </c>
      <c r="C34" s="98"/>
      <c r="D34" s="98"/>
      <c r="E34" s="98"/>
      <c r="F34" s="98"/>
      <c r="G34" s="98"/>
      <c r="H34" s="98"/>
      <c r="I34" s="98"/>
      <c r="J34" s="98"/>
    </row>
    <row r="35" spans="1:11" ht="141" customHeight="1" x14ac:dyDescent="0.25">
      <c r="A35" s="10" t="s">
        <v>60</v>
      </c>
      <c r="B35" s="98" t="s">
        <v>111</v>
      </c>
      <c r="C35" s="98"/>
      <c r="D35" s="98"/>
      <c r="E35" s="98"/>
      <c r="F35" s="98"/>
      <c r="G35" s="98"/>
      <c r="H35" s="98"/>
      <c r="I35" s="98"/>
      <c r="J35" s="98"/>
    </row>
    <row r="36" spans="1:11" x14ac:dyDescent="0.25">
      <c r="A36" s="76" t="s">
        <v>61</v>
      </c>
      <c r="B36" s="76"/>
      <c r="C36" s="76"/>
      <c r="D36" s="76"/>
      <c r="E36" s="76"/>
      <c r="F36" s="76"/>
      <c r="G36" s="76"/>
      <c r="H36" s="76"/>
      <c r="I36" s="76"/>
      <c r="J36" s="76"/>
    </row>
    <row r="37" spans="1:11" x14ac:dyDescent="0.25">
      <c r="A37" s="88" t="s">
        <v>62</v>
      </c>
      <c r="B37" s="88"/>
      <c r="C37" s="88"/>
      <c r="D37" s="88"/>
      <c r="E37" s="88"/>
      <c r="F37" s="88"/>
      <c r="G37" s="88"/>
      <c r="H37" s="88"/>
      <c r="I37" s="88"/>
      <c r="J37" s="88"/>
      <c r="K37" s="1"/>
    </row>
    <row r="38" spans="1:11" ht="49.5" customHeight="1" x14ac:dyDescent="0.25">
      <c r="A38" s="95" t="s">
        <v>107</v>
      </c>
      <c r="B38" s="95"/>
      <c r="C38" s="95"/>
      <c r="D38" s="95"/>
      <c r="E38" s="95"/>
      <c r="F38" s="95"/>
      <c r="G38" s="95"/>
      <c r="H38" s="95"/>
      <c r="I38" s="95"/>
      <c r="J38" s="95"/>
    </row>
    <row r="39" spans="1:11" x14ac:dyDescent="0.25">
      <c r="A39" s="57"/>
      <c r="B39" s="57"/>
      <c r="C39" s="57"/>
      <c r="D39" s="57"/>
      <c r="E39" s="57"/>
      <c r="F39" s="57"/>
      <c r="G39" s="57"/>
      <c r="H39" s="57"/>
      <c r="I39" s="57"/>
      <c r="J39" s="57"/>
    </row>
    <row r="40" spans="1:11" x14ac:dyDescent="0.25">
      <c r="A40" s="57"/>
      <c r="B40" s="57"/>
      <c r="C40" s="57"/>
      <c r="D40" s="57"/>
      <c r="E40" s="57"/>
      <c r="F40" s="57"/>
      <c r="G40" s="57"/>
      <c r="H40" s="57"/>
      <c r="I40" s="57"/>
      <c r="J40" s="57"/>
    </row>
    <row r="41" spans="1:1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row r="49" spans="1:10" x14ac:dyDescent="0.25">
      <c r="A49" s="57"/>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s="57"/>
      <c r="B51" s="57"/>
      <c r="C51" s="57"/>
      <c r="D51" s="57"/>
      <c r="E51" s="57"/>
      <c r="F51" s="57"/>
      <c r="G51" s="57"/>
      <c r="H51" s="57"/>
      <c r="I51" s="57"/>
      <c r="J51" s="57"/>
    </row>
    <row r="52" spans="1:10" x14ac:dyDescent="0.25">
      <c r="A52" s="57"/>
      <c r="B52" s="57"/>
      <c r="C52" s="57"/>
      <c r="D52" s="57"/>
      <c r="E52" s="57"/>
      <c r="F52" s="57"/>
      <c r="G52" s="57"/>
      <c r="H52" s="57"/>
      <c r="I52" s="57"/>
      <c r="J52" s="57"/>
    </row>
    <row r="53" spans="1:10" x14ac:dyDescent="0.25">
      <c r="A53" s="57"/>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s="57"/>
      <c r="B55" s="57"/>
      <c r="C55" s="57"/>
      <c r="D55" s="57"/>
      <c r="E55" s="57"/>
      <c r="F55" s="57"/>
      <c r="G55" s="57"/>
      <c r="H55" s="57"/>
      <c r="I55" s="57"/>
      <c r="J55" s="57"/>
    </row>
    <row r="56" spans="1:10" x14ac:dyDescent="0.25">
      <c r="A56" s="57"/>
      <c r="B56" s="57"/>
      <c r="C56" s="57"/>
      <c r="D56" s="57"/>
      <c r="E56" s="57"/>
      <c r="F56" s="57"/>
      <c r="G56" s="57"/>
      <c r="H56" s="57"/>
      <c r="I56" s="57"/>
      <c r="J56" s="57"/>
    </row>
    <row r="57" spans="1:10" x14ac:dyDescent="0.25">
      <c r="A57" s="57"/>
      <c r="B57" s="57"/>
      <c r="C57" s="57"/>
      <c r="D57" s="57"/>
      <c r="E57" s="57"/>
      <c r="F57" s="57"/>
      <c r="G57" s="57"/>
      <c r="H57" s="57"/>
      <c r="I57" s="57"/>
      <c r="J57" s="57"/>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E28 C28:C29"/>
    <dataValidation allowBlank="1" showInputMessage="1" showErrorMessage="1" prompt="Monto presupuestado para el producto" sqref="F28 D29:F29 D28"/>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7"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57"/>
  <sheetViews>
    <sheetView topLeftCell="A34" zoomScale="85" zoomScaleNormal="85" zoomScaleSheetLayoutView="55" zoomScalePageLayoutView="85" workbookViewId="0">
      <selection activeCell="B39" sqref="B39"/>
    </sheetView>
  </sheetViews>
  <sheetFormatPr baseColWidth="10" defaultColWidth="11.42578125" defaultRowHeight="15.75" x14ac:dyDescent="0.25"/>
  <cols>
    <col min="1" max="1" width="35.140625" style="3" customWidth="1"/>
    <col min="2" max="2" width="20.710937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18.75" customHeight="1" x14ac:dyDescent="0.25">
      <c r="A1" s="113"/>
      <c r="B1" s="71" t="s">
        <v>109</v>
      </c>
      <c r="C1" s="71"/>
      <c r="D1" s="71"/>
      <c r="E1" s="71"/>
      <c r="F1" s="71"/>
      <c r="G1" s="71"/>
      <c r="H1" s="71"/>
      <c r="I1" s="71"/>
      <c r="J1" s="71"/>
      <c r="K1" s="1"/>
    </row>
    <row r="2" spans="1:11" ht="21" customHeight="1" x14ac:dyDescent="0.25">
      <c r="A2" s="114"/>
      <c r="B2" s="116" t="s">
        <v>0</v>
      </c>
      <c r="C2" s="117"/>
      <c r="D2" s="116" t="s">
        <v>1</v>
      </c>
      <c r="E2" s="118"/>
      <c r="F2" s="118"/>
      <c r="G2" s="118"/>
      <c r="H2" s="117"/>
      <c r="I2" s="62" t="s">
        <v>2</v>
      </c>
      <c r="J2" s="62" t="s">
        <v>3</v>
      </c>
      <c r="K2" s="1"/>
    </row>
    <row r="3" spans="1:11" x14ac:dyDescent="0.25">
      <c r="A3" s="115"/>
      <c r="B3" s="119" t="s">
        <v>4</v>
      </c>
      <c r="C3" s="120"/>
      <c r="D3" s="121"/>
      <c r="E3" s="122"/>
      <c r="F3" s="122"/>
      <c r="G3" s="122"/>
      <c r="H3" s="123"/>
      <c r="I3" s="63"/>
      <c r="J3" s="63"/>
      <c r="K3" s="1"/>
    </row>
    <row r="4" spans="1:11" x14ac:dyDescent="0.25">
      <c r="A4" s="110"/>
      <c r="B4" s="111"/>
      <c r="C4" s="111"/>
      <c r="D4" s="111"/>
      <c r="E4" s="111"/>
      <c r="F4" s="111"/>
      <c r="G4" s="111"/>
      <c r="H4" s="111"/>
      <c r="I4" s="111"/>
      <c r="J4" s="112"/>
      <c r="K4" s="1"/>
    </row>
    <row r="5" spans="1:11" ht="3" customHeight="1" x14ac:dyDescent="0.25">
      <c r="A5" s="75"/>
      <c r="B5" s="75"/>
      <c r="C5" s="75"/>
      <c r="D5" s="75"/>
      <c r="E5" s="75"/>
      <c r="F5" s="75"/>
      <c r="G5" s="75"/>
      <c r="H5" s="75"/>
      <c r="I5" s="75"/>
      <c r="J5" s="75"/>
      <c r="K5" s="1"/>
    </row>
    <row r="6" spans="1:11" x14ac:dyDescent="0.25">
      <c r="A6" s="76" t="s">
        <v>5</v>
      </c>
      <c r="B6" s="76"/>
      <c r="C6" s="76"/>
      <c r="D6" s="76"/>
      <c r="E6" s="76"/>
      <c r="F6" s="76"/>
      <c r="G6" s="76"/>
      <c r="H6" s="76"/>
      <c r="I6" s="76"/>
      <c r="J6" s="76"/>
      <c r="K6" s="1"/>
    </row>
    <row r="7" spans="1:11" x14ac:dyDescent="0.25">
      <c r="A7" s="77" t="s">
        <v>6</v>
      </c>
      <c r="B7" s="77"/>
      <c r="C7" s="77"/>
      <c r="D7" s="77"/>
      <c r="E7" s="77"/>
      <c r="F7" s="77"/>
      <c r="G7" s="77"/>
      <c r="H7" s="77"/>
      <c r="I7" s="77"/>
      <c r="J7" s="77"/>
      <c r="K7" s="1"/>
    </row>
    <row r="8" spans="1:11" x14ac:dyDescent="0.25">
      <c r="A8" s="7" t="s">
        <v>7</v>
      </c>
      <c r="B8" s="91" t="s">
        <v>8</v>
      </c>
      <c r="C8" s="91"/>
      <c r="D8" s="91"/>
      <c r="E8" s="91"/>
      <c r="F8" s="91"/>
      <c r="G8" s="91"/>
      <c r="H8" s="91"/>
      <c r="I8" s="91"/>
      <c r="J8" s="91"/>
      <c r="K8" s="1"/>
    </row>
    <row r="9" spans="1:11" ht="15" customHeight="1" x14ac:dyDescent="0.25">
      <c r="A9" s="8" t="s">
        <v>9</v>
      </c>
      <c r="B9" s="91" t="s">
        <v>10</v>
      </c>
      <c r="C9" s="91"/>
      <c r="D9" s="91"/>
      <c r="E9" s="91"/>
      <c r="F9" s="91"/>
      <c r="G9" s="91"/>
      <c r="H9" s="91"/>
      <c r="I9" s="91"/>
      <c r="J9" s="91"/>
      <c r="K9" s="1"/>
    </row>
    <row r="10" spans="1:11" x14ac:dyDescent="0.25">
      <c r="A10" s="8" t="s">
        <v>11</v>
      </c>
      <c r="B10" s="91" t="s">
        <v>10</v>
      </c>
      <c r="C10" s="91"/>
      <c r="D10" s="91"/>
      <c r="E10" s="91"/>
      <c r="F10" s="91"/>
      <c r="G10" s="91"/>
      <c r="H10" s="91"/>
      <c r="I10" s="91"/>
      <c r="J10" s="91"/>
      <c r="K10" s="1"/>
    </row>
    <row r="11" spans="1:11" ht="31.5" customHeight="1" x14ac:dyDescent="0.25">
      <c r="A11" s="7" t="s">
        <v>12</v>
      </c>
      <c r="B11" s="99" t="s">
        <v>13</v>
      </c>
      <c r="C11" s="99"/>
      <c r="D11" s="99"/>
      <c r="E11" s="99"/>
      <c r="F11" s="99"/>
      <c r="G11" s="99"/>
      <c r="H11" s="99"/>
      <c r="I11" s="99"/>
      <c r="J11" s="99"/>
    </row>
    <row r="12" spans="1:11" ht="33.75" customHeight="1" x14ac:dyDescent="0.25">
      <c r="A12" s="7" t="s">
        <v>14</v>
      </c>
      <c r="B12" s="99" t="s">
        <v>63</v>
      </c>
      <c r="C12" s="99"/>
      <c r="D12" s="99"/>
      <c r="E12" s="99"/>
      <c r="F12" s="99"/>
      <c r="G12" s="99"/>
      <c r="H12" s="99"/>
      <c r="I12" s="99"/>
      <c r="J12" s="99"/>
    </row>
    <row r="13" spans="1:11" x14ac:dyDescent="0.25">
      <c r="A13" s="76" t="s">
        <v>16</v>
      </c>
      <c r="B13" s="76"/>
      <c r="C13" s="76"/>
      <c r="D13" s="76"/>
      <c r="E13" s="76"/>
      <c r="F13" s="76"/>
      <c r="G13" s="76"/>
      <c r="H13" s="76"/>
      <c r="I13" s="76"/>
      <c r="J13" s="76"/>
    </row>
    <row r="14" spans="1:11" ht="27.75" customHeight="1" x14ac:dyDescent="0.25">
      <c r="A14" s="7" t="s">
        <v>17</v>
      </c>
      <c r="B14" s="27">
        <f>_xlfn.NUMBERVALUE(LEFT($B$16,1))</f>
        <v>3</v>
      </c>
      <c r="C14" s="100" t="str">
        <f>IFERROR(VLOOKUP(B14,'[1]Validacion datos'!A2:B5,2,FALSE),"")</f>
        <v>DESARROLLO PRODUCTIVO</v>
      </c>
      <c r="D14" s="100"/>
      <c r="E14" s="100"/>
      <c r="F14" s="100"/>
      <c r="G14" s="100"/>
      <c r="H14" s="100"/>
      <c r="I14" s="100"/>
      <c r="J14" s="100"/>
    </row>
    <row r="15" spans="1:11" ht="26.25" customHeight="1" x14ac:dyDescent="0.25">
      <c r="A15" s="7" t="s">
        <v>18</v>
      </c>
      <c r="B15" s="28">
        <f>_xlfn.NUMBERVALUE(LEFT(B16,3))</f>
        <v>3.3</v>
      </c>
      <c r="C15" s="100" t="s">
        <v>90</v>
      </c>
      <c r="D15" s="100"/>
      <c r="E15" s="100"/>
      <c r="F15" s="100"/>
      <c r="G15" s="100"/>
      <c r="H15" s="100"/>
      <c r="I15" s="100"/>
      <c r="J15" s="100"/>
    </row>
    <row r="16" spans="1:11" ht="31.5" customHeight="1" x14ac:dyDescent="0.25">
      <c r="A16" s="7" t="s">
        <v>19</v>
      </c>
      <c r="B16" s="29" t="s">
        <v>20</v>
      </c>
      <c r="C16" s="10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0"/>
      <c r="E16" s="100"/>
      <c r="F16" s="100"/>
      <c r="G16" s="100"/>
      <c r="H16" s="100"/>
      <c r="I16" s="100"/>
      <c r="J16" s="100"/>
    </row>
    <row r="17" spans="1:11" x14ac:dyDescent="0.25">
      <c r="A17" s="76" t="s">
        <v>21</v>
      </c>
      <c r="B17" s="76"/>
      <c r="C17" s="76"/>
      <c r="D17" s="76"/>
      <c r="E17" s="76"/>
      <c r="F17" s="76"/>
      <c r="G17" s="76"/>
      <c r="H17" s="76"/>
      <c r="I17" s="76"/>
      <c r="J17" s="76"/>
    </row>
    <row r="18" spans="1:11" ht="21.75" customHeight="1" x14ac:dyDescent="0.25">
      <c r="A18" s="7" t="s">
        <v>22</v>
      </c>
      <c r="B18" s="95" t="s">
        <v>64</v>
      </c>
      <c r="C18" s="95"/>
      <c r="D18" s="95"/>
      <c r="E18" s="95"/>
      <c r="F18" s="95"/>
      <c r="G18" s="95"/>
      <c r="H18" s="95"/>
      <c r="I18" s="95"/>
      <c r="J18" s="95"/>
    </row>
    <row r="19" spans="1:11" ht="54" customHeight="1" x14ac:dyDescent="0.25">
      <c r="A19" s="9" t="s">
        <v>24</v>
      </c>
      <c r="B19" s="95" t="s">
        <v>65</v>
      </c>
      <c r="C19" s="95"/>
      <c r="D19" s="95"/>
      <c r="E19" s="95"/>
      <c r="F19" s="95"/>
      <c r="G19" s="95"/>
      <c r="H19" s="95"/>
      <c r="I19" s="95"/>
      <c r="J19" s="95"/>
    </row>
    <row r="20" spans="1:11" ht="24" customHeight="1" x14ac:dyDescent="0.25">
      <c r="A20" s="9" t="s">
        <v>26</v>
      </c>
      <c r="B20" s="95" t="s">
        <v>66</v>
      </c>
      <c r="C20" s="95"/>
      <c r="D20" s="95"/>
      <c r="E20" s="95"/>
      <c r="F20" s="95"/>
      <c r="G20" s="95"/>
      <c r="H20" s="95"/>
      <c r="I20" s="95"/>
      <c r="J20" s="95"/>
    </row>
    <row r="21" spans="1:11" ht="21.75" customHeight="1" x14ac:dyDescent="0.25">
      <c r="A21" s="9" t="s">
        <v>28</v>
      </c>
      <c r="B21" s="95"/>
      <c r="C21" s="95"/>
      <c r="D21" s="95"/>
      <c r="E21" s="95"/>
      <c r="F21" s="95"/>
      <c r="G21" s="95"/>
      <c r="H21" s="95"/>
      <c r="I21" s="95"/>
      <c r="J21" s="95"/>
      <c r="K21" s="1"/>
    </row>
    <row r="22" spans="1:11" x14ac:dyDescent="0.25">
      <c r="A22" s="76" t="s">
        <v>30</v>
      </c>
      <c r="B22" s="76"/>
      <c r="C22" s="76"/>
      <c r="D22" s="76"/>
      <c r="E22" s="76"/>
      <c r="F22" s="76"/>
      <c r="G22" s="76"/>
      <c r="H22" s="76"/>
      <c r="I22" s="76"/>
      <c r="J22" s="76"/>
    </row>
    <row r="23" spans="1:11" x14ac:dyDescent="0.25">
      <c r="A23" s="77" t="s">
        <v>31</v>
      </c>
      <c r="B23" s="77"/>
      <c r="C23" s="77"/>
      <c r="D23" s="77"/>
      <c r="E23" s="77"/>
      <c r="F23" s="77"/>
      <c r="G23" s="77"/>
      <c r="H23" s="77"/>
      <c r="I23" s="77"/>
      <c r="J23" s="77"/>
      <c r="K23" s="1"/>
    </row>
    <row r="24" spans="1:11" ht="15" customHeight="1" x14ac:dyDescent="0.25">
      <c r="A24" s="83" t="s">
        <v>32</v>
      </c>
      <c r="B24" s="83"/>
      <c r="C24" s="83" t="s">
        <v>33</v>
      </c>
      <c r="D24" s="83"/>
      <c r="E24" s="83"/>
      <c r="F24" s="83" t="s">
        <v>34</v>
      </c>
      <c r="G24" s="83"/>
      <c r="H24" s="83"/>
      <c r="I24" s="83" t="s">
        <v>35</v>
      </c>
      <c r="J24" s="83"/>
    </row>
    <row r="25" spans="1:11" s="5" customFormat="1" x14ac:dyDescent="0.25">
      <c r="A25" s="101">
        <v>3450000</v>
      </c>
      <c r="B25" s="101"/>
      <c r="C25" s="101">
        <v>2050000</v>
      </c>
      <c r="D25" s="101"/>
      <c r="E25" s="101"/>
      <c r="F25" s="101">
        <v>190942.5</v>
      </c>
      <c r="G25" s="101"/>
      <c r="H25" s="101"/>
      <c r="I25" s="102">
        <f>+F25/C25</f>
        <v>9.3142682926829271E-2</v>
      </c>
      <c r="J25" s="102"/>
      <c r="K25" s="4"/>
    </row>
    <row r="26" spans="1:11" x14ac:dyDescent="0.25">
      <c r="A26" s="77" t="s">
        <v>36</v>
      </c>
      <c r="B26" s="77"/>
      <c r="C26" s="77"/>
      <c r="D26" s="77"/>
      <c r="E26" s="77"/>
      <c r="F26" s="77"/>
      <c r="G26" s="77"/>
      <c r="H26" s="77"/>
      <c r="I26" s="77"/>
      <c r="J26" s="77"/>
      <c r="K26" s="1"/>
    </row>
    <row r="27" spans="1:11" ht="15.75" customHeight="1" x14ac:dyDescent="0.25">
      <c r="A27" s="87"/>
      <c r="B27" s="87"/>
      <c r="C27" s="107" t="s">
        <v>96</v>
      </c>
      <c r="D27" s="108"/>
      <c r="E27" s="109" t="s">
        <v>97</v>
      </c>
      <c r="F27" s="108"/>
      <c r="G27" s="109" t="s">
        <v>98</v>
      </c>
      <c r="H27" s="108"/>
      <c r="I27" s="86" t="s">
        <v>40</v>
      </c>
      <c r="J27" s="103"/>
    </row>
    <row r="28" spans="1:11" ht="31.5" x14ac:dyDescent="0.25">
      <c r="A28" s="60" t="s">
        <v>41</v>
      </c>
      <c r="B28" s="60" t="s">
        <v>42</v>
      </c>
      <c r="C28" s="60" t="s">
        <v>43</v>
      </c>
      <c r="D28" s="60" t="s">
        <v>44</v>
      </c>
      <c r="E28" s="60" t="s">
        <v>45</v>
      </c>
      <c r="F28" s="60" t="s">
        <v>46</v>
      </c>
      <c r="G28" s="60" t="s">
        <v>47</v>
      </c>
      <c r="H28" s="60" t="s">
        <v>48</v>
      </c>
      <c r="I28" s="60" t="s">
        <v>49</v>
      </c>
      <c r="J28" s="60" t="s">
        <v>50</v>
      </c>
    </row>
    <row r="29" spans="1:11" s="67" customFormat="1" ht="71.25" customHeight="1" x14ac:dyDescent="0.25">
      <c r="A29" s="30" t="s">
        <v>99</v>
      </c>
      <c r="B29" s="69" t="s">
        <v>100</v>
      </c>
      <c r="C29" s="40">
        <v>100000</v>
      </c>
      <c r="D29" s="40">
        <v>2050000</v>
      </c>
      <c r="E29" s="40">
        <v>69002</v>
      </c>
      <c r="F29" s="40">
        <v>141667</v>
      </c>
      <c r="G29" s="40">
        <v>75151</v>
      </c>
      <c r="H29" s="37">
        <v>149390</v>
      </c>
      <c r="I29" s="68">
        <f>+Tabla17218[[#This Row],[Física (E)]]/Tabla17218[[#This Row],[Física (C)]]</f>
        <v>1.0891133590330715</v>
      </c>
      <c r="J29" s="68">
        <f>+Tabla17218[[#This Row],[Financiera  (F)]]/Tabla17218[[#This Row],[Financiera (D)]]</f>
        <v>1.0545151658466685</v>
      </c>
      <c r="K29" s="66"/>
    </row>
    <row r="30" spans="1:11" x14ac:dyDescent="0.25">
      <c r="A30" s="76" t="s">
        <v>53</v>
      </c>
      <c r="B30" s="76"/>
      <c r="C30" s="76"/>
      <c r="D30" s="76"/>
      <c r="E30" s="76"/>
      <c r="F30" s="76"/>
      <c r="G30" s="76"/>
      <c r="H30" s="76"/>
      <c r="I30" s="76"/>
      <c r="J30" s="76"/>
    </row>
    <row r="31" spans="1:11" x14ac:dyDescent="0.25">
      <c r="A31" s="77" t="s">
        <v>54</v>
      </c>
      <c r="B31" s="77"/>
      <c r="C31" s="77"/>
      <c r="D31" s="77"/>
      <c r="E31" s="77"/>
      <c r="F31" s="77"/>
      <c r="G31" s="77"/>
      <c r="H31" s="77"/>
      <c r="I31" s="77"/>
      <c r="J31" s="77"/>
      <c r="K31" s="1"/>
    </row>
    <row r="32" spans="1:11" ht="20.25" customHeight="1" x14ac:dyDescent="0.25">
      <c r="A32" s="10" t="s">
        <v>55</v>
      </c>
      <c r="B32" s="95" t="s">
        <v>101</v>
      </c>
      <c r="C32" s="95"/>
      <c r="D32" s="95"/>
      <c r="E32" s="95"/>
      <c r="F32" s="95"/>
      <c r="G32" s="95"/>
      <c r="H32" s="95"/>
      <c r="I32" s="95"/>
      <c r="J32" s="95"/>
    </row>
    <row r="33" spans="1:11" ht="85.5" customHeight="1" x14ac:dyDescent="0.25">
      <c r="A33" s="10" t="s">
        <v>57</v>
      </c>
      <c r="B33" s="106" t="s">
        <v>102</v>
      </c>
      <c r="C33" s="106"/>
      <c r="D33" s="106"/>
      <c r="E33" s="106"/>
      <c r="F33" s="106"/>
      <c r="G33" s="106"/>
      <c r="H33" s="106"/>
      <c r="I33" s="106"/>
      <c r="J33" s="106"/>
    </row>
    <row r="34" spans="1:11" ht="84" customHeight="1" x14ac:dyDescent="0.25">
      <c r="A34" s="10" t="s">
        <v>59</v>
      </c>
      <c r="B34" s="90" t="s">
        <v>103</v>
      </c>
      <c r="C34" s="90"/>
      <c r="D34" s="90"/>
      <c r="E34" s="90"/>
      <c r="F34" s="90"/>
      <c r="G34" s="90"/>
      <c r="H34" s="90"/>
      <c r="I34" s="90"/>
      <c r="J34" s="90"/>
    </row>
    <row r="35" spans="1:11" ht="136.5" customHeight="1" x14ac:dyDescent="0.25">
      <c r="A35" s="10" t="s">
        <v>60</v>
      </c>
      <c r="B35" s="90" t="s">
        <v>112</v>
      </c>
      <c r="C35" s="90"/>
      <c r="D35" s="90"/>
      <c r="E35" s="90"/>
      <c r="F35" s="90"/>
      <c r="G35" s="90"/>
      <c r="H35" s="90"/>
      <c r="I35" s="90"/>
      <c r="J35" s="90"/>
    </row>
    <row r="36" spans="1:11" x14ac:dyDescent="0.25">
      <c r="A36" s="76" t="s">
        <v>61</v>
      </c>
      <c r="B36" s="76"/>
      <c r="C36" s="76"/>
      <c r="D36" s="76"/>
      <c r="E36" s="76"/>
      <c r="F36" s="76"/>
      <c r="G36" s="76"/>
      <c r="H36" s="76"/>
      <c r="I36" s="76"/>
      <c r="J36" s="76"/>
    </row>
    <row r="37" spans="1:11" x14ac:dyDescent="0.25">
      <c r="A37" s="88" t="s">
        <v>62</v>
      </c>
      <c r="B37" s="88"/>
      <c r="C37" s="88"/>
      <c r="D37" s="88"/>
      <c r="E37" s="88"/>
      <c r="F37" s="88"/>
      <c r="G37" s="88"/>
      <c r="H37" s="88"/>
      <c r="I37" s="88"/>
      <c r="J37" s="88"/>
      <c r="K37" s="1"/>
    </row>
    <row r="38" spans="1:11" ht="32.25" customHeight="1" x14ac:dyDescent="0.25">
      <c r="A38" s="95"/>
      <c r="B38" s="95"/>
      <c r="C38" s="95"/>
      <c r="D38" s="95"/>
      <c r="E38" s="95"/>
      <c r="F38" s="95"/>
      <c r="G38" s="95"/>
      <c r="H38" s="95"/>
      <c r="I38" s="95"/>
      <c r="J38" s="95"/>
    </row>
    <row r="39" spans="1:11" x14ac:dyDescent="0.25">
      <c r="A39" s="57"/>
      <c r="B39" s="57"/>
      <c r="C39" s="57"/>
      <c r="D39" s="57"/>
      <c r="E39" s="57"/>
      <c r="F39" s="57"/>
      <c r="G39" s="57"/>
      <c r="H39" s="57"/>
      <c r="I39" s="57"/>
      <c r="J39" s="57"/>
    </row>
    <row r="40" spans="1:11" x14ac:dyDescent="0.25">
      <c r="A40" s="57"/>
      <c r="B40" s="57"/>
      <c r="C40" s="57"/>
      <c r="D40" s="57"/>
      <c r="E40" s="57"/>
      <c r="F40" s="57"/>
      <c r="G40" s="57"/>
      <c r="H40" s="57"/>
      <c r="I40" s="57"/>
      <c r="J40" s="57"/>
    </row>
    <row r="41" spans="1:11" ht="37.5" customHeight="1" x14ac:dyDescent="0.25">
      <c r="A41" s="57"/>
      <c r="B41" s="57"/>
      <c r="C41" s="57"/>
      <c r="D41" s="57"/>
      <c r="E41" s="57"/>
      <c r="F41" s="57"/>
      <c r="G41" s="57"/>
      <c r="H41" s="57"/>
      <c r="I41" s="57"/>
      <c r="J41" s="57"/>
    </row>
    <row r="42" spans="1:11" ht="31.5" customHeight="1" x14ac:dyDescent="0.25">
      <c r="A42" s="57"/>
      <c r="B42" s="57"/>
      <c r="C42" s="57"/>
      <c r="D42" s="57"/>
      <c r="E42" s="57"/>
      <c r="F42" s="57"/>
      <c r="G42" s="57"/>
      <c r="H42" s="57"/>
      <c r="I42" s="57"/>
      <c r="J42" s="57"/>
    </row>
    <row r="43" spans="1:11" ht="30.75" customHeight="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104"/>
      <c r="H45" s="104"/>
      <c r="I45" s="104"/>
      <c r="J45" s="104"/>
    </row>
    <row r="46" spans="1:11" x14ac:dyDescent="0.25">
      <c r="A46" s="57"/>
      <c r="B46" s="57"/>
      <c r="C46" s="57"/>
      <c r="D46" s="57"/>
      <c r="E46" s="57"/>
      <c r="F46" s="57"/>
      <c r="G46" s="105"/>
      <c r="H46" s="105"/>
      <c r="I46" s="105"/>
      <c r="J46" s="105"/>
    </row>
    <row r="47" spans="1:11" x14ac:dyDescent="0.25">
      <c r="A47" s="57"/>
      <c r="B47" s="57"/>
      <c r="C47" s="57"/>
      <c r="D47" s="57"/>
      <c r="E47" s="57"/>
      <c r="F47" s="57"/>
      <c r="G47" s="105"/>
      <c r="H47" s="105"/>
      <c r="I47" s="105"/>
      <c r="J47" s="105"/>
    </row>
    <row r="48" spans="1:11" x14ac:dyDescent="0.25">
      <c r="A48" s="57"/>
      <c r="B48" s="57"/>
      <c r="C48" s="57"/>
      <c r="D48" s="57"/>
      <c r="E48" s="57"/>
      <c r="F48" s="57"/>
      <c r="G48" s="57"/>
      <c r="H48" s="57"/>
      <c r="I48" s="57"/>
      <c r="J48" s="57"/>
    </row>
    <row r="49" spans="1:10" x14ac:dyDescent="0.25">
      <c r="A49" s="57"/>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s="57"/>
      <c r="B51" s="57"/>
      <c r="C51" s="57"/>
      <c r="D51" s="57"/>
      <c r="E51" s="57"/>
      <c r="F51" s="57"/>
      <c r="G51" s="57"/>
      <c r="H51" s="57"/>
      <c r="I51" s="57"/>
      <c r="J51" s="57"/>
    </row>
    <row r="52" spans="1:10" x14ac:dyDescent="0.25">
      <c r="A52" s="57"/>
      <c r="B52" s="57"/>
      <c r="C52" s="57"/>
      <c r="D52" s="57"/>
      <c r="E52" s="57"/>
      <c r="F52" s="57"/>
      <c r="G52" s="57"/>
      <c r="H52" s="57"/>
      <c r="I52" s="57"/>
      <c r="J52" s="57"/>
    </row>
    <row r="53" spans="1:10" x14ac:dyDescent="0.25">
      <c r="A53" s="57"/>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s="57"/>
      <c r="B55" s="57"/>
      <c r="C55" s="57"/>
      <c r="D55" s="57"/>
      <c r="E55" s="57"/>
      <c r="F55" s="57"/>
      <c r="G55" s="57"/>
      <c r="H55" s="57"/>
      <c r="I55" s="57"/>
      <c r="J55" s="57"/>
    </row>
    <row r="56" spans="1:10" x14ac:dyDescent="0.25">
      <c r="A56" s="57"/>
      <c r="B56" s="57"/>
      <c r="C56" s="57"/>
      <c r="D56" s="57"/>
      <c r="E56" s="57"/>
      <c r="F56" s="57"/>
      <c r="G56" s="57"/>
      <c r="H56" s="57"/>
      <c r="I56" s="57"/>
      <c r="J56" s="57"/>
    </row>
    <row r="57" spans="1:10" x14ac:dyDescent="0.25">
      <c r="A57" s="57"/>
      <c r="B57" s="57"/>
      <c r="C57" s="57"/>
      <c r="D57" s="57"/>
      <c r="E57" s="57"/>
      <c r="F57" s="57"/>
      <c r="G57" s="57"/>
      <c r="H57" s="57"/>
      <c r="I57" s="57"/>
      <c r="J57" s="57"/>
    </row>
  </sheetData>
  <mergeCells count="52">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G47:J47"/>
    <mergeCell ref="A30:J30"/>
    <mergeCell ref="A31:J31"/>
    <mergeCell ref="B32:J32"/>
    <mergeCell ref="B33:J33"/>
    <mergeCell ref="B34:J34"/>
    <mergeCell ref="B35:J35"/>
    <mergeCell ref="A36:J36"/>
    <mergeCell ref="A37:J37"/>
    <mergeCell ref="A38:J38"/>
    <mergeCell ref="G45:J45"/>
    <mergeCell ref="G46:J4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52"/>
  <sheetViews>
    <sheetView view="pageBreakPreview" topLeftCell="A19" zoomScale="70" zoomScaleNormal="100" zoomScaleSheetLayoutView="70" workbookViewId="0">
      <selection activeCell="B29" sqref="B29"/>
    </sheetView>
  </sheetViews>
  <sheetFormatPr baseColWidth="10" defaultColWidth="11.42578125" defaultRowHeight="15.75" x14ac:dyDescent="0.25"/>
  <cols>
    <col min="1" max="1" width="30.28515625" style="3" customWidth="1"/>
    <col min="2" max="2" width="15.28515625" style="3" customWidth="1"/>
    <col min="3" max="3" width="12.7109375" style="3" customWidth="1"/>
    <col min="4" max="4" width="15.140625" style="3" customWidth="1"/>
    <col min="5" max="5" width="12.7109375" style="3" customWidth="1"/>
    <col min="6" max="6" width="14.85546875" style="3" customWidth="1"/>
    <col min="7" max="7" width="12.7109375" style="3" customWidth="1"/>
    <col min="8" max="8" width="14.42578125" style="3" customWidth="1"/>
    <col min="9" max="9" width="16.28515625" style="3" customWidth="1"/>
    <col min="10" max="10" width="15.28515625" style="3" customWidth="1"/>
    <col min="11" max="11" width="11.42578125" style="3"/>
    <col min="12" max="16384" width="11.42578125" style="2"/>
  </cols>
  <sheetData>
    <row r="1" spans="1:11" ht="27" customHeight="1" x14ac:dyDescent="0.25">
      <c r="A1" s="78"/>
      <c r="B1" s="71" t="s">
        <v>88</v>
      </c>
      <c r="C1" s="71"/>
      <c r="D1" s="71"/>
      <c r="E1" s="71"/>
      <c r="F1" s="71"/>
      <c r="G1" s="71"/>
      <c r="H1" s="71"/>
      <c r="I1" s="71"/>
      <c r="J1" s="71"/>
      <c r="K1" s="1"/>
    </row>
    <row r="2" spans="1:11" x14ac:dyDescent="0.25">
      <c r="A2" s="78"/>
      <c r="B2" s="72" t="s">
        <v>0</v>
      </c>
      <c r="C2" s="72"/>
      <c r="D2" s="72" t="s">
        <v>1</v>
      </c>
      <c r="E2" s="72"/>
      <c r="F2" s="72"/>
      <c r="G2" s="72"/>
      <c r="H2" s="72"/>
      <c r="I2" s="52" t="s">
        <v>2</v>
      </c>
      <c r="J2" s="52" t="s">
        <v>3</v>
      </c>
      <c r="K2" s="1"/>
    </row>
    <row r="3" spans="1:11" x14ac:dyDescent="0.25">
      <c r="A3" s="78"/>
      <c r="B3" s="73" t="s">
        <v>4</v>
      </c>
      <c r="C3" s="73"/>
      <c r="D3" s="73"/>
      <c r="E3" s="73"/>
      <c r="F3" s="73"/>
      <c r="G3" s="73"/>
      <c r="H3" s="73"/>
      <c r="I3" s="6"/>
      <c r="J3" s="53"/>
      <c r="K3" s="1"/>
    </row>
    <row r="4" spans="1:11" x14ac:dyDescent="0.25">
      <c r="A4" s="74"/>
      <c r="B4" s="74"/>
      <c r="C4" s="74"/>
      <c r="D4" s="74"/>
      <c r="E4" s="74"/>
      <c r="F4" s="74"/>
      <c r="G4" s="74"/>
      <c r="H4" s="74"/>
      <c r="I4" s="74"/>
      <c r="J4" s="74"/>
      <c r="K4" s="1"/>
    </row>
    <row r="5" spans="1:11" ht="3" customHeight="1" x14ac:dyDescent="0.25">
      <c r="A5" s="75"/>
      <c r="B5" s="75"/>
      <c r="C5" s="75"/>
      <c r="D5" s="75"/>
      <c r="E5" s="75"/>
      <c r="F5" s="75"/>
      <c r="G5" s="75"/>
      <c r="H5" s="75"/>
      <c r="I5" s="75"/>
      <c r="J5" s="75"/>
      <c r="K5" s="1"/>
    </row>
    <row r="6" spans="1:11" x14ac:dyDescent="0.25">
      <c r="A6" s="76" t="s">
        <v>5</v>
      </c>
      <c r="B6" s="76"/>
      <c r="C6" s="76"/>
      <c r="D6" s="76"/>
      <c r="E6" s="76"/>
      <c r="F6" s="76"/>
      <c r="G6" s="76"/>
      <c r="H6" s="76"/>
      <c r="I6" s="76"/>
      <c r="J6" s="76"/>
      <c r="K6" s="1"/>
    </row>
    <row r="7" spans="1:11" x14ac:dyDescent="0.25">
      <c r="A7" s="77" t="s">
        <v>6</v>
      </c>
      <c r="B7" s="77"/>
      <c r="C7" s="77"/>
      <c r="D7" s="77"/>
      <c r="E7" s="77"/>
      <c r="F7" s="77"/>
      <c r="G7" s="77"/>
      <c r="H7" s="77"/>
      <c r="I7" s="77"/>
      <c r="J7" s="77"/>
      <c r="K7" s="1"/>
    </row>
    <row r="8" spans="1:11" ht="24" customHeight="1" x14ac:dyDescent="0.25">
      <c r="A8" s="7" t="s">
        <v>7</v>
      </c>
      <c r="B8" s="70" t="s">
        <v>8</v>
      </c>
      <c r="C8" s="70"/>
      <c r="D8" s="70"/>
      <c r="E8" s="70"/>
      <c r="F8" s="70"/>
      <c r="G8" s="70"/>
      <c r="H8" s="70"/>
      <c r="I8" s="70"/>
      <c r="J8" s="70"/>
      <c r="K8" s="1"/>
    </row>
    <row r="9" spans="1:11" ht="24" customHeight="1" x14ac:dyDescent="0.25">
      <c r="A9" s="8" t="s">
        <v>9</v>
      </c>
      <c r="B9" s="70" t="s">
        <v>10</v>
      </c>
      <c r="C9" s="70"/>
      <c r="D9" s="70"/>
      <c r="E9" s="70"/>
      <c r="F9" s="70"/>
      <c r="G9" s="70"/>
      <c r="H9" s="70"/>
      <c r="I9" s="70"/>
      <c r="J9" s="70"/>
      <c r="K9" s="1"/>
    </row>
    <row r="10" spans="1:11" ht="24" customHeight="1" x14ac:dyDescent="0.25">
      <c r="A10" s="8" t="s">
        <v>11</v>
      </c>
      <c r="B10" s="70" t="s">
        <v>10</v>
      </c>
      <c r="C10" s="70"/>
      <c r="D10" s="70"/>
      <c r="E10" s="70"/>
      <c r="F10" s="70"/>
      <c r="G10" s="70"/>
      <c r="H10" s="70"/>
      <c r="I10" s="70"/>
      <c r="J10" s="70"/>
      <c r="K10" s="1"/>
    </row>
    <row r="11" spans="1:11" ht="36.75" customHeight="1" x14ac:dyDescent="0.25">
      <c r="A11" s="7" t="s">
        <v>12</v>
      </c>
      <c r="B11" s="79" t="s">
        <v>72</v>
      </c>
      <c r="C11" s="79"/>
      <c r="D11" s="79"/>
      <c r="E11" s="79"/>
      <c r="F11" s="79"/>
      <c r="G11" s="79"/>
      <c r="H11" s="79"/>
      <c r="I11" s="79"/>
      <c r="J11" s="79"/>
    </row>
    <row r="12" spans="1:11" ht="37.5" customHeight="1" x14ac:dyDescent="0.25">
      <c r="A12" s="7" t="s">
        <v>14</v>
      </c>
      <c r="B12" s="79" t="s">
        <v>15</v>
      </c>
      <c r="C12" s="79"/>
      <c r="D12" s="79"/>
      <c r="E12" s="79"/>
      <c r="F12" s="79"/>
      <c r="G12" s="79"/>
      <c r="H12" s="79"/>
      <c r="I12" s="79"/>
      <c r="J12" s="79"/>
    </row>
    <row r="13" spans="1:11" x14ac:dyDescent="0.25">
      <c r="A13" s="76" t="s">
        <v>16</v>
      </c>
      <c r="B13" s="76"/>
      <c r="C13" s="76"/>
      <c r="D13" s="76"/>
      <c r="E13" s="76"/>
      <c r="F13" s="76"/>
      <c r="G13" s="76"/>
      <c r="H13" s="76"/>
      <c r="I13" s="76"/>
      <c r="J13" s="76"/>
    </row>
    <row r="14" spans="1:11" ht="21" customHeight="1" x14ac:dyDescent="0.25">
      <c r="A14" s="7" t="s">
        <v>17</v>
      </c>
      <c r="B14" s="27">
        <f>_xlfn.NUMBERVALUE(LEFT($B$16,1))</f>
        <v>3</v>
      </c>
      <c r="C14" s="80" t="str">
        <f>IFERROR(VLOOKUP(B14,'[1]Validacion datos'!A2:B5,2,FALSE),"")</f>
        <v>DESARROLLO PRODUCTIVO</v>
      </c>
      <c r="D14" s="80"/>
      <c r="E14" s="80"/>
      <c r="F14" s="80"/>
      <c r="G14" s="80"/>
      <c r="H14" s="80"/>
      <c r="I14" s="80"/>
      <c r="J14" s="80"/>
    </row>
    <row r="15" spans="1:11" ht="26.25" customHeight="1" x14ac:dyDescent="0.25">
      <c r="A15" s="7" t="s">
        <v>18</v>
      </c>
      <c r="B15" s="28">
        <f>_xlfn.NUMBERVALUE(LEFT(B16,3))</f>
        <v>33</v>
      </c>
      <c r="C15" s="80" t="s">
        <v>90</v>
      </c>
      <c r="D15" s="80"/>
      <c r="E15" s="80"/>
      <c r="F15" s="80"/>
      <c r="G15" s="80"/>
      <c r="H15" s="80"/>
      <c r="I15" s="80"/>
      <c r="J15" s="80"/>
    </row>
    <row r="16" spans="1:11" ht="61.5" customHeight="1" x14ac:dyDescent="0.25">
      <c r="A16" s="7" t="s">
        <v>19</v>
      </c>
      <c r="B16" s="29" t="s">
        <v>20</v>
      </c>
      <c r="C16" s="8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0"/>
      <c r="E16" s="80"/>
      <c r="F16" s="80"/>
      <c r="G16" s="80"/>
      <c r="H16" s="80"/>
      <c r="I16" s="80"/>
      <c r="J16" s="80"/>
    </row>
    <row r="17" spans="1:11" x14ac:dyDescent="0.25">
      <c r="A17" s="76" t="s">
        <v>21</v>
      </c>
      <c r="B17" s="76"/>
      <c r="C17" s="76"/>
      <c r="D17" s="76"/>
      <c r="E17" s="76"/>
      <c r="F17" s="76"/>
      <c r="G17" s="76"/>
      <c r="H17" s="76"/>
      <c r="I17" s="76"/>
      <c r="J17" s="76"/>
    </row>
    <row r="18" spans="1:11" ht="25.5" customHeight="1" x14ac:dyDescent="0.25">
      <c r="A18" s="7" t="s">
        <v>22</v>
      </c>
      <c r="B18" s="95" t="s">
        <v>64</v>
      </c>
      <c r="C18" s="95"/>
      <c r="D18" s="95"/>
      <c r="E18" s="95"/>
      <c r="F18" s="95"/>
      <c r="G18" s="95"/>
      <c r="H18" s="95"/>
      <c r="I18" s="95"/>
      <c r="J18" s="95"/>
    </row>
    <row r="19" spans="1:11" ht="56.25" customHeight="1" x14ac:dyDescent="0.25">
      <c r="A19" s="9" t="s">
        <v>24</v>
      </c>
      <c r="B19" s="81" t="s">
        <v>92</v>
      </c>
      <c r="C19" s="81"/>
      <c r="D19" s="81"/>
      <c r="E19" s="81"/>
      <c r="F19" s="81"/>
      <c r="G19" s="81"/>
      <c r="H19" s="81"/>
      <c r="I19" s="81"/>
      <c r="J19" s="81"/>
    </row>
    <row r="20" spans="1:11" ht="19.5" customHeight="1" x14ac:dyDescent="0.25">
      <c r="A20" s="9" t="s">
        <v>26</v>
      </c>
      <c r="B20" s="95" t="s">
        <v>66</v>
      </c>
      <c r="C20" s="95"/>
      <c r="D20" s="95"/>
      <c r="E20" s="95"/>
      <c r="F20" s="95"/>
      <c r="G20" s="95"/>
      <c r="H20" s="95"/>
      <c r="I20" s="95"/>
      <c r="J20" s="95"/>
    </row>
    <row r="21" spans="1:11" x14ac:dyDescent="0.25">
      <c r="A21" s="9" t="s">
        <v>28</v>
      </c>
      <c r="B21" s="95"/>
      <c r="C21" s="95"/>
      <c r="D21" s="95"/>
      <c r="E21" s="95"/>
      <c r="F21" s="95"/>
      <c r="G21" s="95"/>
      <c r="H21" s="95"/>
      <c r="I21" s="95"/>
      <c r="J21" s="95"/>
      <c r="K21" s="1"/>
    </row>
    <row r="22" spans="1:11" x14ac:dyDescent="0.25">
      <c r="A22" s="76" t="s">
        <v>30</v>
      </c>
      <c r="B22" s="76"/>
      <c r="C22" s="76"/>
      <c r="D22" s="76"/>
      <c r="E22" s="76"/>
      <c r="F22" s="76"/>
      <c r="G22" s="76"/>
      <c r="H22" s="76"/>
      <c r="I22" s="76"/>
      <c r="J22" s="76"/>
    </row>
    <row r="23" spans="1:11" x14ac:dyDescent="0.25">
      <c r="A23" s="77" t="s">
        <v>31</v>
      </c>
      <c r="B23" s="77"/>
      <c r="C23" s="77"/>
      <c r="D23" s="77"/>
      <c r="E23" s="77"/>
      <c r="F23" s="77"/>
      <c r="G23" s="77"/>
      <c r="H23" s="77"/>
      <c r="I23" s="77"/>
      <c r="J23" s="77"/>
      <c r="K23" s="1"/>
    </row>
    <row r="24" spans="1:11" ht="15" customHeight="1" x14ac:dyDescent="0.25">
      <c r="A24" s="83" t="s">
        <v>32</v>
      </c>
      <c r="B24" s="83"/>
      <c r="C24" s="83" t="s">
        <v>33</v>
      </c>
      <c r="D24" s="83"/>
      <c r="E24" s="83"/>
      <c r="F24" s="83" t="s">
        <v>34</v>
      </c>
      <c r="G24" s="83"/>
      <c r="H24" s="83"/>
      <c r="I24" s="83" t="s">
        <v>35</v>
      </c>
      <c r="J24" s="83"/>
    </row>
    <row r="25" spans="1:11" s="5" customFormat="1" ht="21" customHeight="1" x14ac:dyDescent="0.25">
      <c r="A25" s="101">
        <v>100000</v>
      </c>
      <c r="B25" s="101"/>
      <c r="C25" s="101">
        <v>100000</v>
      </c>
      <c r="D25" s="101"/>
      <c r="E25" s="101"/>
      <c r="F25" s="101">
        <v>0</v>
      </c>
      <c r="G25" s="101"/>
      <c r="H25" s="101"/>
      <c r="I25" s="102">
        <f>+F25/C25</f>
        <v>0</v>
      </c>
      <c r="J25" s="102"/>
      <c r="K25" s="4"/>
    </row>
    <row r="26" spans="1:11" x14ac:dyDescent="0.25">
      <c r="A26" s="77" t="s">
        <v>36</v>
      </c>
      <c r="B26" s="77"/>
      <c r="C26" s="77"/>
      <c r="D26" s="77"/>
      <c r="E26" s="77"/>
      <c r="F26" s="77"/>
      <c r="G26" s="77"/>
      <c r="H26" s="77"/>
      <c r="I26" s="77"/>
      <c r="J26" s="77"/>
      <c r="K26" s="1"/>
    </row>
    <row r="27" spans="1:11" ht="15" customHeight="1" x14ac:dyDescent="0.25">
      <c r="A27" s="87"/>
      <c r="B27" s="87"/>
      <c r="C27" s="86" t="s">
        <v>37</v>
      </c>
      <c r="D27" s="103"/>
      <c r="E27" s="86" t="s">
        <v>67</v>
      </c>
      <c r="F27" s="103"/>
      <c r="G27" s="86" t="s">
        <v>73</v>
      </c>
      <c r="H27" s="86"/>
      <c r="I27" s="86" t="s">
        <v>40</v>
      </c>
      <c r="J27" s="103"/>
    </row>
    <row r="28" spans="1:11" s="19" customFormat="1" ht="31.5" x14ac:dyDescent="0.25">
      <c r="A28" s="54" t="s">
        <v>41</v>
      </c>
      <c r="B28" s="54" t="s">
        <v>42</v>
      </c>
      <c r="C28" s="54" t="s">
        <v>43</v>
      </c>
      <c r="D28" s="54" t="s">
        <v>44</v>
      </c>
      <c r="E28" s="54" t="s">
        <v>45</v>
      </c>
      <c r="F28" s="54" t="s">
        <v>46</v>
      </c>
      <c r="G28" s="54" t="s">
        <v>47</v>
      </c>
      <c r="H28" s="54" t="s">
        <v>48</v>
      </c>
      <c r="I28" s="54" t="s">
        <v>49</v>
      </c>
      <c r="J28" s="54" t="s">
        <v>50</v>
      </c>
      <c r="K28" s="18"/>
    </row>
    <row r="29" spans="1:11" s="32" customFormat="1" ht="72.75" customHeight="1" x14ac:dyDescent="0.25">
      <c r="A29" s="30" t="s">
        <v>74</v>
      </c>
      <c r="B29" s="30" t="s">
        <v>69</v>
      </c>
      <c r="C29" s="40">
        <v>120000</v>
      </c>
      <c r="D29" s="37">
        <v>100000</v>
      </c>
      <c r="E29" s="37">
        <v>60000</v>
      </c>
      <c r="F29" s="37">
        <v>50000</v>
      </c>
      <c r="G29" s="38">
        <v>54966</v>
      </c>
      <c r="H29" s="56">
        <v>0</v>
      </c>
      <c r="I29" s="39">
        <f>+Tabla18[[#This Row],[Física (E)]]/Tabla18[[#This Row],[Física (C)]]</f>
        <v>0.91610000000000003</v>
      </c>
      <c r="J29" s="14">
        <f>+Tabla18[[#This Row],[Financiera  (F)]]/Tabla18[[#This Row],[Financiera (D)]]</f>
        <v>0</v>
      </c>
      <c r="K29" s="31"/>
    </row>
    <row r="30" spans="1:11" x14ac:dyDescent="0.25">
      <c r="A30" s="76" t="s">
        <v>53</v>
      </c>
      <c r="B30" s="76"/>
      <c r="C30" s="76"/>
      <c r="D30" s="76"/>
      <c r="E30" s="76"/>
      <c r="F30" s="76"/>
      <c r="G30" s="76"/>
      <c r="H30" s="76"/>
      <c r="I30" s="76"/>
      <c r="J30" s="76"/>
    </row>
    <row r="31" spans="1:11" x14ac:dyDescent="0.25">
      <c r="A31" s="77" t="s">
        <v>54</v>
      </c>
      <c r="B31" s="77"/>
      <c r="C31" s="77"/>
      <c r="D31" s="77"/>
      <c r="E31" s="77"/>
      <c r="F31" s="77"/>
      <c r="G31" s="77"/>
      <c r="H31" s="77"/>
      <c r="I31" s="77"/>
      <c r="J31" s="77"/>
      <c r="K31" s="1"/>
    </row>
    <row r="32" spans="1:11" ht="24" customHeight="1" x14ac:dyDescent="0.25">
      <c r="A32" s="10" t="s">
        <v>55</v>
      </c>
      <c r="B32" s="81" t="s">
        <v>75</v>
      </c>
      <c r="C32" s="81"/>
      <c r="D32" s="81"/>
      <c r="E32" s="81"/>
      <c r="F32" s="81"/>
      <c r="G32" s="81"/>
      <c r="H32" s="81"/>
      <c r="I32" s="81"/>
      <c r="J32" s="81"/>
    </row>
    <row r="33" spans="1:11" ht="28.5" customHeight="1" x14ac:dyDescent="0.25">
      <c r="A33" s="10" t="s">
        <v>57</v>
      </c>
      <c r="B33" s="81" t="s">
        <v>76</v>
      </c>
      <c r="C33" s="81"/>
      <c r="D33" s="81"/>
      <c r="E33" s="81"/>
      <c r="F33" s="81"/>
      <c r="G33" s="81"/>
      <c r="H33" s="81"/>
      <c r="I33" s="81"/>
      <c r="J33" s="81"/>
    </row>
    <row r="34" spans="1:11" ht="42" customHeight="1" x14ac:dyDescent="0.25">
      <c r="A34" s="10" t="s">
        <v>59</v>
      </c>
      <c r="B34" s="81" t="s">
        <v>93</v>
      </c>
      <c r="C34" s="81"/>
      <c r="D34" s="81"/>
      <c r="E34" s="81"/>
      <c r="F34" s="81"/>
      <c r="G34" s="81"/>
      <c r="H34" s="81"/>
      <c r="I34" s="81"/>
      <c r="J34" s="81"/>
    </row>
    <row r="35" spans="1:11" ht="49.5" customHeight="1" x14ac:dyDescent="0.25">
      <c r="A35" s="10" t="s">
        <v>60</v>
      </c>
      <c r="B35" s="90" t="s">
        <v>91</v>
      </c>
      <c r="C35" s="90"/>
      <c r="D35" s="90"/>
      <c r="E35" s="90"/>
      <c r="F35" s="90"/>
      <c r="G35" s="90"/>
      <c r="H35" s="90"/>
      <c r="I35" s="90"/>
      <c r="J35" s="90"/>
    </row>
    <row r="36" spans="1:11" x14ac:dyDescent="0.25">
      <c r="A36" s="76" t="s">
        <v>61</v>
      </c>
      <c r="B36" s="76"/>
      <c r="C36" s="76"/>
      <c r="D36" s="76"/>
      <c r="E36" s="76"/>
      <c r="F36" s="76"/>
      <c r="G36" s="76"/>
      <c r="H36" s="76"/>
      <c r="I36" s="76"/>
      <c r="J36" s="76"/>
    </row>
    <row r="37" spans="1:11" x14ac:dyDescent="0.25">
      <c r="A37" s="88" t="s">
        <v>62</v>
      </c>
      <c r="B37" s="88"/>
      <c r="C37" s="88"/>
      <c r="D37" s="88"/>
      <c r="E37" s="88"/>
      <c r="F37" s="88"/>
      <c r="G37" s="88"/>
      <c r="H37" s="88"/>
      <c r="I37" s="88"/>
      <c r="J37" s="88"/>
      <c r="K37" s="1"/>
    </row>
    <row r="38" spans="1:11" ht="39" customHeight="1" x14ac:dyDescent="0.25">
      <c r="A38" s="81" t="s">
        <v>95</v>
      </c>
      <c r="B38" s="81"/>
      <c r="C38" s="81"/>
      <c r="D38" s="81"/>
      <c r="E38" s="81"/>
      <c r="F38" s="81"/>
      <c r="G38" s="81"/>
      <c r="H38" s="81"/>
      <c r="I38" s="81"/>
      <c r="J38" s="81"/>
    </row>
    <row r="39" spans="1:11" x14ac:dyDescent="0.25">
      <c r="B39" s="57"/>
      <c r="C39" s="57"/>
      <c r="D39" s="57"/>
      <c r="E39" s="57"/>
      <c r="F39" s="57"/>
      <c r="G39" s="57"/>
      <c r="H39" s="57"/>
      <c r="I39" s="57"/>
      <c r="J39" s="57"/>
    </row>
    <row r="40" spans="1:11" x14ac:dyDescent="0.25">
      <c r="B40" s="57"/>
      <c r="C40" s="57"/>
      <c r="D40" s="57"/>
      <c r="E40" s="57"/>
      <c r="F40" s="57"/>
      <c r="G40" s="57"/>
      <c r="H40" s="57"/>
      <c r="I40" s="57"/>
      <c r="J40" s="57"/>
    </row>
    <row r="41" spans="1:11" x14ac:dyDescent="0.25">
      <c r="B41" s="57"/>
      <c r="C41" s="57"/>
      <c r="D41" s="57"/>
      <c r="E41" s="57"/>
      <c r="F41" s="57"/>
      <c r="G41" s="57"/>
      <c r="H41" s="57"/>
      <c r="I41" s="57"/>
      <c r="J41" s="57"/>
    </row>
    <row r="42" spans="1:11" x14ac:dyDescent="0.25">
      <c r="B42" s="57"/>
      <c r="C42" s="57"/>
      <c r="D42" s="57"/>
      <c r="E42" s="57"/>
      <c r="F42" s="57"/>
      <c r="G42" s="57"/>
      <c r="H42" s="57"/>
      <c r="I42" s="57"/>
      <c r="J42" s="57"/>
    </row>
    <row r="43" spans="1:11" x14ac:dyDescent="0.25">
      <c r="B43" s="57"/>
      <c r="C43" s="57"/>
      <c r="D43" s="57"/>
      <c r="E43" s="57"/>
      <c r="F43" s="57"/>
      <c r="G43" s="57"/>
      <c r="H43" s="57"/>
      <c r="I43" s="57"/>
      <c r="J43" s="57"/>
    </row>
    <row r="44" spans="1:11" x14ac:dyDescent="0.25">
      <c r="B44" s="57"/>
      <c r="C44" s="57"/>
      <c r="D44" s="57"/>
      <c r="E44" s="57"/>
      <c r="F44" s="57"/>
      <c r="G44" s="57"/>
      <c r="H44" s="57"/>
      <c r="I44" s="57"/>
      <c r="J44" s="57"/>
    </row>
    <row r="45" spans="1:11" x14ac:dyDescent="0.25">
      <c r="B45" s="57"/>
      <c r="C45" s="57"/>
      <c r="D45" s="57"/>
      <c r="E45" s="57"/>
      <c r="F45" s="57"/>
      <c r="G45" s="57"/>
      <c r="H45" s="57"/>
      <c r="I45" s="57"/>
      <c r="J45" s="57"/>
    </row>
    <row r="46" spans="1:11" x14ac:dyDescent="0.25">
      <c r="B46" s="57"/>
      <c r="C46" s="57"/>
      <c r="D46" s="57"/>
      <c r="E46" s="57"/>
      <c r="F46" s="57"/>
      <c r="G46" s="57"/>
      <c r="H46" s="57"/>
      <c r="I46" s="57"/>
      <c r="J46" s="57"/>
    </row>
    <row r="47" spans="1:11" x14ac:dyDescent="0.25">
      <c r="B47" s="57"/>
      <c r="C47" s="57"/>
      <c r="D47" s="57"/>
      <c r="E47" s="57"/>
      <c r="F47" s="57"/>
      <c r="G47" s="57"/>
      <c r="H47" s="57"/>
      <c r="I47" s="57"/>
      <c r="J47" s="57"/>
    </row>
    <row r="48" spans="1:11" x14ac:dyDescent="0.25">
      <c r="B48" s="57"/>
      <c r="C48" s="57"/>
      <c r="D48" s="57"/>
      <c r="E48" s="57"/>
      <c r="F48" s="57"/>
      <c r="G48" s="57"/>
      <c r="H48" s="57"/>
      <c r="I48" s="57"/>
      <c r="J48" s="57"/>
    </row>
    <row r="49" spans="2:10" x14ac:dyDescent="0.25">
      <c r="B49" s="57"/>
      <c r="C49" s="57"/>
      <c r="D49" s="57"/>
      <c r="E49" s="57"/>
      <c r="F49" s="57"/>
      <c r="G49" s="57"/>
      <c r="H49" s="57"/>
      <c r="I49" s="57"/>
      <c r="J49" s="57"/>
    </row>
    <row r="50" spans="2:10" x14ac:dyDescent="0.25">
      <c r="B50" s="57"/>
      <c r="C50" s="57"/>
      <c r="D50" s="57"/>
      <c r="E50" s="57"/>
      <c r="F50" s="57"/>
      <c r="G50" s="57"/>
      <c r="H50" s="57"/>
      <c r="I50" s="57"/>
      <c r="J50" s="57"/>
    </row>
    <row r="51" spans="2:10" x14ac:dyDescent="0.25">
      <c r="B51" s="57"/>
      <c r="C51" s="57"/>
      <c r="D51" s="57"/>
      <c r="E51" s="57"/>
      <c r="F51" s="57"/>
      <c r="G51" s="57"/>
      <c r="H51" s="57"/>
      <c r="I51" s="57"/>
      <c r="J51" s="57"/>
    </row>
    <row r="52" spans="2:10" x14ac:dyDescent="0.25">
      <c r="B52" s="57"/>
      <c r="C52" s="57"/>
      <c r="D52" s="57"/>
      <c r="E52" s="57"/>
      <c r="F52" s="57"/>
      <c r="G52" s="57"/>
      <c r="H52" s="57"/>
      <c r="I52" s="57"/>
      <c r="J52" s="57"/>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onto ejecutado en el trimestre" sqref="H28:H29"/>
    <dataValidation allowBlank="1" showInputMessage="1" showErrorMessage="1" prompt="Meta alcanzada en el trimestre" sqref="G28:G29 H29"/>
  </dataValidations>
  <pageMargins left="0.7" right="0.7" top="0.75" bottom="0.75" header="0.3" footer="0.3"/>
  <pageSetup scale="56"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2"/>
  <sheetViews>
    <sheetView topLeftCell="A30" zoomScale="70" zoomScaleNormal="70" zoomScaleSheetLayoutView="55" workbookViewId="0">
      <selection activeCell="D59" sqref="D59"/>
    </sheetView>
  </sheetViews>
  <sheetFormatPr baseColWidth="10" defaultColWidth="11.42578125" defaultRowHeight="15" x14ac:dyDescent="0.25"/>
  <cols>
    <col min="1" max="1" width="33.140625" style="45" customWidth="1"/>
    <col min="2" max="2" width="25" style="45" customWidth="1"/>
    <col min="3" max="3" width="12.7109375" style="45" customWidth="1"/>
    <col min="4" max="4" width="16.85546875" style="45" customWidth="1"/>
    <col min="5" max="5" width="12.7109375" style="45" customWidth="1"/>
    <col min="6" max="6" width="16.85546875" style="45" customWidth="1"/>
    <col min="7" max="7" width="12.7109375" style="45" customWidth="1"/>
    <col min="8" max="8" width="16.7109375" style="45" bestFit="1" customWidth="1"/>
    <col min="9" max="9" width="17.28515625" style="45" customWidth="1"/>
    <col min="10" max="10" width="16.42578125" style="45" customWidth="1"/>
    <col min="11" max="11" width="11.42578125" style="45"/>
    <col min="12" max="16384" width="11.42578125" style="47"/>
  </cols>
  <sheetData>
    <row r="1" spans="1:11" s="2" customFormat="1" ht="18.75" customHeight="1" x14ac:dyDescent="0.25">
      <c r="A1" s="113"/>
      <c r="B1" s="71" t="s">
        <v>109</v>
      </c>
      <c r="C1" s="71"/>
      <c r="D1" s="71"/>
      <c r="E1" s="71"/>
      <c r="F1" s="71"/>
      <c r="G1" s="71"/>
      <c r="H1" s="71"/>
      <c r="I1" s="71"/>
      <c r="J1" s="71"/>
      <c r="K1" s="1"/>
    </row>
    <row r="2" spans="1:11" s="2" customFormat="1" ht="15.75" x14ac:dyDescent="0.25">
      <c r="A2" s="114"/>
      <c r="B2" s="116" t="s">
        <v>0</v>
      </c>
      <c r="C2" s="117"/>
      <c r="D2" s="116" t="s">
        <v>1</v>
      </c>
      <c r="E2" s="118"/>
      <c r="F2" s="118"/>
      <c r="G2" s="118"/>
      <c r="H2" s="117"/>
      <c r="I2" s="62" t="s">
        <v>2</v>
      </c>
      <c r="J2" s="62" t="s">
        <v>3</v>
      </c>
      <c r="K2" s="1"/>
    </row>
    <row r="3" spans="1:11" s="2" customFormat="1" ht="25.5" customHeight="1" x14ac:dyDescent="0.25">
      <c r="A3" s="115"/>
      <c r="B3" s="119" t="s">
        <v>4</v>
      </c>
      <c r="C3" s="120"/>
      <c r="D3" s="121"/>
      <c r="E3" s="122"/>
      <c r="F3" s="122"/>
      <c r="G3" s="122"/>
      <c r="H3" s="123"/>
      <c r="I3" s="63"/>
      <c r="J3" s="63"/>
      <c r="K3" s="1"/>
    </row>
    <row r="4" spans="1:11" ht="15.75" x14ac:dyDescent="0.25">
      <c r="A4" s="127"/>
      <c r="B4" s="127"/>
      <c r="C4" s="127"/>
      <c r="D4" s="127"/>
      <c r="E4" s="127"/>
      <c r="F4" s="127"/>
      <c r="G4" s="127"/>
      <c r="H4" s="127"/>
      <c r="I4" s="127"/>
      <c r="J4" s="127"/>
      <c r="K4" s="48"/>
    </row>
    <row r="5" spans="1:11" ht="3" customHeight="1" x14ac:dyDescent="0.25">
      <c r="A5" s="128"/>
      <c r="B5" s="128"/>
      <c r="C5" s="128"/>
      <c r="D5" s="128"/>
      <c r="E5" s="128"/>
      <c r="F5" s="128"/>
      <c r="G5" s="128"/>
      <c r="H5" s="128"/>
      <c r="I5" s="128"/>
      <c r="J5" s="128"/>
      <c r="K5" s="48"/>
    </row>
    <row r="6" spans="1:11" ht="15.75" x14ac:dyDescent="0.25">
      <c r="A6" s="76" t="s">
        <v>5</v>
      </c>
      <c r="B6" s="76"/>
      <c r="C6" s="76"/>
      <c r="D6" s="76"/>
      <c r="E6" s="76"/>
      <c r="F6" s="76"/>
      <c r="G6" s="76"/>
      <c r="H6" s="76"/>
      <c r="I6" s="76"/>
      <c r="J6" s="76"/>
      <c r="K6" s="48"/>
    </row>
    <row r="7" spans="1:11" ht="15.75" x14ac:dyDescent="0.25">
      <c r="A7" s="77" t="s">
        <v>6</v>
      </c>
      <c r="B7" s="77"/>
      <c r="C7" s="77"/>
      <c r="D7" s="77"/>
      <c r="E7" s="77"/>
      <c r="F7" s="77"/>
      <c r="G7" s="77"/>
      <c r="H7" s="77"/>
      <c r="I7" s="77"/>
      <c r="J7" s="77"/>
      <c r="K7" s="48"/>
    </row>
    <row r="8" spans="1:11" ht="18" customHeight="1" x14ac:dyDescent="0.25">
      <c r="A8" s="7" t="s">
        <v>7</v>
      </c>
      <c r="B8" s="70" t="s">
        <v>8</v>
      </c>
      <c r="C8" s="70"/>
      <c r="D8" s="70"/>
      <c r="E8" s="70"/>
      <c r="F8" s="70"/>
      <c r="G8" s="70"/>
      <c r="H8" s="70"/>
      <c r="I8" s="70"/>
      <c r="J8" s="70"/>
      <c r="K8" s="48"/>
    </row>
    <row r="9" spans="1:11" ht="18" customHeight="1" x14ac:dyDescent="0.25">
      <c r="A9" s="49" t="s">
        <v>9</v>
      </c>
      <c r="B9" s="70" t="s">
        <v>10</v>
      </c>
      <c r="C9" s="70"/>
      <c r="D9" s="70"/>
      <c r="E9" s="70"/>
      <c r="F9" s="70"/>
      <c r="G9" s="70"/>
      <c r="H9" s="70"/>
      <c r="I9" s="70"/>
      <c r="J9" s="70"/>
      <c r="K9" s="48"/>
    </row>
    <row r="10" spans="1:11" ht="18" customHeight="1" x14ac:dyDescent="0.25">
      <c r="A10" s="49" t="s">
        <v>11</v>
      </c>
      <c r="B10" s="70" t="s">
        <v>10</v>
      </c>
      <c r="C10" s="70"/>
      <c r="D10" s="70"/>
      <c r="E10" s="70"/>
      <c r="F10" s="70"/>
      <c r="G10" s="70"/>
      <c r="H10" s="70"/>
      <c r="I10" s="70"/>
      <c r="J10" s="70"/>
      <c r="K10" s="48"/>
    </row>
    <row r="11" spans="1:11" ht="47.25" customHeight="1" x14ac:dyDescent="0.25">
      <c r="A11" s="7" t="s">
        <v>12</v>
      </c>
      <c r="B11" s="81" t="s">
        <v>13</v>
      </c>
      <c r="C11" s="81"/>
      <c r="D11" s="81"/>
      <c r="E11" s="81"/>
      <c r="F11" s="81"/>
      <c r="G11" s="81"/>
      <c r="H11" s="81"/>
      <c r="I11" s="81"/>
      <c r="J11" s="81"/>
    </row>
    <row r="12" spans="1:11" ht="42" customHeight="1" x14ac:dyDescent="0.25">
      <c r="A12" s="7" t="s">
        <v>14</v>
      </c>
      <c r="B12" s="81" t="s">
        <v>15</v>
      </c>
      <c r="C12" s="81"/>
      <c r="D12" s="81"/>
      <c r="E12" s="81"/>
      <c r="F12" s="81"/>
      <c r="G12" s="81"/>
      <c r="H12" s="81"/>
      <c r="I12" s="81"/>
      <c r="J12" s="81"/>
    </row>
    <row r="13" spans="1:11" ht="15.75" x14ac:dyDescent="0.25">
      <c r="A13" s="76" t="s">
        <v>16</v>
      </c>
      <c r="B13" s="76"/>
      <c r="C13" s="76"/>
      <c r="D13" s="76"/>
      <c r="E13" s="76"/>
      <c r="F13" s="76"/>
      <c r="G13" s="76"/>
      <c r="H13" s="76"/>
      <c r="I13" s="76"/>
      <c r="J13" s="76"/>
    </row>
    <row r="14" spans="1:11" ht="15.75" x14ac:dyDescent="0.25">
      <c r="A14" s="7" t="s">
        <v>17</v>
      </c>
      <c r="B14" s="16">
        <f>_xlfn.NUMBERVALUE(LEFT($B$16,1))</f>
        <v>3</v>
      </c>
      <c r="C14" s="94" t="str">
        <f>IFERROR(VLOOKUP(B14,'[1]Validacion datos'!A2:B5,2,FALSE),"")</f>
        <v>DESARROLLO PRODUCTIVO</v>
      </c>
      <c r="D14" s="94"/>
      <c r="E14" s="94"/>
      <c r="F14" s="94"/>
      <c r="G14" s="94"/>
      <c r="H14" s="94"/>
      <c r="I14" s="94"/>
      <c r="J14" s="94"/>
    </row>
    <row r="15" spans="1:11" ht="26.25" customHeight="1" x14ac:dyDescent="0.25">
      <c r="A15" s="7" t="s">
        <v>18</v>
      </c>
      <c r="B15" s="61">
        <f>_xlfn.NUMBERVALUE(LEFT(B16,3))</f>
        <v>3.3</v>
      </c>
      <c r="C15" s="94" t="s">
        <v>90</v>
      </c>
      <c r="D15" s="94"/>
      <c r="E15" s="94"/>
      <c r="F15" s="94"/>
      <c r="G15" s="94"/>
      <c r="H15" s="94"/>
      <c r="I15" s="94"/>
      <c r="J15" s="94"/>
    </row>
    <row r="16" spans="1:11" ht="54" customHeight="1" x14ac:dyDescent="0.25">
      <c r="A16" s="7" t="s">
        <v>19</v>
      </c>
      <c r="B16" s="17" t="s">
        <v>20</v>
      </c>
      <c r="C16" s="94"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4"/>
      <c r="E16" s="94"/>
      <c r="F16" s="94"/>
      <c r="G16" s="94"/>
      <c r="H16" s="94"/>
      <c r="I16" s="94"/>
      <c r="J16" s="94"/>
    </row>
    <row r="17" spans="1:12" ht="15.75" x14ac:dyDescent="0.25">
      <c r="A17" s="76" t="s">
        <v>21</v>
      </c>
      <c r="B17" s="76"/>
      <c r="C17" s="76"/>
      <c r="D17" s="76"/>
      <c r="E17" s="76"/>
      <c r="F17" s="76"/>
      <c r="G17" s="76"/>
      <c r="H17" s="76"/>
      <c r="I17" s="76"/>
      <c r="J17" s="76"/>
    </row>
    <row r="18" spans="1:12" ht="29.25" customHeight="1" x14ac:dyDescent="0.25">
      <c r="A18" s="7" t="s">
        <v>22</v>
      </c>
      <c r="B18" s="95" t="s">
        <v>23</v>
      </c>
      <c r="C18" s="95"/>
      <c r="D18" s="95"/>
      <c r="E18" s="95"/>
      <c r="F18" s="95"/>
      <c r="G18" s="95"/>
      <c r="H18" s="95"/>
      <c r="I18" s="95"/>
      <c r="J18" s="95"/>
    </row>
    <row r="19" spans="1:12" ht="79.5" customHeight="1" x14ac:dyDescent="0.25">
      <c r="A19" s="9" t="s">
        <v>24</v>
      </c>
      <c r="B19" s="81" t="s">
        <v>81</v>
      </c>
      <c r="C19" s="81"/>
      <c r="D19" s="81"/>
      <c r="E19" s="81"/>
      <c r="F19" s="81"/>
      <c r="G19" s="81"/>
      <c r="H19" s="81"/>
      <c r="I19" s="81"/>
      <c r="J19" s="81"/>
    </row>
    <row r="20" spans="1:12" ht="30" customHeight="1" x14ac:dyDescent="0.25">
      <c r="A20" s="9" t="s">
        <v>26</v>
      </c>
      <c r="B20" s="81" t="s">
        <v>27</v>
      </c>
      <c r="C20" s="81"/>
      <c r="D20" s="81"/>
      <c r="E20" s="81"/>
      <c r="F20" s="81"/>
      <c r="G20" s="81"/>
      <c r="H20" s="81"/>
      <c r="I20" s="81"/>
      <c r="J20" s="81"/>
    </row>
    <row r="21" spans="1:12" ht="31.5" customHeight="1" x14ac:dyDescent="0.25">
      <c r="A21" s="9" t="s">
        <v>28</v>
      </c>
      <c r="B21" s="82" t="s">
        <v>29</v>
      </c>
      <c r="C21" s="81"/>
      <c r="D21" s="81"/>
      <c r="E21" s="81"/>
      <c r="F21" s="81"/>
      <c r="G21" s="81"/>
      <c r="H21" s="81"/>
      <c r="I21" s="81"/>
      <c r="J21" s="81"/>
      <c r="K21" s="48"/>
    </row>
    <row r="22" spans="1:12" ht="15.75" x14ac:dyDescent="0.25">
      <c r="A22" s="76" t="s">
        <v>30</v>
      </c>
      <c r="B22" s="76"/>
      <c r="C22" s="76"/>
      <c r="D22" s="76"/>
      <c r="E22" s="76"/>
      <c r="F22" s="76"/>
      <c r="G22" s="76"/>
      <c r="H22" s="76"/>
      <c r="I22" s="76"/>
      <c r="J22" s="76"/>
    </row>
    <row r="23" spans="1:12" ht="15.75" x14ac:dyDescent="0.25">
      <c r="A23" s="77" t="s">
        <v>31</v>
      </c>
      <c r="B23" s="77"/>
      <c r="C23" s="77"/>
      <c r="D23" s="77"/>
      <c r="E23" s="77"/>
      <c r="F23" s="77"/>
      <c r="G23" s="77"/>
      <c r="H23" s="77"/>
      <c r="I23" s="77"/>
      <c r="J23" s="77"/>
      <c r="K23" s="48"/>
    </row>
    <row r="24" spans="1:12" ht="15" customHeight="1" x14ac:dyDescent="0.25">
      <c r="A24" s="83" t="s">
        <v>32</v>
      </c>
      <c r="B24" s="83"/>
      <c r="C24" s="83" t="s">
        <v>33</v>
      </c>
      <c r="D24" s="83"/>
      <c r="E24" s="83"/>
      <c r="F24" s="83" t="s">
        <v>34</v>
      </c>
      <c r="G24" s="83"/>
      <c r="H24" s="83"/>
      <c r="I24" s="83" t="s">
        <v>35</v>
      </c>
      <c r="J24" s="83"/>
    </row>
    <row r="25" spans="1:12" s="51" customFormat="1" ht="23.25" customHeight="1" x14ac:dyDescent="0.25">
      <c r="A25" s="84">
        <v>500000000</v>
      </c>
      <c r="B25" s="84"/>
      <c r="C25" s="84">
        <v>625000000</v>
      </c>
      <c r="D25" s="84"/>
      <c r="E25" s="84"/>
      <c r="F25" s="84">
        <v>500000000</v>
      </c>
      <c r="G25" s="84"/>
      <c r="H25" s="84"/>
      <c r="I25" s="85">
        <f>F25/C25</f>
        <v>0.8</v>
      </c>
      <c r="J25" s="85"/>
      <c r="K25" s="50"/>
    </row>
    <row r="26" spans="1:12" ht="15.75" x14ac:dyDescent="0.25">
      <c r="A26" s="77" t="s">
        <v>36</v>
      </c>
      <c r="B26" s="77"/>
      <c r="C26" s="77"/>
      <c r="D26" s="77"/>
      <c r="E26" s="77"/>
      <c r="F26" s="77"/>
      <c r="G26" s="77"/>
      <c r="H26" s="77"/>
      <c r="I26" s="77"/>
      <c r="J26" s="77"/>
      <c r="K26" s="48"/>
    </row>
    <row r="27" spans="1:12" ht="21.75" customHeight="1" x14ac:dyDescent="0.25">
      <c r="A27" s="125"/>
      <c r="B27" s="125"/>
      <c r="C27" s="107" t="s">
        <v>96</v>
      </c>
      <c r="D27" s="108"/>
      <c r="E27" s="109" t="s">
        <v>97</v>
      </c>
      <c r="F27" s="108"/>
      <c r="G27" s="109" t="s">
        <v>98</v>
      </c>
      <c r="H27" s="108"/>
      <c r="I27" s="86" t="s">
        <v>40</v>
      </c>
      <c r="J27" s="126"/>
    </row>
    <row r="28" spans="1:12" ht="31.5" x14ac:dyDescent="0.25">
      <c r="A28" s="60" t="s">
        <v>41</v>
      </c>
      <c r="B28" s="60" t="s">
        <v>42</v>
      </c>
      <c r="C28" s="60" t="s">
        <v>43</v>
      </c>
      <c r="D28" s="60" t="s">
        <v>44</v>
      </c>
      <c r="E28" s="60" t="s">
        <v>45</v>
      </c>
      <c r="F28" s="60" t="s">
        <v>46</v>
      </c>
      <c r="G28" s="60" t="s">
        <v>47</v>
      </c>
      <c r="H28" s="60" t="s">
        <v>48</v>
      </c>
      <c r="I28" s="60" t="s">
        <v>49</v>
      </c>
      <c r="J28" s="60" t="s">
        <v>50</v>
      </c>
    </row>
    <row r="29" spans="1:12" ht="93" customHeight="1" x14ac:dyDescent="0.25">
      <c r="A29" s="30" t="s">
        <v>104</v>
      </c>
      <c r="B29" s="30" t="s">
        <v>105</v>
      </c>
      <c r="C29" s="40">
        <v>2</v>
      </c>
      <c r="D29" s="40">
        <v>625000000</v>
      </c>
      <c r="E29" s="40">
        <v>0</v>
      </c>
      <c r="F29" s="40">
        <v>250000000</v>
      </c>
      <c r="G29" s="38">
        <v>1</v>
      </c>
      <c r="H29" s="37">
        <v>375000000</v>
      </c>
      <c r="I29" s="65" t="e">
        <f>+Tabla1345910111213617[Física (E)]/Tabla1345910111213617[Física (C)]</f>
        <v>#DIV/0!</v>
      </c>
      <c r="J29" s="14">
        <f>+Tabla1345910111213617[[#This Row],[Financiera  (F)]]/Tabla1345910111213617[[#This Row],[Financiera (D)]]</f>
        <v>1.5</v>
      </c>
      <c r="L29" s="46"/>
    </row>
    <row r="30" spans="1:12" ht="15.75" x14ac:dyDescent="0.25">
      <c r="A30" s="76" t="s">
        <v>53</v>
      </c>
      <c r="B30" s="76"/>
      <c r="C30" s="76"/>
      <c r="D30" s="76"/>
      <c r="E30" s="76"/>
      <c r="F30" s="76"/>
      <c r="G30" s="76"/>
      <c r="H30" s="76"/>
      <c r="I30" s="76"/>
      <c r="J30" s="76"/>
    </row>
    <row r="31" spans="1:12" ht="15.75" x14ac:dyDescent="0.25">
      <c r="A31" s="77" t="s">
        <v>54</v>
      </c>
      <c r="B31" s="77"/>
      <c r="C31" s="77"/>
      <c r="D31" s="77"/>
      <c r="E31" s="77"/>
      <c r="F31" s="77"/>
      <c r="G31" s="77"/>
      <c r="H31" s="77"/>
      <c r="I31" s="77"/>
      <c r="J31" s="77"/>
      <c r="K31" s="48"/>
    </row>
    <row r="32" spans="1:12" ht="26.25" customHeight="1" x14ac:dyDescent="0.25">
      <c r="A32" s="10" t="s">
        <v>55</v>
      </c>
      <c r="B32" s="95" t="s">
        <v>104</v>
      </c>
      <c r="C32" s="95"/>
      <c r="D32" s="95"/>
      <c r="E32" s="95"/>
      <c r="F32" s="95"/>
      <c r="G32" s="95"/>
      <c r="H32" s="95"/>
      <c r="I32" s="95"/>
      <c r="J32" s="95"/>
    </row>
    <row r="33" spans="1:11" ht="51" customHeight="1" x14ac:dyDescent="0.25">
      <c r="A33" s="10" t="s">
        <v>57</v>
      </c>
      <c r="B33" s="95" t="s">
        <v>106</v>
      </c>
      <c r="C33" s="95"/>
      <c r="D33" s="95"/>
      <c r="E33" s="95"/>
      <c r="F33" s="95"/>
      <c r="G33" s="95"/>
      <c r="H33" s="95"/>
      <c r="I33" s="95"/>
      <c r="J33" s="95"/>
    </row>
    <row r="34" spans="1:11" ht="46.5" customHeight="1" x14ac:dyDescent="0.25">
      <c r="A34" s="10" t="s">
        <v>59</v>
      </c>
      <c r="B34" s="95" t="s">
        <v>114</v>
      </c>
      <c r="C34" s="95"/>
      <c r="D34" s="95"/>
      <c r="E34" s="95"/>
      <c r="F34" s="95"/>
      <c r="G34" s="95"/>
      <c r="H34" s="95"/>
      <c r="I34" s="95"/>
      <c r="J34" s="95"/>
    </row>
    <row r="35" spans="1:11" ht="135.75" customHeight="1" x14ac:dyDescent="0.25">
      <c r="A35" s="26" t="s">
        <v>60</v>
      </c>
      <c r="B35" s="90" t="s">
        <v>113</v>
      </c>
      <c r="C35" s="90"/>
      <c r="D35" s="90"/>
      <c r="E35" s="90"/>
      <c r="F35" s="90"/>
      <c r="G35" s="90"/>
      <c r="H35" s="90"/>
      <c r="I35" s="90"/>
      <c r="J35" s="90"/>
    </row>
    <row r="36" spans="1:11" ht="15.75" x14ac:dyDescent="0.25">
      <c r="A36" s="76" t="s">
        <v>61</v>
      </c>
      <c r="B36" s="76"/>
      <c r="C36" s="76"/>
      <c r="D36" s="76"/>
      <c r="E36" s="76"/>
      <c r="F36" s="76"/>
      <c r="G36" s="76"/>
      <c r="H36" s="76"/>
      <c r="I36" s="76"/>
      <c r="J36" s="76"/>
    </row>
    <row r="37" spans="1:11" ht="15.75" x14ac:dyDescent="0.25">
      <c r="A37" s="88" t="s">
        <v>62</v>
      </c>
      <c r="B37" s="88"/>
      <c r="C37" s="88"/>
      <c r="D37" s="88"/>
      <c r="E37" s="88"/>
      <c r="F37" s="88"/>
      <c r="G37" s="88"/>
      <c r="H37" s="88"/>
      <c r="I37" s="88"/>
      <c r="J37" s="88"/>
      <c r="K37" s="48"/>
    </row>
    <row r="38" spans="1:11" ht="51.75" customHeight="1" x14ac:dyDescent="0.25">
      <c r="A38" s="95"/>
      <c r="B38" s="95"/>
      <c r="C38" s="95"/>
      <c r="D38" s="95"/>
      <c r="E38" s="95"/>
      <c r="F38" s="95"/>
      <c r="G38" s="95"/>
      <c r="H38" s="95"/>
      <c r="I38" s="95"/>
      <c r="J38" s="95"/>
    </row>
    <row r="39" spans="1:11" x14ac:dyDescent="0.25">
      <c r="A39" s="59"/>
      <c r="B39" s="59"/>
      <c r="C39" s="59"/>
      <c r="D39" s="59"/>
      <c r="E39" s="59"/>
      <c r="F39" s="59"/>
      <c r="G39" s="59"/>
      <c r="H39" s="59"/>
      <c r="I39" s="59"/>
      <c r="J39" s="59"/>
    </row>
    <row r="40" spans="1:11" x14ac:dyDescent="0.25">
      <c r="A40" s="59"/>
      <c r="B40" s="59"/>
      <c r="C40" s="59"/>
      <c r="D40" s="59"/>
      <c r="E40" s="59"/>
      <c r="F40" s="59"/>
      <c r="G40" s="59"/>
      <c r="H40" s="59"/>
      <c r="I40" s="59"/>
      <c r="J40" s="59"/>
    </row>
    <row r="41" spans="1:11" x14ac:dyDescent="0.25">
      <c r="A41" s="59"/>
      <c r="B41" s="59"/>
      <c r="C41" s="59"/>
      <c r="D41" s="59"/>
      <c r="E41" s="59"/>
      <c r="F41" s="59"/>
      <c r="G41" s="59"/>
      <c r="H41" s="59"/>
      <c r="I41" s="59"/>
      <c r="J41" s="59"/>
    </row>
    <row r="42" spans="1:11" x14ac:dyDescent="0.25">
      <c r="A42" s="59"/>
      <c r="B42" s="59"/>
      <c r="C42" s="59"/>
      <c r="D42" s="59"/>
      <c r="E42" s="59"/>
      <c r="F42" s="59"/>
      <c r="G42" s="59"/>
      <c r="H42" s="59"/>
      <c r="I42" s="59"/>
      <c r="J42" s="59"/>
    </row>
    <row r="43" spans="1:11" x14ac:dyDescent="0.25">
      <c r="A43" s="59"/>
      <c r="B43" s="59"/>
      <c r="C43" s="59"/>
      <c r="D43" s="59"/>
      <c r="E43" s="59"/>
      <c r="F43" s="59"/>
      <c r="G43" s="59"/>
      <c r="H43" s="59"/>
      <c r="I43" s="59"/>
      <c r="J43" s="59"/>
    </row>
    <row r="44" spans="1:11" x14ac:dyDescent="0.25">
      <c r="A44" s="59"/>
      <c r="B44" s="59"/>
      <c r="C44" s="59"/>
      <c r="D44" s="59"/>
      <c r="E44" s="59"/>
      <c r="F44" s="59"/>
      <c r="G44" s="59"/>
      <c r="H44" s="59"/>
      <c r="I44" s="59"/>
      <c r="J44" s="59"/>
    </row>
    <row r="45" spans="1:11" x14ac:dyDescent="0.25">
      <c r="A45" s="59"/>
      <c r="B45" s="59"/>
      <c r="C45" s="59"/>
      <c r="D45" s="59"/>
      <c r="E45" s="59"/>
      <c r="F45" s="59"/>
      <c r="G45" s="59"/>
      <c r="H45" s="59"/>
      <c r="I45" s="59"/>
      <c r="J45" s="59"/>
    </row>
    <row r="46" spans="1:11" x14ac:dyDescent="0.25">
      <c r="A46" s="59"/>
      <c r="B46" s="59"/>
      <c r="C46" s="59"/>
      <c r="D46" s="59"/>
      <c r="E46" s="59"/>
      <c r="F46" s="59"/>
      <c r="G46" s="59"/>
      <c r="H46" s="59"/>
      <c r="I46" s="59"/>
      <c r="J46" s="59"/>
    </row>
    <row r="47" spans="1:11" ht="15.75" x14ac:dyDescent="0.25">
      <c r="A47" s="59"/>
      <c r="B47" s="59"/>
      <c r="C47" s="59"/>
      <c r="D47" s="59"/>
      <c r="E47" s="59"/>
      <c r="F47" s="57"/>
      <c r="G47" s="57"/>
      <c r="H47" s="57"/>
      <c r="I47" s="57"/>
      <c r="J47" s="57"/>
    </row>
    <row r="48" spans="1:11" ht="15.75" x14ac:dyDescent="0.25">
      <c r="A48" s="59"/>
      <c r="B48" s="59"/>
      <c r="C48" s="59"/>
      <c r="D48" s="59"/>
      <c r="E48" s="59"/>
      <c r="F48" s="57"/>
      <c r="G48" s="124"/>
      <c r="H48" s="124"/>
      <c r="I48" s="124"/>
      <c r="J48" s="124"/>
    </row>
    <row r="49" spans="1:10" ht="15.75" x14ac:dyDescent="0.25">
      <c r="A49" s="59"/>
      <c r="B49" s="59"/>
      <c r="C49" s="59"/>
      <c r="D49" s="59"/>
      <c r="E49" s="59"/>
      <c r="F49" s="57"/>
      <c r="G49" s="105"/>
      <c r="H49" s="105"/>
      <c r="I49" s="105"/>
      <c r="J49" s="105"/>
    </row>
    <row r="50" spans="1:10" ht="15.75" x14ac:dyDescent="0.25">
      <c r="A50" s="59"/>
      <c r="B50" s="59"/>
      <c r="C50" s="59"/>
      <c r="D50" s="59"/>
      <c r="E50" s="59"/>
      <c r="F50" s="57"/>
      <c r="G50" s="105"/>
      <c r="H50" s="105"/>
      <c r="I50" s="105"/>
      <c r="J50" s="105"/>
    </row>
    <row r="51" spans="1:10" ht="15.75" x14ac:dyDescent="0.25">
      <c r="A51" s="59"/>
      <c r="B51" s="59"/>
      <c r="C51" s="59"/>
      <c r="D51" s="59"/>
      <c r="E51" s="59"/>
      <c r="F51" s="57"/>
      <c r="G51" s="57"/>
      <c r="H51" s="57"/>
      <c r="I51" s="57"/>
      <c r="J51" s="57"/>
    </row>
    <row r="52" spans="1:10" ht="15.75" x14ac:dyDescent="0.25">
      <c r="A52" s="59"/>
      <c r="B52" s="59"/>
      <c r="C52" s="59"/>
      <c r="D52" s="59"/>
      <c r="E52" s="59"/>
      <c r="F52" s="57"/>
      <c r="G52" s="57"/>
      <c r="H52" s="57"/>
      <c r="I52" s="57"/>
      <c r="J52" s="57"/>
    </row>
  </sheetData>
  <mergeCells count="52">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G50:J50"/>
    <mergeCell ref="A30:J30"/>
    <mergeCell ref="A31:J31"/>
    <mergeCell ref="B32:J32"/>
    <mergeCell ref="B33:J33"/>
    <mergeCell ref="B34:J34"/>
    <mergeCell ref="B35:J35"/>
    <mergeCell ref="A36:J36"/>
    <mergeCell ref="A37:J37"/>
    <mergeCell ref="A38:J38"/>
    <mergeCell ref="G48:J48"/>
    <mergeCell ref="G49:J49"/>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9:E29 F28 D28"/>
    <dataValidation allowBlank="1" showInputMessage="1" showErrorMessage="1" prompt="Meta anual del indicador" sqref="E28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52"/>
  <sheetViews>
    <sheetView topLeftCell="A34" zoomScaleNormal="100" zoomScaleSheetLayoutView="70" workbookViewId="0">
      <selection activeCell="Q40" sqref="Q40"/>
    </sheetView>
  </sheetViews>
  <sheetFormatPr baseColWidth="10" defaultColWidth="11.42578125" defaultRowHeight="15" x14ac:dyDescent="0.25"/>
  <cols>
    <col min="1" max="1" width="29.28515625" style="45" customWidth="1"/>
    <col min="2" max="2" width="21.42578125" style="45" customWidth="1"/>
    <col min="3" max="3" width="12.7109375" style="45" customWidth="1"/>
    <col min="4" max="4" width="16.85546875" style="45" customWidth="1"/>
    <col min="5" max="5" width="12.7109375" style="45" customWidth="1"/>
    <col min="6" max="6" width="16.85546875" style="45" customWidth="1"/>
    <col min="7" max="7" width="12.7109375" style="45" customWidth="1"/>
    <col min="8" max="8" width="15.42578125" style="45" customWidth="1"/>
    <col min="9" max="9" width="17.28515625" style="45" customWidth="1"/>
    <col min="10" max="10" width="16.42578125" style="45" customWidth="1"/>
    <col min="11" max="11" width="11.42578125" style="45"/>
    <col min="12" max="16384" width="11.42578125" style="47"/>
  </cols>
  <sheetData>
    <row r="1" spans="1:11" ht="28.5" customHeight="1" x14ac:dyDescent="0.25">
      <c r="A1" s="129"/>
      <c r="B1" s="71" t="s">
        <v>109</v>
      </c>
      <c r="C1" s="71"/>
      <c r="D1" s="71"/>
      <c r="E1" s="71"/>
      <c r="F1" s="71"/>
      <c r="G1" s="71"/>
      <c r="H1" s="71"/>
      <c r="I1" s="71"/>
      <c r="J1" s="71"/>
      <c r="K1" s="48"/>
    </row>
    <row r="2" spans="1:11" ht="15.75" customHeight="1" x14ac:dyDescent="0.25">
      <c r="A2" s="129"/>
      <c r="B2" s="72" t="s">
        <v>0</v>
      </c>
      <c r="C2" s="72"/>
      <c r="D2" s="72" t="s">
        <v>1</v>
      </c>
      <c r="E2" s="72"/>
      <c r="F2" s="72"/>
      <c r="G2" s="72"/>
      <c r="H2" s="72"/>
      <c r="I2" s="52" t="s">
        <v>2</v>
      </c>
      <c r="J2" s="52" t="s">
        <v>3</v>
      </c>
      <c r="K2" s="48"/>
    </row>
    <row r="3" spans="1:11" ht="15.75" x14ac:dyDescent="0.25">
      <c r="A3" s="129"/>
      <c r="B3" s="73" t="s">
        <v>4</v>
      </c>
      <c r="C3" s="73"/>
      <c r="D3" s="73"/>
      <c r="E3" s="73"/>
      <c r="F3" s="73"/>
      <c r="G3" s="73"/>
      <c r="H3" s="73"/>
      <c r="I3" s="6"/>
      <c r="J3" s="53"/>
      <c r="K3" s="48"/>
    </row>
    <row r="4" spans="1:11" ht="15.75" x14ac:dyDescent="0.25">
      <c r="A4" s="127"/>
      <c r="B4" s="127"/>
      <c r="C4" s="127"/>
      <c r="D4" s="127"/>
      <c r="E4" s="127"/>
      <c r="F4" s="127"/>
      <c r="G4" s="127"/>
      <c r="H4" s="127"/>
      <c r="I4" s="127"/>
      <c r="J4" s="127"/>
      <c r="K4" s="48"/>
    </row>
    <row r="5" spans="1:11" ht="3" customHeight="1" x14ac:dyDescent="0.25">
      <c r="A5" s="128"/>
      <c r="B5" s="128"/>
      <c r="C5" s="128"/>
      <c r="D5" s="128"/>
      <c r="E5" s="128"/>
      <c r="F5" s="128"/>
      <c r="G5" s="128"/>
      <c r="H5" s="128"/>
      <c r="I5" s="128"/>
      <c r="J5" s="128"/>
      <c r="K5" s="48"/>
    </row>
    <row r="6" spans="1:11" ht="15.75" x14ac:dyDescent="0.25">
      <c r="A6" s="76" t="s">
        <v>5</v>
      </c>
      <c r="B6" s="76"/>
      <c r="C6" s="76"/>
      <c r="D6" s="76"/>
      <c r="E6" s="76"/>
      <c r="F6" s="76"/>
      <c r="G6" s="76"/>
      <c r="H6" s="76"/>
      <c r="I6" s="76"/>
      <c r="J6" s="76"/>
      <c r="K6" s="48"/>
    </row>
    <row r="7" spans="1:11" ht="15.75" x14ac:dyDescent="0.25">
      <c r="A7" s="77" t="s">
        <v>6</v>
      </c>
      <c r="B7" s="77"/>
      <c r="C7" s="77"/>
      <c r="D7" s="77"/>
      <c r="E7" s="77"/>
      <c r="F7" s="77"/>
      <c r="G7" s="77"/>
      <c r="H7" s="77"/>
      <c r="I7" s="77"/>
      <c r="J7" s="77"/>
      <c r="K7" s="48"/>
    </row>
    <row r="8" spans="1:11" ht="18" customHeight="1" x14ac:dyDescent="0.25">
      <c r="A8" s="7" t="s">
        <v>7</v>
      </c>
      <c r="B8" s="70" t="s">
        <v>8</v>
      </c>
      <c r="C8" s="70"/>
      <c r="D8" s="70"/>
      <c r="E8" s="70"/>
      <c r="F8" s="70"/>
      <c r="G8" s="70"/>
      <c r="H8" s="70"/>
      <c r="I8" s="70"/>
      <c r="J8" s="70"/>
      <c r="K8" s="48"/>
    </row>
    <row r="9" spans="1:11" ht="18" customHeight="1" x14ac:dyDescent="0.25">
      <c r="A9" s="49" t="s">
        <v>9</v>
      </c>
      <c r="B9" s="70" t="s">
        <v>10</v>
      </c>
      <c r="C9" s="70"/>
      <c r="D9" s="70"/>
      <c r="E9" s="70"/>
      <c r="F9" s="70"/>
      <c r="G9" s="70"/>
      <c r="H9" s="70"/>
      <c r="I9" s="70"/>
      <c r="J9" s="70"/>
      <c r="K9" s="48"/>
    </row>
    <row r="10" spans="1:11" ht="18" customHeight="1" x14ac:dyDescent="0.25">
      <c r="A10" s="49" t="s">
        <v>11</v>
      </c>
      <c r="B10" s="70" t="s">
        <v>10</v>
      </c>
      <c r="C10" s="70"/>
      <c r="D10" s="70"/>
      <c r="E10" s="70"/>
      <c r="F10" s="70"/>
      <c r="G10" s="70"/>
      <c r="H10" s="70"/>
      <c r="I10" s="70"/>
      <c r="J10" s="70"/>
      <c r="K10" s="48"/>
    </row>
    <row r="11" spans="1:11" ht="47.25" customHeight="1" x14ac:dyDescent="0.25">
      <c r="A11" s="7" t="s">
        <v>12</v>
      </c>
      <c r="B11" s="81" t="s">
        <v>13</v>
      </c>
      <c r="C11" s="81"/>
      <c r="D11" s="81"/>
      <c r="E11" s="81"/>
      <c r="F11" s="81"/>
      <c r="G11" s="81"/>
      <c r="H11" s="81"/>
      <c r="I11" s="81"/>
      <c r="J11" s="81"/>
    </row>
    <row r="12" spans="1:11" ht="42" customHeight="1" x14ac:dyDescent="0.25">
      <c r="A12" s="7" t="s">
        <v>14</v>
      </c>
      <c r="B12" s="81" t="s">
        <v>15</v>
      </c>
      <c r="C12" s="81"/>
      <c r="D12" s="81"/>
      <c r="E12" s="81"/>
      <c r="F12" s="81"/>
      <c r="G12" s="81"/>
      <c r="H12" s="81"/>
      <c r="I12" s="81"/>
      <c r="J12" s="81"/>
    </row>
    <row r="13" spans="1:11" ht="15.75" x14ac:dyDescent="0.25">
      <c r="A13" s="76" t="s">
        <v>16</v>
      </c>
      <c r="B13" s="76"/>
      <c r="C13" s="76"/>
      <c r="D13" s="76"/>
      <c r="E13" s="76"/>
      <c r="F13" s="76"/>
      <c r="G13" s="76"/>
      <c r="H13" s="76"/>
      <c r="I13" s="76"/>
      <c r="J13" s="76"/>
    </row>
    <row r="14" spans="1:11" ht="15.75" x14ac:dyDescent="0.25">
      <c r="A14" s="7" t="s">
        <v>17</v>
      </c>
      <c r="B14" s="16">
        <f>_xlfn.NUMBERVALUE(LEFT($B$16,1))</f>
        <v>3</v>
      </c>
      <c r="C14" s="94" t="str">
        <f>IFERROR(VLOOKUP(B14,'[1]Validacion datos'!A2:B5,2,FALSE),"")</f>
        <v>DESARROLLO PRODUCTIVO</v>
      </c>
      <c r="D14" s="94"/>
      <c r="E14" s="94"/>
      <c r="F14" s="94"/>
      <c r="G14" s="94"/>
      <c r="H14" s="94"/>
      <c r="I14" s="94"/>
      <c r="J14" s="94"/>
    </row>
    <row r="15" spans="1:11" ht="26.25" customHeight="1" x14ac:dyDescent="0.25">
      <c r="A15" s="7" t="s">
        <v>18</v>
      </c>
      <c r="B15" s="55">
        <f>_xlfn.NUMBERVALUE(LEFT(B16,3))</f>
        <v>33</v>
      </c>
      <c r="C15" s="94" t="s">
        <v>90</v>
      </c>
      <c r="D15" s="94"/>
      <c r="E15" s="94"/>
      <c r="F15" s="94"/>
      <c r="G15" s="94"/>
      <c r="H15" s="94"/>
      <c r="I15" s="94"/>
      <c r="J15" s="94"/>
    </row>
    <row r="16" spans="1:11" ht="54" customHeight="1" x14ac:dyDescent="0.25">
      <c r="A16" s="7" t="s">
        <v>19</v>
      </c>
      <c r="B16" s="17" t="s">
        <v>20</v>
      </c>
      <c r="C16" s="94"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4"/>
      <c r="E16" s="94"/>
      <c r="F16" s="94"/>
      <c r="G16" s="94"/>
      <c r="H16" s="94"/>
      <c r="I16" s="94"/>
      <c r="J16" s="94"/>
    </row>
    <row r="17" spans="1:12" ht="15.75" x14ac:dyDescent="0.25">
      <c r="A17" s="76" t="s">
        <v>21</v>
      </c>
      <c r="B17" s="76"/>
      <c r="C17" s="76"/>
      <c r="D17" s="76"/>
      <c r="E17" s="76"/>
      <c r="F17" s="76"/>
      <c r="G17" s="76"/>
      <c r="H17" s="76"/>
      <c r="I17" s="76"/>
      <c r="J17" s="76"/>
    </row>
    <row r="18" spans="1:12" ht="29.25" customHeight="1" x14ac:dyDescent="0.25">
      <c r="A18" s="7" t="s">
        <v>22</v>
      </c>
      <c r="B18" s="95" t="s">
        <v>23</v>
      </c>
      <c r="C18" s="95"/>
      <c r="D18" s="95"/>
      <c r="E18" s="95"/>
      <c r="F18" s="95"/>
      <c r="G18" s="95"/>
      <c r="H18" s="95"/>
      <c r="I18" s="95"/>
      <c r="J18" s="95"/>
    </row>
    <row r="19" spans="1:12" ht="79.5" customHeight="1" x14ac:dyDescent="0.25">
      <c r="A19" s="9" t="s">
        <v>24</v>
      </c>
      <c r="B19" s="81" t="s">
        <v>81</v>
      </c>
      <c r="C19" s="81"/>
      <c r="D19" s="81"/>
      <c r="E19" s="81"/>
      <c r="F19" s="81"/>
      <c r="G19" s="81"/>
      <c r="H19" s="81"/>
      <c r="I19" s="81"/>
      <c r="J19" s="81"/>
    </row>
    <row r="20" spans="1:12" ht="30" customHeight="1" x14ac:dyDescent="0.25">
      <c r="A20" s="9" t="s">
        <v>26</v>
      </c>
      <c r="B20" s="81" t="s">
        <v>27</v>
      </c>
      <c r="C20" s="81"/>
      <c r="D20" s="81"/>
      <c r="E20" s="81"/>
      <c r="F20" s="81"/>
      <c r="G20" s="81"/>
      <c r="H20" s="81"/>
      <c r="I20" s="81"/>
      <c r="J20" s="81"/>
    </row>
    <row r="21" spans="1:12" ht="31.5" customHeight="1" x14ac:dyDescent="0.25">
      <c r="A21" s="9" t="s">
        <v>28</v>
      </c>
      <c r="B21" s="82" t="s">
        <v>29</v>
      </c>
      <c r="C21" s="81"/>
      <c r="D21" s="81"/>
      <c r="E21" s="81"/>
      <c r="F21" s="81"/>
      <c r="G21" s="81"/>
      <c r="H21" s="81"/>
      <c r="I21" s="81"/>
      <c r="J21" s="81"/>
      <c r="K21" s="48"/>
    </row>
    <row r="22" spans="1:12" ht="15.75" x14ac:dyDescent="0.25">
      <c r="A22" s="76" t="s">
        <v>30</v>
      </c>
      <c r="B22" s="76"/>
      <c r="C22" s="76"/>
      <c r="D22" s="76"/>
      <c r="E22" s="76"/>
      <c r="F22" s="76"/>
      <c r="G22" s="76"/>
      <c r="H22" s="76"/>
      <c r="I22" s="76"/>
      <c r="J22" s="76"/>
    </row>
    <row r="23" spans="1:12" ht="15.75" x14ac:dyDescent="0.25">
      <c r="A23" s="77" t="s">
        <v>31</v>
      </c>
      <c r="B23" s="77"/>
      <c r="C23" s="77"/>
      <c r="D23" s="77"/>
      <c r="E23" s="77"/>
      <c r="F23" s="77"/>
      <c r="G23" s="77"/>
      <c r="H23" s="77"/>
      <c r="I23" s="77"/>
      <c r="J23" s="77"/>
      <c r="K23" s="48"/>
    </row>
    <row r="24" spans="1:12" ht="15" customHeight="1" x14ac:dyDescent="0.25">
      <c r="A24" s="83" t="s">
        <v>32</v>
      </c>
      <c r="B24" s="83"/>
      <c r="C24" s="83" t="s">
        <v>33</v>
      </c>
      <c r="D24" s="83"/>
      <c r="E24" s="83"/>
      <c r="F24" s="83" t="s">
        <v>34</v>
      </c>
      <c r="G24" s="83"/>
      <c r="H24" s="83"/>
      <c r="I24" s="83" t="s">
        <v>35</v>
      </c>
      <c r="J24" s="83"/>
    </row>
    <row r="25" spans="1:12" s="51" customFormat="1" ht="23.25" customHeight="1" x14ac:dyDescent="0.25">
      <c r="A25" s="84">
        <v>700000</v>
      </c>
      <c r="B25" s="84"/>
      <c r="C25" s="84">
        <v>70000</v>
      </c>
      <c r="D25" s="84"/>
      <c r="E25" s="84"/>
      <c r="F25" s="84">
        <v>120582.5</v>
      </c>
      <c r="G25" s="84"/>
      <c r="H25" s="84"/>
      <c r="I25" s="85">
        <f>F25/C25</f>
        <v>1.7226071428571428</v>
      </c>
      <c r="J25" s="85"/>
      <c r="K25" s="50"/>
    </row>
    <row r="26" spans="1:12" ht="15.75" x14ac:dyDescent="0.25">
      <c r="A26" s="77" t="s">
        <v>36</v>
      </c>
      <c r="B26" s="77"/>
      <c r="C26" s="77"/>
      <c r="D26" s="77"/>
      <c r="E26" s="77"/>
      <c r="F26" s="77"/>
      <c r="G26" s="77"/>
      <c r="H26" s="77"/>
      <c r="I26" s="77"/>
      <c r="J26" s="77"/>
      <c r="K26" s="48"/>
    </row>
    <row r="27" spans="1:12" ht="15" customHeight="1" x14ac:dyDescent="0.25">
      <c r="A27" s="125"/>
      <c r="B27" s="125"/>
      <c r="C27" s="86" t="s">
        <v>37</v>
      </c>
      <c r="D27" s="126"/>
      <c r="E27" s="86" t="s">
        <v>67</v>
      </c>
      <c r="F27" s="126"/>
      <c r="G27" s="86" t="s">
        <v>39</v>
      </c>
      <c r="H27" s="86"/>
      <c r="I27" s="86" t="s">
        <v>40</v>
      </c>
      <c r="J27" s="126"/>
    </row>
    <row r="28" spans="1:12" ht="31.5" x14ac:dyDescent="0.25">
      <c r="A28" s="54" t="s">
        <v>41</v>
      </c>
      <c r="B28" s="54" t="s">
        <v>42</v>
      </c>
      <c r="C28" s="54" t="s">
        <v>43</v>
      </c>
      <c r="D28" s="54" t="s">
        <v>44</v>
      </c>
      <c r="E28" s="54" t="s">
        <v>45</v>
      </c>
      <c r="F28" s="54" t="s">
        <v>46</v>
      </c>
      <c r="G28" s="54" t="s">
        <v>47</v>
      </c>
      <c r="H28" s="54" t="s">
        <v>48</v>
      </c>
      <c r="I28" s="54" t="s">
        <v>49</v>
      </c>
      <c r="J28" s="54" t="s">
        <v>50</v>
      </c>
    </row>
    <row r="29" spans="1:12" ht="93" customHeight="1" x14ac:dyDescent="0.25">
      <c r="A29" s="30" t="s">
        <v>82</v>
      </c>
      <c r="B29" s="44" t="s">
        <v>83</v>
      </c>
      <c r="C29" s="36">
        <v>120000</v>
      </c>
      <c r="D29" s="37">
        <v>700000</v>
      </c>
      <c r="E29" s="37">
        <v>79774</v>
      </c>
      <c r="F29" s="37">
        <v>233333.33</v>
      </c>
      <c r="G29" s="38">
        <v>72216</v>
      </c>
      <c r="H29" s="37">
        <v>98432.5</v>
      </c>
      <c r="I29" s="39">
        <f>+Tabla1345910111213[[#This Row],[Física (E)]]/Tabla1345910111213[[#This Row],[Física (C)]]</f>
        <v>0.90525735201945501</v>
      </c>
      <c r="J29" s="14">
        <f>+Tabla1345910111213[[#This Row],[Financiera  (F)]]/Tabla1345910111213[[#This Row],[Financiera (D)]]</f>
        <v>0.42185357745505114</v>
      </c>
      <c r="L29" s="46"/>
    </row>
    <row r="30" spans="1:12" ht="15.75" x14ac:dyDescent="0.25">
      <c r="A30" s="76" t="s">
        <v>53</v>
      </c>
      <c r="B30" s="76"/>
      <c r="C30" s="76"/>
      <c r="D30" s="76"/>
      <c r="E30" s="76"/>
      <c r="F30" s="76"/>
      <c r="G30" s="76"/>
      <c r="H30" s="76"/>
      <c r="I30" s="76"/>
      <c r="J30" s="76"/>
    </row>
    <row r="31" spans="1:12" ht="15.75" x14ac:dyDescent="0.25">
      <c r="A31" s="77" t="s">
        <v>54</v>
      </c>
      <c r="B31" s="77"/>
      <c r="C31" s="77"/>
      <c r="D31" s="77"/>
      <c r="E31" s="77"/>
      <c r="F31" s="77"/>
      <c r="G31" s="77"/>
      <c r="H31" s="77"/>
      <c r="I31" s="77"/>
      <c r="J31" s="77"/>
      <c r="K31" s="48"/>
    </row>
    <row r="32" spans="1:12" ht="26.25" customHeight="1" x14ac:dyDescent="0.25">
      <c r="A32" s="10" t="s">
        <v>55</v>
      </c>
      <c r="B32" s="95" t="s">
        <v>84</v>
      </c>
      <c r="C32" s="95"/>
      <c r="D32" s="95"/>
      <c r="E32" s="95"/>
      <c r="F32" s="95"/>
      <c r="G32" s="95"/>
      <c r="H32" s="95"/>
      <c r="I32" s="95"/>
      <c r="J32" s="95"/>
    </row>
    <row r="33" spans="1:11" ht="29.25" customHeight="1" x14ac:dyDescent="0.25">
      <c r="A33" s="10" t="s">
        <v>57</v>
      </c>
      <c r="B33" s="95" t="s">
        <v>85</v>
      </c>
      <c r="C33" s="95"/>
      <c r="D33" s="95"/>
      <c r="E33" s="95"/>
      <c r="F33" s="95"/>
      <c r="G33" s="95"/>
      <c r="H33" s="95"/>
      <c r="I33" s="95"/>
      <c r="J33" s="95"/>
    </row>
    <row r="34" spans="1:11" ht="46.5" customHeight="1" x14ac:dyDescent="0.25">
      <c r="A34" s="10" t="s">
        <v>59</v>
      </c>
      <c r="B34" s="95" t="s">
        <v>108</v>
      </c>
      <c r="C34" s="95"/>
      <c r="D34" s="95"/>
      <c r="E34" s="95"/>
      <c r="F34" s="95"/>
      <c r="G34" s="95"/>
      <c r="H34" s="95"/>
      <c r="I34" s="95"/>
      <c r="J34" s="95"/>
    </row>
    <row r="35" spans="1:11" ht="138" customHeight="1" x14ac:dyDescent="0.25">
      <c r="A35" s="26" t="s">
        <v>60</v>
      </c>
      <c r="B35" s="98" t="s">
        <v>118</v>
      </c>
      <c r="C35" s="98"/>
      <c r="D35" s="98"/>
      <c r="E35" s="98"/>
      <c r="F35" s="98"/>
      <c r="G35" s="98"/>
      <c r="H35" s="98"/>
      <c r="I35" s="98"/>
      <c r="J35" s="98"/>
    </row>
    <row r="36" spans="1:11" ht="15.75" x14ac:dyDescent="0.25">
      <c r="A36" s="76" t="s">
        <v>61</v>
      </c>
      <c r="B36" s="76"/>
      <c r="C36" s="76"/>
      <c r="D36" s="76"/>
      <c r="E36" s="76"/>
      <c r="F36" s="76"/>
      <c r="G36" s="76"/>
      <c r="H36" s="76"/>
      <c r="I36" s="76"/>
      <c r="J36" s="76"/>
    </row>
    <row r="37" spans="1:11" ht="15.75" x14ac:dyDescent="0.25">
      <c r="A37" s="88" t="s">
        <v>62</v>
      </c>
      <c r="B37" s="88"/>
      <c r="C37" s="88"/>
      <c r="D37" s="88"/>
      <c r="E37" s="88"/>
      <c r="F37" s="88"/>
      <c r="G37" s="88"/>
      <c r="H37" s="88"/>
      <c r="I37" s="88"/>
      <c r="J37" s="88"/>
      <c r="K37" s="48"/>
    </row>
    <row r="38" spans="1:11" ht="51.75" customHeight="1" x14ac:dyDescent="0.25">
      <c r="A38" s="95" t="s">
        <v>115</v>
      </c>
      <c r="B38" s="95"/>
      <c r="C38" s="95"/>
      <c r="D38" s="95"/>
      <c r="E38" s="95"/>
      <c r="F38" s="95"/>
      <c r="G38" s="95"/>
      <c r="H38" s="95"/>
      <c r="I38" s="95"/>
      <c r="J38" s="95"/>
    </row>
    <row r="39" spans="1:11" x14ac:dyDescent="0.25">
      <c r="A39" s="59"/>
      <c r="B39" s="59"/>
      <c r="C39" s="59"/>
      <c r="D39" s="59"/>
      <c r="E39" s="59"/>
      <c r="F39" s="59"/>
      <c r="G39" s="59"/>
      <c r="H39" s="59"/>
      <c r="I39" s="59"/>
      <c r="J39" s="59"/>
    </row>
    <row r="40" spans="1:11" x14ac:dyDescent="0.25">
      <c r="A40" s="59"/>
      <c r="B40" s="59"/>
      <c r="C40" s="59"/>
      <c r="D40" s="59"/>
      <c r="E40" s="59"/>
      <c r="F40" s="59"/>
      <c r="G40" s="59"/>
      <c r="H40" s="59"/>
      <c r="I40" s="59"/>
      <c r="J40" s="59"/>
    </row>
    <row r="41" spans="1:11" x14ac:dyDescent="0.25">
      <c r="A41" s="59"/>
      <c r="B41" s="59"/>
      <c r="C41" s="59"/>
      <c r="D41" s="59"/>
      <c r="E41" s="59"/>
      <c r="F41" s="59"/>
      <c r="G41" s="59"/>
      <c r="H41" s="59"/>
      <c r="I41" s="59"/>
      <c r="J41" s="59"/>
    </row>
    <row r="42" spans="1:11" x14ac:dyDescent="0.25">
      <c r="A42" s="59"/>
      <c r="B42" s="59"/>
      <c r="C42" s="59"/>
      <c r="D42" s="59"/>
      <c r="E42" s="59"/>
      <c r="F42" s="59"/>
      <c r="G42" s="59"/>
      <c r="H42" s="59"/>
      <c r="I42" s="59"/>
      <c r="J42" s="59"/>
    </row>
    <row r="43" spans="1:11" x14ac:dyDescent="0.25">
      <c r="A43" s="59"/>
      <c r="B43" s="59"/>
      <c r="C43" s="59"/>
      <c r="D43" s="59"/>
      <c r="E43" s="59"/>
      <c r="F43" s="59"/>
      <c r="G43" s="59"/>
      <c r="H43" s="59"/>
      <c r="I43" s="59"/>
      <c r="J43" s="59"/>
    </row>
    <row r="44" spans="1:11" x14ac:dyDescent="0.25">
      <c r="A44" s="59"/>
      <c r="B44" s="59"/>
      <c r="C44" s="59"/>
      <c r="D44" s="59"/>
      <c r="E44" s="59"/>
      <c r="F44" s="59"/>
      <c r="G44" s="59"/>
      <c r="H44" s="59"/>
      <c r="I44" s="59"/>
      <c r="J44" s="59"/>
    </row>
    <row r="45" spans="1:11" x14ac:dyDescent="0.25">
      <c r="A45" s="59"/>
      <c r="B45" s="59"/>
      <c r="C45" s="59"/>
      <c r="D45" s="59"/>
      <c r="E45" s="59"/>
      <c r="F45" s="59"/>
      <c r="G45" s="59"/>
      <c r="H45" s="59"/>
      <c r="I45" s="59"/>
      <c r="J45" s="59"/>
    </row>
    <row r="46" spans="1:11" x14ac:dyDescent="0.25">
      <c r="A46" s="59"/>
      <c r="B46" s="59"/>
      <c r="C46" s="59"/>
      <c r="D46" s="59"/>
      <c r="E46" s="59"/>
      <c r="F46" s="59"/>
      <c r="G46" s="59"/>
      <c r="H46" s="59"/>
      <c r="I46" s="59"/>
      <c r="J46" s="59"/>
    </row>
    <row r="47" spans="1:11" x14ac:dyDescent="0.25">
      <c r="A47" s="59"/>
      <c r="B47" s="59"/>
      <c r="C47" s="59"/>
      <c r="D47" s="59"/>
      <c r="E47" s="59"/>
      <c r="F47" s="59"/>
      <c r="G47" s="59"/>
      <c r="H47" s="59"/>
      <c r="I47" s="59"/>
      <c r="J47" s="59"/>
    </row>
    <row r="48" spans="1:11" x14ac:dyDescent="0.25">
      <c r="A48" s="59"/>
      <c r="B48" s="59"/>
      <c r="C48" s="59"/>
      <c r="D48" s="59"/>
      <c r="E48" s="59"/>
      <c r="F48" s="59"/>
      <c r="G48" s="59"/>
      <c r="H48" s="59"/>
      <c r="I48" s="59"/>
      <c r="J48" s="59"/>
    </row>
    <row r="49" spans="1:10" x14ac:dyDescent="0.25">
      <c r="A49" s="59"/>
      <c r="B49" s="59"/>
      <c r="C49" s="59"/>
      <c r="D49" s="59"/>
      <c r="E49" s="59"/>
      <c r="F49" s="59"/>
      <c r="G49" s="59"/>
      <c r="H49" s="59"/>
      <c r="I49" s="59"/>
      <c r="J49" s="59"/>
    </row>
    <row r="50" spans="1:10" x14ac:dyDescent="0.25">
      <c r="A50" s="59"/>
      <c r="B50" s="59"/>
      <c r="C50" s="59"/>
      <c r="D50" s="59"/>
      <c r="E50" s="59"/>
      <c r="F50" s="59"/>
      <c r="G50" s="59"/>
      <c r="H50" s="59"/>
      <c r="I50" s="59"/>
      <c r="J50" s="59"/>
    </row>
    <row r="51" spans="1:10" x14ac:dyDescent="0.25">
      <c r="A51" s="59"/>
      <c r="B51" s="59"/>
      <c r="C51" s="59"/>
      <c r="D51" s="59"/>
      <c r="E51" s="59"/>
      <c r="F51" s="59"/>
      <c r="G51" s="59"/>
      <c r="H51" s="59"/>
      <c r="I51" s="59"/>
      <c r="J51" s="59"/>
    </row>
    <row r="52" spans="1:10" x14ac:dyDescent="0.25">
      <c r="A52" s="59"/>
      <c r="B52" s="59"/>
      <c r="C52" s="59"/>
      <c r="D52" s="59"/>
      <c r="E52" s="59"/>
      <c r="F52" s="59"/>
      <c r="G52" s="59"/>
      <c r="H52" s="59"/>
      <c r="I52" s="59"/>
      <c r="J52" s="59"/>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F28 D29:F29 D28"/>
    <dataValidation allowBlank="1" showInputMessage="1" showErrorMessage="1" prompt="Meta anual del indicador" sqref="E28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30"/>
      <c r="C26" s="130"/>
      <c r="D26" s="130"/>
    </row>
    <row r="27" spans="2:4" x14ac:dyDescent="0.25">
      <c r="B27" s="131" t="s">
        <v>86</v>
      </c>
      <c r="C27" s="131"/>
      <c r="D27" s="131"/>
    </row>
    <row r="28" spans="2:4" ht="37.5" customHeight="1" x14ac:dyDescent="0.25">
      <c r="B28" s="132" t="s">
        <v>87</v>
      </c>
      <c r="C28" s="132"/>
      <c r="D28" s="132"/>
    </row>
  </sheetData>
  <mergeCells count="3">
    <mergeCell ref="B26:D26"/>
    <mergeCell ref="B27:D27"/>
    <mergeCell ref="B28:D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6919</vt:lpstr>
      <vt:lpstr>5879 1S</vt:lpstr>
      <vt:lpstr>6916 1S</vt:lpstr>
      <vt:lpstr>7990 1S</vt:lpstr>
      <vt:lpstr>6918</vt:lpstr>
      <vt:lpstr>6927 1S</vt:lpstr>
      <vt:lpstr>7927 1S</vt:lpstr>
      <vt:lpstr>Hoja1</vt:lpstr>
      <vt:lpstr>'5879 1S'!Área_de_impresión</vt:lpstr>
      <vt:lpstr>'6916 1S'!Área_de_impresión</vt:lpstr>
      <vt:lpstr>'6918'!Área_de_impresión</vt:lpstr>
      <vt:lpstr>'6919'!Área_de_impresión</vt:lpstr>
      <vt:lpstr>'6927 1S'!Área_de_impresión</vt:lpstr>
      <vt:lpstr>'7927 1S'!Área_de_impresión</vt:lpstr>
      <vt:lpstr>'7990 1S'!Área_de_impresión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Cecilia Guzman</cp:lastModifiedBy>
  <cp:revision/>
  <cp:lastPrinted>2025-07-18T17:28:50Z</cp:lastPrinted>
  <dcterms:created xsi:type="dcterms:W3CDTF">2021-03-22T15:50:10Z</dcterms:created>
  <dcterms:modified xsi:type="dcterms:W3CDTF">2025-07-18T19:00:57Z</dcterms:modified>
  <cp:category/>
  <cp:contentStatus/>
</cp:coreProperties>
</file>